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905" tabRatio="881"/>
  </bookViews>
  <sheets>
    <sheet name="Bid Return Guidance" sheetId="14" r:id="rId1"/>
    <sheet name="TAB A (Lot 1 Variance)" sheetId="1" r:id="rId2"/>
    <sheet name="TAB B (Lot 2 Variance)" sheetId="6" r:id="rId3"/>
    <sheet name="TAB C (Lot 3 Variance)" sheetId="7" r:id="rId4"/>
    <sheet name="Modelling Summary" sheetId="5" r:id="rId5"/>
    <sheet name="Scoring Matrix (inc Example)" sheetId="17" r:id="rId6"/>
    <sheet name="bid return Lot 1" sheetId="10" r:id="rId7"/>
    <sheet name="bid return Lot 2" sheetId="15" r:id="rId8"/>
    <sheet name="bid return Lot 3" sheetId="16" r:id="rId9"/>
    <sheet name="Overhead reduction " sheetId="18" r:id="rId10"/>
  </sheets>
  <definedNames>
    <definedName name="_xlnm.Print_Area" localSheetId="0">'Bid Return Guidance'!$B$2:$N$51</definedName>
    <definedName name="_xlnm.Print_Area" localSheetId="6">'bid return Lot 1'!$B$2:$R$104</definedName>
    <definedName name="_xlnm.Print_Area" localSheetId="8">'bid return Lot 3'!$A$1:$R$157</definedName>
    <definedName name="_xlnm.Print_Area" localSheetId="2">'TAB B (Lot 2 Variance)'!$A$1:$B$45</definedName>
    <definedName name="_xlnm.Print_Area" localSheetId="3">'TAB C (Lot 3 Variance)'!$A$1:$B$44</definedName>
  </definedNames>
  <calcPr calcId="145621"/>
</workbook>
</file>

<file path=xl/calcChain.xml><?xml version="1.0" encoding="utf-8"?>
<calcChain xmlns="http://schemas.openxmlformats.org/spreadsheetml/2006/main">
  <c r="F15" i="5" l="1"/>
  <c r="E15" i="5"/>
  <c r="F13" i="5"/>
  <c r="E72" i="17" l="1"/>
  <c r="E50" i="17"/>
  <c r="E25" i="18" l="1"/>
  <c r="D25" i="18"/>
  <c r="E26" i="18"/>
  <c r="D26" i="18"/>
  <c r="C26" i="18"/>
  <c r="E24" i="18"/>
  <c r="D23" i="18"/>
  <c r="C24" i="18"/>
  <c r="F73" i="5"/>
  <c r="F69" i="5"/>
  <c r="F67" i="5"/>
  <c r="F64" i="5"/>
  <c r="F45" i="5"/>
  <c r="F48" i="5"/>
  <c r="F42" i="5"/>
  <c r="F39" i="5"/>
  <c r="F36" i="5"/>
  <c r="F31" i="5"/>
  <c r="F11" i="5"/>
  <c r="D65" i="17"/>
  <c r="D64" i="17"/>
  <c r="D43" i="17"/>
  <c r="D42" i="17"/>
  <c r="D41" i="17"/>
  <c r="D40" i="17"/>
  <c r="D39" i="17"/>
  <c r="D14" i="17"/>
  <c r="C23" i="18" l="1"/>
  <c r="B34" i="7"/>
  <c r="B35" i="7" s="1"/>
  <c r="B36" i="7" s="1"/>
  <c r="B37" i="7" s="1"/>
  <c r="B38" i="7" s="1"/>
  <c r="B39" i="7" s="1"/>
  <c r="B40" i="7" s="1"/>
  <c r="B41" i="7" s="1"/>
  <c r="B42" i="7" s="1"/>
  <c r="B34" i="6"/>
  <c r="B35" i="6" s="1"/>
  <c r="B36" i="6" s="1"/>
  <c r="B37" i="6" s="1"/>
  <c r="B38" i="6" s="1"/>
  <c r="B39" i="6" s="1"/>
  <c r="B40" i="6" s="1"/>
  <c r="B41" i="6" s="1"/>
  <c r="B42" i="6" s="1"/>
  <c r="B21" i="7"/>
  <c r="B22" i="7" s="1"/>
  <c r="B23" i="7" s="1"/>
  <c r="B24" i="7" s="1"/>
  <c r="B25" i="7" s="1"/>
  <c r="B26" i="7" s="1"/>
  <c r="B27" i="7" s="1"/>
  <c r="B28" i="7" s="1"/>
  <c r="B29" i="7" s="1"/>
  <c r="B21" i="6"/>
  <c r="B22" i="6" s="1"/>
  <c r="B23" i="6" s="1"/>
  <c r="B24" i="6" s="1"/>
  <c r="B25" i="6" s="1"/>
  <c r="B26" i="6" s="1"/>
  <c r="B27" i="6" s="1"/>
  <c r="B28" i="6" s="1"/>
  <c r="B29" i="6" s="1"/>
  <c r="B9" i="7"/>
  <c r="B10" i="7" s="1"/>
  <c r="B11" i="7" s="1"/>
  <c r="B12" i="7" s="1"/>
  <c r="B13" i="7" s="1"/>
  <c r="B14" i="7" s="1"/>
  <c r="B15" i="7" s="1"/>
  <c r="B16" i="7" s="1"/>
  <c r="B17" i="7" s="1"/>
  <c r="B9" i="6"/>
  <c r="B10" i="6" s="1"/>
  <c r="B11" i="6" s="1"/>
  <c r="B12" i="6" s="1"/>
  <c r="B13" i="6" s="1"/>
  <c r="B14" i="6" s="1"/>
  <c r="B15" i="6" s="1"/>
  <c r="B16" i="6" s="1"/>
  <c r="B17" i="6" s="1"/>
  <c r="B42" i="1"/>
  <c r="B35" i="1"/>
  <c r="B36" i="1"/>
  <c r="B37" i="1" s="1"/>
  <c r="B38" i="1" s="1"/>
  <c r="B39" i="1" s="1"/>
  <c r="B40" i="1" s="1"/>
  <c r="B41" i="1" s="1"/>
  <c r="B34" i="1"/>
  <c r="B10" i="1"/>
  <c r="B11" i="1"/>
  <c r="B12" i="1" s="1"/>
  <c r="B13" i="1" s="1"/>
  <c r="B14" i="1" s="1"/>
  <c r="B15" i="1" s="1"/>
  <c r="B16" i="1" s="1"/>
  <c r="B17" i="1" s="1"/>
  <c r="B22" i="1"/>
  <c r="B23" i="1" s="1"/>
  <c r="B24" i="1" s="1"/>
  <c r="B25" i="1" s="1"/>
  <c r="B26" i="1" s="1"/>
  <c r="B27" i="1" s="1"/>
  <c r="B28" i="1" s="1"/>
  <c r="B29" i="1" s="1"/>
  <c r="B21" i="1"/>
  <c r="B9" i="1"/>
  <c r="C11" i="5" l="1"/>
  <c r="E67" i="17" l="1"/>
  <c r="D70" i="17" s="1"/>
  <c r="E45" i="17"/>
  <c r="D48" i="17" s="1"/>
  <c r="F43" i="17"/>
  <c r="F42" i="17"/>
  <c r="F41" i="17"/>
  <c r="F39" i="17"/>
  <c r="E17" i="17"/>
  <c r="D20" i="17" s="1"/>
  <c r="F48" i="17" l="1"/>
  <c r="D50" i="17"/>
  <c r="F70" i="17"/>
  <c r="G70" i="17" s="1"/>
  <c r="I70" i="17" s="1"/>
  <c r="I72" i="17" s="1"/>
  <c r="D72" i="17"/>
  <c r="G42" i="17"/>
  <c r="I42" i="17" s="1"/>
  <c r="G43" i="17"/>
  <c r="I43" i="17" s="1"/>
  <c r="G41" i="17"/>
  <c r="I41" i="17" s="1"/>
  <c r="G39" i="17"/>
  <c r="I39" i="17" s="1"/>
  <c r="F20" i="17"/>
  <c r="G20" i="17" s="1"/>
  <c r="D45" i="17"/>
  <c r="F40" i="17"/>
  <c r="D22" i="5"/>
  <c r="G48" i="17" l="1"/>
  <c r="I48" i="17" s="1"/>
  <c r="I50" i="17" s="1"/>
  <c r="G40" i="17"/>
  <c r="I40" i="17" s="1"/>
  <c r="I45" i="17" s="1"/>
  <c r="I20" i="17"/>
  <c r="I22" i="17" s="1"/>
  <c r="I51" i="17" l="1"/>
  <c r="D60" i="5"/>
  <c r="E64" i="5" s="1"/>
  <c r="D58" i="5"/>
  <c r="D54" i="5"/>
  <c r="D24" i="5"/>
  <c r="D26" i="5" s="1"/>
  <c r="E11" i="5"/>
  <c r="O148" i="16"/>
  <c r="M148" i="16"/>
  <c r="K148" i="16"/>
  <c r="I148" i="16"/>
  <c r="G148" i="16"/>
  <c r="Q146" i="16"/>
  <c r="Q144" i="16"/>
  <c r="Q143" i="16"/>
  <c r="Q142" i="16"/>
  <c r="Q141" i="16"/>
  <c r="Q140" i="16"/>
  <c r="Q139" i="16"/>
  <c r="Q138" i="16"/>
  <c r="Q134" i="16"/>
  <c r="Q132" i="16"/>
  <c r="Q130" i="16"/>
  <c r="Q128" i="16"/>
  <c r="Q126" i="16"/>
  <c r="O114" i="16"/>
  <c r="M114" i="16"/>
  <c r="K114" i="16"/>
  <c r="I114" i="16"/>
  <c r="G114" i="16"/>
  <c r="O106" i="16"/>
  <c r="O110" i="16" s="1"/>
  <c r="M106" i="16"/>
  <c r="M110" i="16" s="1"/>
  <c r="K106" i="16"/>
  <c r="K110" i="16" s="1"/>
  <c r="I106" i="16"/>
  <c r="I110" i="16" s="1"/>
  <c r="G106" i="16"/>
  <c r="G110" i="16" s="1"/>
  <c r="Q104" i="16"/>
  <c r="Q102" i="16"/>
  <c r="Q100" i="16"/>
  <c r="O94" i="16"/>
  <c r="O112" i="16" s="1"/>
  <c r="O155" i="16" s="1"/>
  <c r="M94" i="16"/>
  <c r="M112" i="16" s="1"/>
  <c r="M116" i="16" s="1"/>
  <c r="K94" i="16"/>
  <c r="K98" i="16" s="1"/>
  <c r="I94" i="16"/>
  <c r="I112" i="16" s="1"/>
  <c r="I155" i="16" s="1"/>
  <c r="G94" i="16"/>
  <c r="G98" i="16" s="1"/>
  <c r="Q92" i="16"/>
  <c r="Q90" i="16"/>
  <c r="Q88" i="16"/>
  <c r="Q86" i="16"/>
  <c r="Q84" i="16"/>
  <c r="Q82" i="16"/>
  <c r="O79" i="16"/>
  <c r="M79" i="16"/>
  <c r="K79" i="16"/>
  <c r="I79" i="16"/>
  <c r="G79" i="16"/>
  <c r="Q77" i="16"/>
  <c r="Q75" i="16"/>
  <c r="Q73" i="16"/>
  <c r="O62" i="16"/>
  <c r="M62" i="16"/>
  <c r="K62" i="16"/>
  <c r="I62" i="16"/>
  <c r="G62" i="16"/>
  <c r="O54" i="16"/>
  <c r="O58" i="16" s="1"/>
  <c r="M54" i="16"/>
  <c r="M58" i="16" s="1"/>
  <c r="K54" i="16"/>
  <c r="K58" i="16" s="1"/>
  <c r="I54" i="16"/>
  <c r="I58" i="16" s="1"/>
  <c r="G54" i="16"/>
  <c r="G58" i="16" s="1"/>
  <c r="Q52" i="16"/>
  <c r="Q50" i="16"/>
  <c r="Q48" i="16"/>
  <c r="O42" i="16"/>
  <c r="O60" i="16" s="1"/>
  <c r="M42" i="16"/>
  <c r="M60" i="16" s="1"/>
  <c r="M151" i="16" s="1"/>
  <c r="K42" i="16"/>
  <c r="K46" i="16" s="1"/>
  <c r="I42" i="16"/>
  <c r="I46" i="16" s="1"/>
  <c r="G42" i="16"/>
  <c r="G60" i="16" s="1"/>
  <c r="G153" i="16" s="1"/>
  <c r="Q40" i="16"/>
  <c r="Q38" i="16"/>
  <c r="Q36" i="16"/>
  <c r="Q34" i="16"/>
  <c r="Q32" i="16"/>
  <c r="Q30" i="16"/>
  <c r="O27" i="16"/>
  <c r="M27" i="16"/>
  <c r="K27" i="16"/>
  <c r="I27" i="16"/>
  <c r="G27" i="16"/>
  <c r="Q25" i="16"/>
  <c r="Q23" i="16"/>
  <c r="Q21" i="16"/>
  <c r="O270" i="15"/>
  <c r="M270" i="15"/>
  <c r="K270" i="15"/>
  <c r="I270" i="15"/>
  <c r="G270" i="15"/>
  <c r="M266" i="15"/>
  <c r="O262" i="15"/>
  <c r="O266" i="15" s="1"/>
  <c r="M262" i="15"/>
  <c r="K262" i="15"/>
  <c r="K266" i="15" s="1"/>
  <c r="I262" i="15"/>
  <c r="I266" i="15" s="1"/>
  <c r="G262" i="15"/>
  <c r="G266" i="15" s="1"/>
  <c r="Q260" i="15"/>
  <c r="Q258" i="15"/>
  <c r="Q256" i="15"/>
  <c r="O250" i="15"/>
  <c r="O268" i="15" s="1"/>
  <c r="M250" i="15"/>
  <c r="M268" i="15" s="1"/>
  <c r="K250" i="15"/>
  <c r="K268" i="15" s="1"/>
  <c r="I250" i="15"/>
  <c r="I268" i="15" s="1"/>
  <c r="I272" i="15" s="1"/>
  <c r="G250" i="15"/>
  <c r="G254" i="15" s="1"/>
  <c r="Q248" i="15"/>
  <c r="Q246" i="15"/>
  <c r="Q244" i="15"/>
  <c r="Q242" i="15"/>
  <c r="Q240" i="15"/>
  <c r="Q238" i="15"/>
  <c r="O235" i="15"/>
  <c r="M235" i="15"/>
  <c r="K235" i="15"/>
  <c r="I235" i="15"/>
  <c r="G235" i="15"/>
  <c r="Q233" i="15"/>
  <c r="Q231" i="15"/>
  <c r="Q229" i="15"/>
  <c r="O218" i="15"/>
  <c r="M218" i="15"/>
  <c r="K218" i="15"/>
  <c r="I218" i="15"/>
  <c r="G218" i="15"/>
  <c r="O210" i="15"/>
  <c r="O214" i="15" s="1"/>
  <c r="M210" i="15"/>
  <c r="M214" i="15" s="1"/>
  <c r="K210" i="15"/>
  <c r="K214" i="15" s="1"/>
  <c r="I210" i="15"/>
  <c r="I214" i="15" s="1"/>
  <c r="G210" i="15"/>
  <c r="G214" i="15" s="1"/>
  <c r="Q208" i="15"/>
  <c r="Q206" i="15"/>
  <c r="Q204" i="15"/>
  <c r="O198" i="15"/>
  <c r="O216" i="15" s="1"/>
  <c r="M198" i="15"/>
  <c r="M216" i="15" s="1"/>
  <c r="K198" i="15"/>
  <c r="K202" i="15" s="1"/>
  <c r="I198" i="15"/>
  <c r="I216" i="15" s="1"/>
  <c r="G198" i="15"/>
  <c r="G202" i="15" s="1"/>
  <c r="Q196" i="15"/>
  <c r="Q194" i="15"/>
  <c r="Q192" i="15"/>
  <c r="Q190" i="15"/>
  <c r="Q188" i="15"/>
  <c r="Q186" i="15"/>
  <c r="O183" i="15"/>
  <c r="M183" i="15"/>
  <c r="K183" i="15"/>
  <c r="I183" i="15"/>
  <c r="G183" i="15"/>
  <c r="Q181" i="15"/>
  <c r="Q179" i="15"/>
  <c r="Q177" i="15"/>
  <c r="D17" i="17" l="1"/>
  <c r="F14" i="17"/>
  <c r="G14" i="17" s="1"/>
  <c r="O151" i="16"/>
  <c r="O153" i="16"/>
  <c r="M153" i="16"/>
  <c r="M155" i="16"/>
  <c r="I220" i="15"/>
  <c r="O202" i="15"/>
  <c r="M220" i="15"/>
  <c r="M272" i="15"/>
  <c r="E36" i="5"/>
  <c r="E45" i="5"/>
  <c r="E39" i="5"/>
  <c r="E31" i="5"/>
  <c r="E42" i="5"/>
  <c r="E67" i="5"/>
  <c r="G151" i="16"/>
  <c r="Q27" i="16"/>
  <c r="I116" i="16"/>
  <c r="G46" i="16"/>
  <c r="Q106" i="16"/>
  <c r="I98" i="16"/>
  <c r="O98" i="16"/>
  <c r="I60" i="16"/>
  <c r="O46" i="16"/>
  <c r="Q54" i="16"/>
  <c r="Q79" i="16"/>
  <c r="Q94" i="16"/>
  <c r="Q112" i="16" s="1"/>
  <c r="Q42" i="16"/>
  <c r="Q60" i="16" s="1"/>
  <c r="G112" i="16"/>
  <c r="O116" i="16"/>
  <c r="Q148" i="16"/>
  <c r="M149" i="16"/>
  <c r="M64" i="16"/>
  <c r="G64" i="16"/>
  <c r="O64" i="16"/>
  <c r="G149" i="16"/>
  <c r="O149" i="16"/>
  <c r="M46" i="16"/>
  <c r="M98" i="16"/>
  <c r="K60" i="16"/>
  <c r="K112" i="16"/>
  <c r="O254" i="15"/>
  <c r="Q183" i="15"/>
  <c r="Q198" i="15"/>
  <c r="Q216" i="15" s="1"/>
  <c r="I202" i="15"/>
  <c r="G268" i="15"/>
  <c r="O272" i="15"/>
  <c r="Q262" i="15"/>
  <c r="G216" i="15"/>
  <c r="O220" i="15"/>
  <c r="Q210" i="15"/>
  <c r="Q235" i="15"/>
  <c r="Q250" i="15"/>
  <c r="Q268" i="15" s="1"/>
  <c r="K272" i="15"/>
  <c r="I254" i="15"/>
  <c r="K254" i="15"/>
  <c r="M254" i="15"/>
  <c r="K216" i="15"/>
  <c r="M202" i="15"/>
  <c r="I14" i="17" l="1"/>
  <c r="I17" i="17" s="1"/>
  <c r="I23" i="17" s="1"/>
  <c r="F64" i="17"/>
  <c r="G64" i="17" s="1"/>
  <c r="D67" i="17"/>
  <c r="F65" i="17"/>
  <c r="G65" i="17" s="1"/>
  <c r="E73" i="5"/>
  <c r="K151" i="16"/>
  <c r="K153" i="16"/>
  <c r="I151" i="16"/>
  <c r="I153" i="16"/>
  <c r="K116" i="16"/>
  <c r="K155" i="16"/>
  <c r="G116" i="16"/>
  <c r="G155" i="16"/>
  <c r="G220" i="15"/>
  <c r="K220" i="15"/>
  <c r="G272" i="15"/>
  <c r="E48" i="5"/>
  <c r="I64" i="16"/>
  <c r="Q151" i="16"/>
  <c r="Q149" i="16"/>
  <c r="I149" i="16"/>
  <c r="K64" i="16"/>
  <c r="K149" i="16"/>
  <c r="I64" i="17" l="1"/>
  <c r="I65" i="17"/>
  <c r="O166" i="15"/>
  <c r="M166" i="15"/>
  <c r="K166" i="15"/>
  <c r="I166" i="15"/>
  <c r="G166" i="15"/>
  <c r="K162" i="15"/>
  <c r="O158" i="15"/>
  <c r="O162" i="15" s="1"/>
  <c r="M158" i="15"/>
  <c r="M162" i="15" s="1"/>
  <c r="K158" i="15"/>
  <c r="I158" i="15"/>
  <c r="I162" i="15" s="1"/>
  <c r="G158" i="15"/>
  <c r="G162" i="15" s="1"/>
  <c r="Q156" i="15"/>
  <c r="Q154" i="15"/>
  <c r="Q152" i="15"/>
  <c r="O146" i="15"/>
  <c r="O164" i="15" s="1"/>
  <c r="M146" i="15"/>
  <c r="M164" i="15" s="1"/>
  <c r="K146" i="15"/>
  <c r="K150" i="15" s="1"/>
  <c r="I146" i="15"/>
  <c r="I164" i="15" s="1"/>
  <c r="G146" i="15"/>
  <c r="G164" i="15" s="1"/>
  <c r="Q144" i="15"/>
  <c r="Q142" i="15"/>
  <c r="Q140" i="15"/>
  <c r="Q138" i="15"/>
  <c r="Q136" i="15"/>
  <c r="Q134" i="15"/>
  <c r="O131" i="15"/>
  <c r="M131" i="15"/>
  <c r="K131" i="15"/>
  <c r="I131" i="15"/>
  <c r="G131" i="15"/>
  <c r="Q129" i="15"/>
  <c r="Q127" i="15"/>
  <c r="Q125" i="15"/>
  <c r="O114" i="15"/>
  <c r="M114" i="15"/>
  <c r="K114" i="15"/>
  <c r="I114" i="15"/>
  <c r="G114" i="15"/>
  <c r="O106" i="15"/>
  <c r="O110" i="15" s="1"/>
  <c r="M106" i="15"/>
  <c r="M110" i="15" s="1"/>
  <c r="K106" i="15"/>
  <c r="K110" i="15" s="1"/>
  <c r="I106" i="15"/>
  <c r="I110" i="15" s="1"/>
  <c r="G106" i="15"/>
  <c r="G110" i="15" s="1"/>
  <c r="Q104" i="15"/>
  <c r="Q102" i="15"/>
  <c r="Q100" i="15"/>
  <c r="O94" i="15"/>
  <c r="O98" i="15" s="1"/>
  <c r="M94" i="15"/>
  <c r="M112" i="15" s="1"/>
  <c r="K94" i="15"/>
  <c r="K98" i="15" s="1"/>
  <c r="I94" i="15"/>
  <c r="I98" i="15" s="1"/>
  <c r="G94" i="15"/>
  <c r="Q92" i="15"/>
  <c r="Q90" i="15"/>
  <c r="Q88" i="15"/>
  <c r="Q86" i="15"/>
  <c r="Q84" i="15"/>
  <c r="Q82" i="15"/>
  <c r="O79" i="15"/>
  <c r="M79" i="15"/>
  <c r="K79" i="15"/>
  <c r="I79" i="15"/>
  <c r="G79" i="15"/>
  <c r="Q77" i="15"/>
  <c r="Q75" i="15"/>
  <c r="Q73" i="15"/>
  <c r="O304" i="15"/>
  <c r="M304" i="15"/>
  <c r="K304" i="15"/>
  <c r="I304" i="15"/>
  <c r="G304" i="15"/>
  <c r="Q302" i="15"/>
  <c r="Q300" i="15"/>
  <c r="Q299" i="15"/>
  <c r="Q298" i="15"/>
  <c r="Q297" i="15"/>
  <c r="Q296" i="15"/>
  <c r="Q295" i="15"/>
  <c r="Q294" i="15"/>
  <c r="Q290" i="15"/>
  <c r="Q288" i="15"/>
  <c r="Q286" i="15"/>
  <c r="Q284" i="15"/>
  <c r="Q282" i="15"/>
  <c r="O62" i="15"/>
  <c r="M62" i="15"/>
  <c r="K62" i="15"/>
  <c r="I62" i="15"/>
  <c r="G62" i="15"/>
  <c r="O54" i="15"/>
  <c r="O58" i="15" s="1"/>
  <c r="M54" i="15"/>
  <c r="M58" i="15" s="1"/>
  <c r="K54" i="15"/>
  <c r="K58" i="15" s="1"/>
  <c r="I54" i="15"/>
  <c r="I58" i="15" s="1"/>
  <c r="G54" i="15"/>
  <c r="G58" i="15" s="1"/>
  <c r="Q52" i="15"/>
  <c r="Q50" i="15"/>
  <c r="Q48" i="15"/>
  <c r="O42" i="15"/>
  <c r="O60" i="15" s="1"/>
  <c r="M42" i="15"/>
  <c r="M60" i="15" s="1"/>
  <c r="K42" i="15"/>
  <c r="K46" i="15" s="1"/>
  <c r="I42" i="15"/>
  <c r="I46" i="15" s="1"/>
  <c r="G42" i="15"/>
  <c r="G60" i="15" s="1"/>
  <c r="Q40" i="15"/>
  <c r="Q38" i="15"/>
  <c r="Q36" i="15"/>
  <c r="Q34" i="15"/>
  <c r="Q32" i="15"/>
  <c r="Q30" i="15"/>
  <c r="O27" i="15"/>
  <c r="M27" i="15"/>
  <c r="K27" i="15"/>
  <c r="I27" i="15"/>
  <c r="G27" i="15"/>
  <c r="Q25" i="15"/>
  <c r="Q23" i="15"/>
  <c r="Q21" i="15"/>
  <c r="I67" i="17" l="1"/>
  <c r="M311" i="15"/>
  <c r="G311" i="15"/>
  <c r="G315" i="15"/>
  <c r="G317" i="15"/>
  <c r="K317" i="15"/>
  <c r="K315" i="15"/>
  <c r="M317" i="15"/>
  <c r="M315" i="15"/>
  <c r="O311" i="15"/>
  <c r="M307" i="15"/>
  <c r="M313" i="15"/>
  <c r="M309" i="15"/>
  <c r="O315" i="15"/>
  <c r="O317" i="15"/>
  <c r="I311" i="15"/>
  <c r="Q158" i="15"/>
  <c r="G309" i="15"/>
  <c r="G313" i="15"/>
  <c r="O313" i="15"/>
  <c r="O309" i="15"/>
  <c r="I315" i="15"/>
  <c r="I317" i="15"/>
  <c r="Q106" i="15"/>
  <c r="O112" i="15"/>
  <c r="O116" i="15" s="1"/>
  <c r="G168" i="15"/>
  <c r="O168" i="15"/>
  <c r="M168" i="15"/>
  <c r="Q304" i="15"/>
  <c r="O305" i="15"/>
  <c r="M116" i="15"/>
  <c r="I168" i="15"/>
  <c r="Q27" i="15"/>
  <c r="G112" i="15"/>
  <c r="G116" i="15" s="1"/>
  <c r="G46" i="15"/>
  <c r="G305" i="15"/>
  <c r="I60" i="15"/>
  <c r="G150" i="15"/>
  <c r="O46" i="15"/>
  <c r="Q94" i="15"/>
  <c r="Q112" i="15" s="1"/>
  <c r="G98" i="15"/>
  <c r="Q131" i="15"/>
  <c r="Q146" i="15"/>
  <c r="Q164" i="15" s="1"/>
  <c r="I150" i="15"/>
  <c r="Q42" i="15"/>
  <c r="Q60" i="15" s="1"/>
  <c r="Q54" i="15"/>
  <c r="Q79" i="15"/>
  <c r="M98" i="15"/>
  <c r="O150" i="15"/>
  <c r="K164" i="15"/>
  <c r="M150" i="15"/>
  <c r="I112" i="15"/>
  <c r="I116" i="15" s="1"/>
  <c r="K112" i="15"/>
  <c r="K116" i="15" s="1"/>
  <c r="M305" i="15"/>
  <c r="M64" i="15"/>
  <c r="G64" i="15"/>
  <c r="O64" i="15"/>
  <c r="K60" i="15"/>
  <c r="M46" i="15"/>
  <c r="O54" i="10"/>
  <c r="O58" i="10" s="1"/>
  <c r="M54" i="10"/>
  <c r="M58" i="10" s="1"/>
  <c r="K54" i="10"/>
  <c r="K58" i="10" s="1"/>
  <c r="I54" i="10"/>
  <c r="I58" i="10" s="1"/>
  <c r="G54" i="10"/>
  <c r="G58" i="10" s="1"/>
  <c r="H73" i="17" l="1"/>
  <c r="I73" i="17"/>
  <c r="Q307" i="15"/>
  <c r="I307" i="15"/>
  <c r="I313" i="15"/>
  <c r="I309" i="15"/>
  <c r="O307" i="15"/>
  <c r="K307" i="15"/>
  <c r="K309" i="15"/>
  <c r="K313" i="15"/>
  <c r="K168" i="15"/>
  <c r="K311" i="15"/>
  <c r="Q305" i="15"/>
  <c r="G307" i="15"/>
  <c r="I64" i="15"/>
  <c r="I305" i="15"/>
  <c r="K64" i="15"/>
  <c r="K305" i="15"/>
  <c r="Q50" i="10"/>
  <c r="Q52" i="10"/>
  <c r="Q48" i="10"/>
  <c r="Q54" i="10" l="1"/>
  <c r="O97" i="10"/>
  <c r="M97" i="10"/>
  <c r="K97" i="10"/>
  <c r="I97" i="10"/>
  <c r="G97" i="10"/>
  <c r="Q95" i="10"/>
  <c r="Q88" i="10" l="1"/>
  <c r="Q89" i="10"/>
  <c r="Q90" i="10"/>
  <c r="Q91" i="10"/>
  <c r="Q92" i="10"/>
  <c r="Q93" i="10"/>
  <c r="Q87" i="10"/>
  <c r="Q81" i="10"/>
  <c r="Q79" i="10"/>
  <c r="Q77" i="10"/>
  <c r="Q75" i="10"/>
  <c r="Q40" i="10"/>
  <c r="Q38" i="10"/>
  <c r="Q36" i="10"/>
  <c r="Q34" i="10"/>
  <c r="Q32" i="10"/>
  <c r="Q30" i="10"/>
  <c r="Q23" i="10"/>
  <c r="Q25" i="10"/>
  <c r="Q21" i="10"/>
  <c r="O42" i="10"/>
  <c r="O60" i="10" s="1"/>
  <c r="O27" i="10"/>
  <c r="O64" i="10" l="1"/>
  <c r="O102" i="10"/>
  <c r="O46" i="10"/>
  <c r="O100" i="10"/>
  <c r="O98" i="10" l="1"/>
  <c r="Q83" i="10"/>
  <c r="Q97" i="10" s="1"/>
  <c r="M42" i="10"/>
  <c r="M27" i="10"/>
  <c r="M60" i="10" l="1"/>
  <c r="M46" i="10"/>
  <c r="Q27" i="10"/>
  <c r="Q42" i="10"/>
  <c r="Q60" i="10" s="1"/>
  <c r="G27" i="10"/>
  <c r="I27" i="10"/>
  <c r="K27" i="10"/>
  <c r="G42" i="10"/>
  <c r="I42" i="10"/>
  <c r="K42" i="10"/>
  <c r="M64" i="10" l="1"/>
  <c r="M102" i="10"/>
  <c r="M100" i="10"/>
  <c r="G60" i="10"/>
  <c r="G64" i="10" s="1"/>
  <c r="K60" i="10"/>
  <c r="I60" i="10"/>
  <c r="K46" i="10"/>
  <c r="I46" i="10"/>
  <c r="G46" i="10"/>
  <c r="M98" i="10"/>
  <c r="K64" i="10" l="1"/>
  <c r="K102" i="10"/>
  <c r="I64" i="10"/>
  <c r="I102" i="10"/>
  <c r="G102" i="10"/>
  <c r="I98" i="10"/>
  <c r="K98" i="10"/>
  <c r="G98" i="10"/>
  <c r="I100" i="10"/>
  <c r="K100" i="10"/>
  <c r="G100" i="10"/>
  <c r="Q98" i="10" l="1"/>
  <c r="Q100" i="10" l="1"/>
</calcChain>
</file>

<file path=xl/sharedStrings.xml><?xml version="1.0" encoding="utf-8"?>
<sst xmlns="http://schemas.openxmlformats.org/spreadsheetml/2006/main" count="698" uniqueCount="205">
  <si>
    <t>Marks awarded</t>
  </si>
  <si>
    <t>Marks Awarded</t>
  </si>
  <si>
    <t>Lot 1</t>
  </si>
  <si>
    <t>Lot 2</t>
  </si>
  <si>
    <t>Lot 3</t>
  </si>
  <si>
    <t>5% to 10%</t>
  </si>
  <si>
    <t>10% to 15%</t>
  </si>
  <si>
    <t>15% to 20%</t>
  </si>
  <si>
    <t>20% to 25%</t>
  </si>
  <si>
    <t>25% to 30%</t>
  </si>
  <si>
    <t>30% to 35%</t>
  </si>
  <si>
    <t>Up to 5%</t>
  </si>
  <si>
    <t>35% to 40%</t>
  </si>
  <si>
    <t>Overheads</t>
  </si>
  <si>
    <t>Service Delivery</t>
  </si>
  <si>
    <t>Percentage of Service Delivery bid</t>
  </si>
  <si>
    <t>Score</t>
  </si>
  <si>
    <t>Provider</t>
  </si>
  <si>
    <t>Provider Name</t>
  </si>
  <si>
    <t>Total Business Mileage claims</t>
  </si>
  <si>
    <t>Operational Management/Team leaders (non-productive)</t>
  </si>
  <si>
    <t>Office/Support Staff</t>
  </si>
  <si>
    <t>Management</t>
  </si>
  <si>
    <t>Directors/Owners</t>
  </si>
  <si>
    <t>Rent, rates, utilities</t>
  </si>
  <si>
    <t>Phone</t>
  </si>
  <si>
    <t>IT</t>
  </si>
  <si>
    <t>Insurance</t>
  </si>
  <si>
    <t>Training courses/material</t>
  </si>
  <si>
    <t>Consumables</t>
  </si>
  <si>
    <t>Other costs</t>
  </si>
  <si>
    <t>Total overheads</t>
  </si>
  <si>
    <t>Submission Form</t>
  </si>
  <si>
    <t>Number of Volunteers</t>
  </si>
  <si>
    <t>Year 1</t>
  </si>
  <si>
    <t>Year 2</t>
  </si>
  <si>
    <t>Year 3</t>
  </si>
  <si>
    <t>Total Number of Delivery staff</t>
  </si>
  <si>
    <t>Other Direct Staff Expenses</t>
  </si>
  <si>
    <t>Total expenses costs of volunteers (excl mileage)</t>
  </si>
  <si>
    <t>Overhead Costs staffing:</t>
  </si>
  <si>
    <t>Overhead costs Utilities, property &amp; finance:</t>
  </si>
  <si>
    <t>LOT number</t>
  </si>
  <si>
    <t>Total Direct Service Delivery Costs all Services</t>
  </si>
  <si>
    <t>Service Description</t>
  </si>
  <si>
    <t>�</t>
  </si>
  <si>
    <t>Direct Service Delivery:</t>
  </si>
  <si>
    <t>Overhead Costs :</t>
  </si>
  <si>
    <t>Guidance Notes</t>
  </si>
  <si>
    <t>The submission form details the number of the Lots and has a section for each individual service element and a section for Overhead costs .</t>
  </si>
  <si>
    <t>This section must not include any staff numbers or costs not involved in direct service delivery i.e. administrative staff, team managers, finance staff etc.</t>
  </si>
  <si>
    <t>For each service element the number of paid staff and volunteers to be utilised must be entered in terms of full time equivalent (FTE) with full time being 37 hours per week. E.g 3 staff at 14.5 hours per week the entry will be 1.18 ( 14.5 divided by 37 = 0.391 times 3 = 1.18 rounded)</t>
  </si>
  <si>
    <t>Total salary costs  - the amounts entered must include on costs ( employers national insurance and employers pension contributions)</t>
  </si>
  <si>
    <t>Total expenses of Volunteers - the amounts entered should include all amounts other than travel costs associated with service delivery i.e. meetings with clients.</t>
  </si>
  <si>
    <t>Service Delivery
Total Cost Guide</t>
  </si>
  <si>
    <t>Enter the Total training costs for all direct service delivery staff detailed in this section</t>
  </si>
  <si>
    <t>Enter the total support hours to be delivered by the staff detailed in this section.</t>
  </si>
  <si>
    <t>This section is concerned with all costs other than direct service delivery costs that will be incurred to deliver all services in the Lot.</t>
  </si>
  <si>
    <r>
      <t xml:space="preserve">If your organisation undertakes other contracts, it will be necessary to apportion overheads to ensure that the amounts detailed in this bid relate only to the services as detailed in the Lot and </t>
    </r>
    <r>
      <rPr>
        <b/>
        <u/>
        <sz val="10"/>
        <color theme="1"/>
        <rFont val="Verdana"/>
        <family val="2"/>
      </rPr>
      <t>not</t>
    </r>
    <r>
      <rPr>
        <sz val="10"/>
        <color theme="1"/>
        <rFont val="Verdana"/>
        <family val="2"/>
      </rPr>
      <t xml:space="preserve"> the total overheads of the organisation.</t>
    </r>
  </si>
  <si>
    <t xml:space="preserve">If your organisation is bidding for more than one Lot it will be necessary to apportion your overheads between the Lots. </t>
  </si>
  <si>
    <t>Enter the Total Cost of Business Mileage payments. This should be the total amount paid to all direct service delivery staff detailed in this section</t>
  </si>
  <si>
    <t>Year 4</t>
  </si>
  <si>
    <t>Lot 1 -Leaving Care Service</t>
  </si>
  <si>
    <t>Lot 2 -Advocacy and Independent Visitors Service</t>
  </si>
  <si>
    <t>Lot 3 – Engagement and Participation Service*</t>
  </si>
  <si>
    <t>In Care and Leaving Care Services for Children and  Young People</t>
  </si>
  <si>
    <t>Leaving Care</t>
  </si>
  <si>
    <t>Advocacy Child Protection</t>
  </si>
  <si>
    <t>Advocacy Children in Care</t>
  </si>
  <si>
    <t>Independent Visitors</t>
  </si>
  <si>
    <t>Leaving Care Service</t>
  </si>
  <si>
    <t>Year 5</t>
  </si>
  <si>
    <t>5 year Total</t>
  </si>
  <si>
    <t>Direct Care Staff to deliver contract:</t>
  </si>
  <si>
    <t>Number of qualified staff</t>
  </si>
  <si>
    <t>Number of trainee staff</t>
  </si>
  <si>
    <t>Total Salary costs of qualified staff</t>
  </si>
  <si>
    <t>Total Salary costs of trainee staff</t>
  </si>
  <si>
    <t>Total Cost of Business Mileage claims for all direct staff detailed above</t>
  </si>
  <si>
    <t>Total Business training costs for all direct staff detailed above</t>
  </si>
  <si>
    <t>Margin/profit</t>
  </si>
  <si>
    <t>Total costs Direct Service Delivery staff</t>
  </si>
  <si>
    <t>Calculated Hourly Rate direct service delivery staff</t>
  </si>
  <si>
    <t xml:space="preserve">Total Calculated Hourly Rate direct service delivery </t>
  </si>
  <si>
    <t>Total Other costs Direct Service Delivery staff</t>
  </si>
  <si>
    <t>Hours to be delivered by the direct service delivery staff</t>
  </si>
  <si>
    <t>Hours to be delivered by activities detailed in Other direct service delivery costs</t>
  </si>
  <si>
    <t>Calculated Hourly Rate inclusive of Overheads *</t>
  </si>
  <si>
    <t>Other direct service delivery costs - please enter the description in this cell.</t>
  </si>
  <si>
    <t>Total hours to be delivered</t>
  </si>
  <si>
    <t>Total Of All Costs To Deliver LOT1</t>
  </si>
  <si>
    <t>Adocacy and Independent Visitor Services</t>
  </si>
  <si>
    <t>Complaints</t>
  </si>
  <si>
    <t>Disabled Complaints</t>
  </si>
  <si>
    <t>Calculated Hourly Rate inclusive of Overheads * Independent Visitors</t>
  </si>
  <si>
    <t>Calculated Hourly Rate inclusive of Overheads * Complaints</t>
  </si>
  <si>
    <t>Engagement &amp; Participation Service</t>
  </si>
  <si>
    <t>Children in Care</t>
  </si>
  <si>
    <t>Leavers</t>
  </si>
  <si>
    <t>Total Of All Costs To Deliver LOT3</t>
  </si>
  <si>
    <t>Hourly rate based on G grade (£22,212)</t>
  </si>
  <si>
    <t>Lot 1 -Leaving Care Service 52 weeks per year</t>
  </si>
  <si>
    <t>160 cases</t>
  </si>
  <si>
    <t>Total Direct Service Delivery Costs Lot 1</t>
  </si>
  <si>
    <t>Lot 2 -
Advocacy and Independent Visitors Service - 
8.45 - 5.15 mon-fri excl Bank holidays + out of hours provision - 52 weeks per year</t>
  </si>
  <si>
    <t>Volunteer expenses</t>
  </si>
  <si>
    <t>Proportion of total cost based on 250 cases</t>
  </si>
  <si>
    <t>250 cases</t>
  </si>
  <si>
    <t>Proportion of total cost based on 40 cases</t>
  </si>
  <si>
    <t>40 cases</t>
  </si>
  <si>
    <t>Proportion of total cost based on 150 cases</t>
  </si>
  <si>
    <t>150 cases</t>
  </si>
  <si>
    <t>Proportion of total cost based on 30 cases</t>
  </si>
  <si>
    <t xml:space="preserve">
30 cases</t>
  </si>
  <si>
    <t>Total Direct Service Delivery Costs Lot 2</t>
  </si>
  <si>
    <t>Lot 3 – Engagement and Participation Service 52 weeks per year</t>
  </si>
  <si>
    <t>Proportion of total cost based on 100 cases</t>
  </si>
  <si>
    <t xml:space="preserve">
100 cases</t>
  </si>
  <si>
    <t>Proportion of total cost based on 20 cases</t>
  </si>
  <si>
    <t xml:space="preserve">
20 cases</t>
  </si>
  <si>
    <t>Funds4Care funding to be administrated by provider of Lot 3</t>
  </si>
  <si>
    <t>Total Direct Service Delivery Costs Lot 3</t>
  </si>
  <si>
    <t>Total Of All Costs To Deliver LOT2</t>
  </si>
  <si>
    <t xml:space="preserve">Calculated Hourly Rate inclusive of Overheads * Advocacy Child Protection </t>
  </si>
  <si>
    <t xml:space="preserve">Calculated Hourly Rate inclusive of Overheads * Advocacy Children in Care </t>
  </si>
  <si>
    <t xml:space="preserve">Calculated Hourly Rate inclusive of Overheads * Disabled Complaints </t>
  </si>
  <si>
    <t>overheads applied to hourly rate in accordance with guide service delivery weights</t>
  </si>
  <si>
    <t xml:space="preserve">Calculated Hourly Rate inclusive of Overheads * Leavers </t>
  </si>
  <si>
    <t xml:space="preserve">Calculated Hourly Rate inclusive of Overheads * Children in Care </t>
  </si>
  <si>
    <t>The In Care and Leaving Care Services for Children and Young People Framework consists of three Lots. Each Lot has a submission form which must be fully completed by interested bidders.</t>
  </si>
  <si>
    <t>This section is concerned with direct delivery staff only i.e. Advisors</t>
  </si>
  <si>
    <t>Each Service Element and Associated Overheads will be scored as follows:</t>
  </si>
  <si>
    <t>In Care and Leaving Care Services for Children and  Young People Framework</t>
  </si>
  <si>
    <t>Scoring</t>
  </si>
  <si>
    <t>Minimum score possible per element</t>
  </si>
  <si>
    <t>Maximum score possible per element</t>
  </si>
  <si>
    <t>Overhead charge  - percentage of total service delivery costs</t>
  </si>
  <si>
    <t>4810 hours at £19.16</t>
  </si>
  <si>
    <r>
      <t xml:space="preserve"> </t>
    </r>
    <r>
      <rPr>
        <b/>
        <sz val="10"/>
        <color indexed="10"/>
        <rFont val="Verdana"/>
        <family val="2"/>
      </rPr>
      <t xml:space="preserve">UNDER </t>
    </r>
    <r>
      <rPr>
        <b/>
        <sz val="10"/>
        <rFont val="Verdana"/>
        <family val="2"/>
      </rPr>
      <t>guide price variation from guide price</t>
    </r>
  </si>
  <si>
    <r>
      <rPr>
        <b/>
        <sz val="10"/>
        <color indexed="10"/>
        <rFont val="Verdana"/>
        <family val="2"/>
      </rPr>
      <t>OVER</t>
    </r>
    <r>
      <rPr>
        <b/>
        <sz val="10"/>
        <rFont val="Verdana"/>
        <family val="2"/>
      </rPr>
      <t xml:space="preserve"> guide price variation from guide price </t>
    </r>
  </si>
  <si>
    <t>40% to 45%</t>
  </si>
  <si>
    <t>Weighting</t>
  </si>
  <si>
    <t>Weighted Score</t>
  </si>
  <si>
    <r>
      <t xml:space="preserve">Score                                 </t>
    </r>
    <r>
      <rPr>
        <i/>
        <sz val="11"/>
        <color theme="1"/>
        <rFont val="Verdana"/>
        <family val="2"/>
      </rPr>
      <t xml:space="preserve"> (TAB A - Respective Variance Score)</t>
    </r>
  </si>
  <si>
    <t>Total Commercial Score</t>
  </si>
  <si>
    <t>In Care and Leaving Care Services for Children and Young People Framework</t>
  </si>
  <si>
    <t>TENDERER A</t>
  </si>
  <si>
    <t>Service</t>
  </si>
  <si>
    <t>Lot 3 – Engagement and Participation Service</t>
  </si>
  <si>
    <t>TOTAL COMMERCIAL WEIGHTING</t>
  </si>
  <si>
    <t>Percentage Variance                              vs                                  Guide Price</t>
  </si>
  <si>
    <r>
      <t xml:space="preserve">Score                                 </t>
    </r>
    <r>
      <rPr>
        <i/>
        <sz val="11"/>
        <color theme="1"/>
        <rFont val="Verdana"/>
        <family val="2"/>
      </rPr>
      <t xml:space="preserve"> (TAB C - Respective Variance Score)</t>
    </r>
  </si>
  <si>
    <r>
      <t xml:space="preserve">Score                                 </t>
    </r>
    <r>
      <rPr>
        <i/>
        <sz val="11"/>
        <color theme="1"/>
        <rFont val="Verdana"/>
        <family val="2"/>
      </rPr>
      <t xml:space="preserve"> (TAB B - Respective Variance Score)</t>
    </r>
  </si>
  <si>
    <t>- Leaving Care</t>
  </si>
  <si>
    <t>- Advocacy Child Protection</t>
  </si>
  <si>
    <t>- Independent Visitors</t>
  </si>
  <si>
    <t>- Advocacy Children in Care</t>
  </si>
  <si>
    <t>- Complaints</t>
  </si>
  <si>
    <t>- Disabled Complaints</t>
  </si>
  <si>
    <t>- Children in Care</t>
  </si>
  <si>
    <t>- Leavers</t>
  </si>
  <si>
    <t>Commercial Weighting (%)</t>
  </si>
  <si>
    <t>TOTALS</t>
  </si>
  <si>
    <t>2886 hours at £19.16</t>
  </si>
  <si>
    <t>Estimated hours of Delivery</t>
  </si>
  <si>
    <t>Cost per case at 60 hours each per year</t>
  </si>
  <si>
    <t>40% to 50%</t>
  </si>
  <si>
    <t>50% and over</t>
  </si>
  <si>
    <t>45% and over</t>
  </si>
  <si>
    <t>Annual Demand/volume model Guide</t>
  </si>
  <si>
    <t>Service Delivery
Total Bid</t>
  </si>
  <si>
    <t>Total Overhead
Bid price</t>
  </si>
  <si>
    <t>Annual</t>
  </si>
  <si>
    <t>Total Contract</t>
  </si>
  <si>
    <t>Lot 1 &amp; 2</t>
  </si>
  <si>
    <t>Lot 1 &amp; 3</t>
  </si>
  <si>
    <t>Lot 2 &amp; 3</t>
  </si>
  <si>
    <t>Lot 1, 2 &amp; 3</t>
  </si>
  <si>
    <t>% reduction</t>
  </si>
  <si>
    <t>Total overhead bid - individual Lots</t>
  </si>
  <si>
    <t>Lot 
1 &amp; 2</t>
  </si>
  <si>
    <t>Lot
 1 &amp; 3</t>
  </si>
  <si>
    <t>Lot 
2 &amp; 3</t>
  </si>
  <si>
    <t>Lot 
1, 2 &amp; 3</t>
  </si>
  <si>
    <t>Lots Bid for</t>
  </si>
  <si>
    <t>Revised Overhead Bid</t>
  </si>
  <si>
    <t>NOTE TO TENDERER:</t>
  </si>
  <si>
    <t>Overhead Reduction for Multiple Lot bids</t>
  </si>
  <si>
    <r>
      <t xml:space="preserve">The relevant submission form for the correct Lot must be selected. Enter details into Cells coloured </t>
    </r>
    <r>
      <rPr>
        <b/>
        <sz val="10"/>
        <color theme="1"/>
        <rFont val="Verdana"/>
        <family val="2"/>
      </rPr>
      <t>YELLOW</t>
    </r>
    <r>
      <rPr>
        <sz val="10"/>
        <color theme="1"/>
        <rFont val="Verdana"/>
        <family val="2"/>
      </rPr>
      <t xml:space="preserve"> only.</t>
    </r>
  </si>
  <si>
    <t>There is also a form to be completed for Overhead cost reductions which Tenderers should use to record a reduced Overhead Price for each Lot, should they be awareded Multiple Lots.</t>
  </si>
  <si>
    <r>
      <t xml:space="preserve">Tenderers should only complete the tabs coloured </t>
    </r>
    <r>
      <rPr>
        <b/>
        <sz val="10"/>
        <color theme="1"/>
        <rFont val="Verdana"/>
        <family val="2"/>
      </rPr>
      <t>YELLOW</t>
    </r>
    <r>
      <rPr>
        <sz val="10"/>
        <color theme="1"/>
        <rFont val="Verdana"/>
        <family val="2"/>
      </rPr>
      <t xml:space="preserve"> and the cells coloured </t>
    </r>
    <r>
      <rPr>
        <b/>
        <sz val="10"/>
        <color theme="1"/>
        <rFont val="Verdana"/>
        <family val="2"/>
      </rPr>
      <t>YELLOW</t>
    </r>
    <r>
      <rPr>
        <sz val="10"/>
        <color theme="1"/>
        <rFont val="Verdana"/>
        <family val="2"/>
      </rPr>
      <t xml:space="preserve"> in those tabs.</t>
    </r>
  </si>
  <si>
    <r>
      <t xml:space="preserve">The </t>
    </r>
    <r>
      <rPr>
        <b/>
        <sz val="10"/>
        <color theme="1"/>
        <rFont val="Verdana"/>
        <family val="2"/>
      </rPr>
      <t>BLUE</t>
    </r>
    <r>
      <rPr>
        <sz val="10"/>
        <color theme="1"/>
        <rFont val="Verdana"/>
        <family val="2"/>
      </rPr>
      <t xml:space="preserve"> tabs are for information and the </t>
    </r>
    <r>
      <rPr>
        <b/>
        <sz val="10"/>
        <color theme="1"/>
        <rFont val="Verdana"/>
        <family val="2"/>
      </rPr>
      <t>GREEN</t>
    </r>
    <r>
      <rPr>
        <sz val="10"/>
        <color theme="1"/>
        <rFont val="Verdana"/>
        <family val="2"/>
      </rPr>
      <t xml:space="preserve"> tab contains a simple explanation of how the Commercial element will be scored, along with a worked example.</t>
    </r>
  </si>
  <si>
    <r>
      <t xml:space="preserve">This section will </t>
    </r>
    <r>
      <rPr>
        <b/>
        <u/>
        <sz val="11"/>
        <color theme="1"/>
        <rFont val="Verdana"/>
        <family val="2"/>
      </rPr>
      <t>NOT</t>
    </r>
    <r>
      <rPr>
        <sz val="11"/>
        <color theme="1"/>
        <rFont val="Verdana"/>
        <family val="2"/>
      </rPr>
      <t xml:space="preserve"> be evaluated as part of the tender evaluations and is for information only at this stage, however in the event that a Tenderer is selected as the Preferred Tenderer for multiple lots this may be taken up as part of the contract  formalisation. </t>
    </r>
    <r>
      <rPr>
        <b/>
        <sz val="11"/>
        <color theme="1"/>
        <rFont val="Verdana"/>
        <family val="2"/>
      </rPr>
      <t>Tenderers should only complete the yellow cells below, the remaining cells self calculate based on the yellow cell values.</t>
    </r>
  </si>
  <si>
    <t>Supervision allowance not included in the above calculation</t>
  </si>
  <si>
    <t>Up to 2%</t>
  </si>
  <si>
    <t>2% to 4%</t>
  </si>
  <si>
    <t>4% to 6%</t>
  </si>
  <si>
    <t>6% to 8%</t>
  </si>
  <si>
    <t>8% to 10%</t>
  </si>
  <si>
    <t>10% to 12%</t>
  </si>
  <si>
    <t>12% to 14%</t>
  </si>
  <si>
    <t>14% to 16%</t>
  </si>
  <si>
    <t>16% to 18%</t>
  </si>
  <si>
    <t>18% and over</t>
  </si>
  <si>
    <t>The Guide Price that the Commercial Evaluation will be conducted against for each lot is contained in the "Modelling Summary"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</si>
</sst>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quot;£&quot;#,##0.00"/>
    <numFmt numFmtId="166" formatCode="0.0%"/>
  </numFmts>
  <fonts count="22" x14ac:knownFonts="1">
    <font>
      <sz val="11"/>
      <color theme="1"/>
      <name val="Verdana"/>
      <family val="2"/>
    </font>
    <font>
      <b/>
      <sz val="11"/>
      <color theme="1"/>
      <name val="Verdana"/>
      <family val="2"/>
    </font>
    <font>
      <b/>
      <sz val="10"/>
      <name val="Verdana"/>
      <family val="2"/>
    </font>
    <font>
      <b/>
      <sz val="10"/>
      <color indexed="10"/>
      <name val="Verdana"/>
      <family val="2"/>
    </font>
    <font>
      <sz val="10"/>
      <name val="Verdana"/>
      <family val="2"/>
    </font>
    <font>
      <sz val="10"/>
      <color theme="1"/>
      <name val="Verdana"/>
      <family val="2"/>
    </font>
    <font>
      <b/>
      <sz val="12"/>
      <color theme="1"/>
      <name val="Verdana"/>
      <family val="2"/>
    </font>
    <font>
      <sz val="11"/>
      <color theme="3"/>
      <name val="Verdana"/>
      <family val="2"/>
    </font>
    <font>
      <b/>
      <sz val="10"/>
      <color theme="1"/>
      <name val="Verdana"/>
      <family val="2"/>
    </font>
    <font>
      <b/>
      <u/>
      <sz val="14"/>
      <color theme="1"/>
      <name val="Verdana"/>
      <family val="2"/>
    </font>
    <font>
      <u/>
      <sz val="14"/>
      <color theme="1"/>
      <name val="Verdana"/>
      <family val="2"/>
    </font>
    <font>
      <b/>
      <sz val="18"/>
      <color theme="1"/>
      <name val="Verdana"/>
      <family val="2"/>
    </font>
    <font>
      <sz val="12"/>
      <color theme="1"/>
      <name val="Verdana"/>
      <family val="2"/>
    </font>
    <font>
      <i/>
      <sz val="10"/>
      <color theme="1"/>
      <name val="Verdana"/>
      <family val="2"/>
    </font>
    <font>
      <b/>
      <sz val="8"/>
      <color theme="1"/>
      <name val="Verdana"/>
      <family val="2"/>
    </font>
    <font>
      <b/>
      <u/>
      <sz val="10"/>
      <color theme="1"/>
      <name val="Verdana"/>
      <family val="2"/>
    </font>
    <font>
      <b/>
      <i/>
      <sz val="11"/>
      <color theme="1"/>
      <name val="Verdana"/>
      <family val="2"/>
    </font>
    <font>
      <b/>
      <u/>
      <sz val="11"/>
      <color theme="1"/>
      <name val="Verdana"/>
      <family val="2"/>
    </font>
    <font>
      <b/>
      <i/>
      <sz val="8"/>
      <color theme="1"/>
      <name val="Verdana"/>
      <family val="2"/>
    </font>
    <font>
      <b/>
      <sz val="14"/>
      <color theme="1"/>
      <name val="Verdana"/>
      <family val="2"/>
    </font>
    <font>
      <i/>
      <sz val="11"/>
      <color theme="1"/>
      <name val="Verdana"/>
      <family val="2"/>
    </font>
    <font>
      <u/>
      <sz val="11"/>
      <color theme="1"/>
      <name val="Verdana"/>
      <family val="2"/>
    </font>
  </fonts>
  <fills count="14">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5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theme="3" tint="0.39994506668294322"/>
      </left>
      <right style="thin">
        <color indexed="64"/>
      </right>
      <top style="thick">
        <color theme="3" tint="0.39994506668294322"/>
      </top>
      <bottom style="thin">
        <color indexed="64"/>
      </bottom>
      <diagonal/>
    </border>
    <border>
      <left style="thin">
        <color indexed="64"/>
      </left>
      <right style="thin">
        <color indexed="64"/>
      </right>
      <top style="thick">
        <color theme="3" tint="0.39994506668294322"/>
      </top>
      <bottom style="thin">
        <color indexed="64"/>
      </bottom>
      <diagonal/>
    </border>
    <border>
      <left style="thin">
        <color indexed="64"/>
      </left>
      <right style="thick">
        <color theme="3" tint="0.39994506668294322"/>
      </right>
      <top style="thick">
        <color theme="3" tint="0.39994506668294322"/>
      </top>
      <bottom style="thin">
        <color indexed="64"/>
      </bottom>
      <diagonal/>
    </border>
    <border>
      <left style="thick">
        <color theme="3" tint="0.39994506668294322"/>
      </left>
      <right style="thin">
        <color indexed="64"/>
      </right>
      <top style="thin">
        <color indexed="64"/>
      </top>
      <bottom style="thin">
        <color indexed="64"/>
      </bottom>
      <diagonal/>
    </border>
    <border>
      <left style="thin">
        <color indexed="64"/>
      </left>
      <right style="thick">
        <color theme="3" tint="0.39994506668294322"/>
      </right>
      <top style="thin">
        <color indexed="64"/>
      </top>
      <bottom style="thin">
        <color indexed="64"/>
      </bottom>
      <diagonal/>
    </border>
    <border>
      <left style="thick">
        <color theme="3" tint="0.39994506668294322"/>
      </left>
      <right style="thin">
        <color indexed="64"/>
      </right>
      <top style="thin">
        <color indexed="64"/>
      </top>
      <bottom style="thick">
        <color theme="3" tint="0.39994506668294322"/>
      </bottom>
      <diagonal/>
    </border>
    <border>
      <left style="thin">
        <color indexed="64"/>
      </left>
      <right style="thin">
        <color indexed="64"/>
      </right>
      <top style="thin">
        <color indexed="64"/>
      </top>
      <bottom style="thick">
        <color theme="3" tint="0.39994506668294322"/>
      </bottom>
      <diagonal/>
    </border>
    <border>
      <left style="thin">
        <color indexed="64"/>
      </left>
      <right style="thick">
        <color theme="3" tint="0.39994506668294322"/>
      </right>
      <top style="thin">
        <color indexed="64"/>
      </top>
      <bottom style="thick">
        <color theme="3" tint="0.3999450666829432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theme="3" tint="0.39994506668294322"/>
      </bottom>
      <diagonal/>
    </border>
  </borders>
  <cellStyleXfs count="1">
    <xf numFmtId="0" fontId="0" fillId="0" borderId="0"/>
  </cellStyleXfs>
  <cellXfs count="406">
    <xf numFmtId="0" fontId="0" fillId="0" borderId="0" xfId="0"/>
    <xf numFmtId="0" fontId="1" fillId="0" borderId="0" xfId="0" applyFont="1"/>
    <xf numFmtId="0" fontId="5" fillId="5" borderId="0" xfId="0" applyFont="1" applyFill="1"/>
    <xf numFmtId="0" fontId="5" fillId="5" borderId="0" xfId="0" applyFont="1" applyFill="1" applyAlignment="1">
      <alignment wrapText="1"/>
    </xf>
    <xf numFmtId="0" fontId="5" fillId="5" borderId="0" xfId="0" applyFont="1" applyFill="1" applyAlignment="1">
      <alignment horizontal="center" wrapText="1"/>
    </xf>
    <xf numFmtId="0" fontId="5" fillId="5" borderId="19" xfId="0" applyFont="1" applyFill="1" applyBorder="1"/>
    <xf numFmtId="0" fontId="5" fillId="5" borderId="20" xfId="0" applyFont="1" applyFill="1" applyBorder="1" applyAlignment="1">
      <alignment wrapText="1"/>
    </xf>
    <xf numFmtId="0" fontId="5" fillId="5" borderId="20" xfId="0" applyFont="1" applyFill="1" applyBorder="1" applyAlignment="1">
      <alignment horizontal="center" wrapText="1"/>
    </xf>
    <xf numFmtId="0" fontId="5" fillId="5" borderId="21" xfId="0" applyFont="1" applyFill="1" applyBorder="1"/>
    <xf numFmtId="0" fontId="5" fillId="5" borderId="0" xfId="0" applyFont="1" applyFill="1" applyBorder="1" applyAlignment="1">
      <alignment horizontal="center" wrapText="1"/>
    </xf>
    <xf numFmtId="0" fontId="0" fillId="5" borderId="0" xfId="0" applyFill="1" applyBorder="1"/>
    <xf numFmtId="0" fontId="5" fillId="0" borderId="0" xfId="0" applyFont="1" applyFill="1" applyBorder="1" applyAlignment="1">
      <alignment horizontal="center" wrapText="1"/>
    </xf>
    <xf numFmtId="0" fontId="5" fillId="5" borderId="0" xfId="0" applyFont="1" applyFill="1" applyBorder="1" applyAlignment="1" applyProtection="1">
      <alignment horizontal="center" wrapText="1"/>
      <protection locked="0"/>
    </xf>
    <xf numFmtId="0" fontId="8" fillId="5" borderId="0" xfId="0" applyFont="1" applyFill="1" applyBorder="1" applyAlignment="1">
      <alignment wrapText="1"/>
    </xf>
    <xf numFmtId="0" fontId="5" fillId="0" borderId="23" xfId="0" applyFont="1" applyFill="1" applyBorder="1" applyAlignment="1">
      <alignment horizontal="center" wrapText="1"/>
    </xf>
    <xf numFmtId="0" fontId="5" fillId="5" borderId="0" xfId="0" applyFont="1" applyFill="1" applyBorder="1"/>
    <xf numFmtId="0" fontId="5" fillId="5" borderId="25" xfId="0" applyFont="1" applyFill="1" applyBorder="1" applyAlignment="1">
      <alignment horizontal="center" wrapText="1"/>
    </xf>
    <xf numFmtId="164" fontId="5" fillId="5" borderId="25" xfId="0" applyNumberFormat="1" applyFont="1" applyFill="1" applyBorder="1" applyAlignment="1">
      <alignment horizontal="center" wrapText="1"/>
    </xf>
    <xf numFmtId="164" fontId="5" fillId="5" borderId="0" xfId="0" applyNumberFormat="1" applyFont="1" applyFill="1" applyBorder="1" applyAlignment="1">
      <alignment horizontal="center" wrapText="1"/>
    </xf>
    <xf numFmtId="0" fontId="5" fillId="0" borderId="0" xfId="0" applyFont="1" applyBorder="1" applyAlignment="1">
      <alignment horizontal="center" wrapText="1"/>
    </xf>
    <xf numFmtId="164" fontId="5" fillId="0" borderId="0" xfId="0" applyNumberFormat="1" applyFont="1" applyFill="1" applyBorder="1" applyAlignment="1" applyProtection="1">
      <alignment horizontal="center" wrapText="1"/>
      <protection locked="0"/>
    </xf>
    <xf numFmtId="0" fontId="5" fillId="5" borderId="0" xfId="0" applyFont="1" applyFill="1" applyBorder="1" applyAlignment="1"/>
    <xf numFmtId="0" fontId="5" fillId="0" borderId="7" xfId="0" applyFont="1" applyFill="1" applyBorder="1" applyAlignment="1">
      <alignment horizontal="center" wrapText="1"/>
    </xf>
    <xf numFmtId="0" fontId="5" fillId="0" borderId="0" xfId="0" applyFont="1" applyFill="1" applyBorder="1" applyAlignment="1" applyProtection="1">
      <alignment horizontal="center" wrapText="1"/>
      <protection locked="0"/>
    </xf>
    <xf numFmtId="164" fontId="5" fillId="0" borderId="0" xfId="0" applyNumberFormat="1" applyFont="1" applyFill="1" applyBorder="1" applyAlignment="1">
      <alignment horizontal="center" wrapText="1"/>
    </xf>
    <xf numFmtId="0" fontId="5" fillId="0" borderId="0" xfId="0" applyFont="1" applyFill="1" applyAlignment="1">
      <alignment horizontal="center" wrapText="1"/>
    </xf>
    <xf numFmtId="0" fontId="5" fillId="0" borderId="20" xfId="0" applyFont="1" applyFill="1" applyBorder="1" applyAlignment="1">
      <alignment horizontal="center" wrapText="1"/>
    </xf>
    <xf numFmtId="49" fontId="5" fillId="0" borderId="0" xfId="0" applyNumberFormat="1" applyFont="1" applyFill="1" applyBorder="1" applyAlignment="1" applyProtection="1">
      <alignment horizontal="center" wrapText="1"/>
      <protection locked="0"/>
    </xf>
    <xf numFmtId="0" fontId="5" fillId="0" borderId="0" xfId="0" applyFont="1" applyFill="1" applyBorder="1"/>
    <xf numFmtId="0" fontId="7" fillId="5" borderId="0" xfId="0" applyFont="1" applyFill="1" applyBorder="1" applyAlignment="1">
      <alignment horizontal="center" vertical="center" wrapText="1"/>
    </xf>
    <xf numFmtId="0" fontId="5" fillId="0" borderId="0" xfId="0" applyFont="1" applyFill="1"/>
    <xf numFmtId="0" fontId="5" fillId="0" borderId="21" xfId="0" applyFont="1" applyFill="1" applyBorder="1"/>
    <xf numFmtId="0" fontId="5" fillId="0" borderId="0" xfId="0" applyFont="1" applyFill="1" applyBorder="1" applyAlignment="1">
      <alignment wrapText="1"/>
    </xf>
    <xf numFmtId="0" fontId="5" fillId="0" borderId="18" xfId="0" applyFont="1" applyFill="1" applyBorder="1" applyAlignment="1">
      <alignment horizontal="center" wrapText="1"/>
    </xf>
    <xf numFmtId="0" fontId="5" fillId="0" borderId="22" xfId="0" applyFont="1" applyFill="1" applyBorder="1" applyAlignment="1">
      <alignment horizontal="center" wrapText="1"/>
    </xf>
    <xf numFmtId="0" fontId="7" fillId="0" borderId="22" xfId="0" applyFont="1" applyFill="1" applyBorder="1" applyAlignment="1">
      <alignment horizontal="center" vertical="center" wrapText="1"/>
    </xf>
    <xf numFmtId="0" fontId="5" fillId="0" borderId="22" xfId="0" applyFont="1" applyFill="1" applyBorder="1" applyAlignment="1" applyProtection="1">
      <alignment horizontal="center" wrapText="1"/>
      <protection locked="0"/>
    </xf>
    <xf numFmtId="164" fontId="5" fillId="0" borderId="22" xfId="0" applyNumberFormat="1" applyFont="1" applyFill="1" applyBorder="1" applyAlignment="1">
      <alignment horizontal="center" wrapText="1"/>
    </xf>
    <xf numFmtId="0" fontId="5" fillId="0" borderId="22" xfId="0" applyFont="1" applyFill="1" applyBorder="1"/>
    <xf numFmtId="2" fontId="5" fillId="6" borderId="24" xfId="0" applyNumberFormat="1" applyFont="1" applyFill="1" applyBorder="1" applyAlignment="1" applyProtection="1">
      <alignment horizontal="center" wrapText="1"/>
      <protection locked="0"/>
    </xf>
    <xf numFmtId="2" fontId="5" fillId="5" borderId="0" xfId="0" applyNumberFormat="1" applyFont="1" applyFill="1" applyBorder="1" applyAlignment="1">
      <alignment horizontal="center" wrapText="1"/>
    </xf>
    <xf numFmtId="2" fontId="5" fillId="0" borderId="0" xfId="0" applyNumberFormat="1" applyFont="1" applyFill="1" applyBorder="1" applyAlignment="1" applyProtection="1">
      <alignment horizontal="center" wrapText="1"/>
      <protection locked="0"/>
    </xf>
    <xf numFmtId="2" fontId="5" fillId="0" borderId="23" xfId="0" applyNumberFormat="1" applyFont="1" applyFill="1" applyBorder="1" applyAlignment="1">
      <alignment horizontal="center" wrapText="1"/>
    </xf>
    <xf numFmtId="2" fontId="5" fillId="0" borderId="0" xfId="0" applyNumberFormat="1" applyFont="1" applyFill="1" applyBorder="1" applyAlignment="1">
      <alignment horizontal="center" wrapText="1"/>
    </xf>
    <xf numFmtId="2" fontId="4" fillId="6" borderId="24" xfId="0" applyNumberFormat="1" applyFont="1" applyFill="1" applyBorder="1" applyAlignment="1" applyProtection="1">
      <alignment horizontal="center" wrapText="1"/>
      <protection locked="0"/>
    </xf>
    <xf numFmtId="2" fontId="5" fillId="5" borderId="25" xfId="0" applyNumberFormat="1" applyFont="1" applyFill="1" applyBorder="1" applyAlignment="1">
      <alignment horizontal="center" wrapText="1"/>
    </xf>
    <xf numFmtId="165" fontId="5" fillId="5" borderId="25" xfId="0" applyNumberFormat="1" applyFont="1" applyFill="1" applyBorder="1" applyAlignment="1">
      <alignment horizontal="center" wrapText="1"/>
    </xf>
    <xf numFmtId="165" fontId="5" fillId="0" borderId="0" xfId="0" applyNumberFormat="1" applyFont="1" applyFill="1" applyBorder="1" applyAlignment="1" applyProtection="1">
      <alignment horizontal="center" wrapText="1"/>
      <protection locked="0"/>
    </xf>
    <xf numFmtId="165" fontId="5" fillId="0" borderId="23" xfId="0" applyNumberFormat="1" applyFont="1" applyFill="1" applyBorder="1" applyAlignment="1">
      <alignment horizontal="center" wrapText="1"/>
    </xf>
    <xf numFmtId="165" fontId="5" fillId="5" borderId="0" xfId="0" applyNumberFormat="1" applyFont="1" applyFill="1" applyBorder="1" applyAlignment="1">
      <alignment horizontal="center" wrapText="1"/>
    </xf>
    <xf numFmtId="165" fontId="5" fillId="0" borderId="0" xfId="0" applyNumberFormat="1" applyFont="1" applyFill="1" applyBorder="1" applyAlignment="1">
      <alignment horizontal="center" wrapText="1"/>
    </xf>
    <xf numFmtId="165" fontId="5" fillId="0" borderId="0" xfId="0" applyNumberFormat="1" applyFont="1" applyBorder="1" applyAlignment="1">
      <alignment horizontal="center" wrapText="1"/>
    </xf>
    <xf numFmtId="0" fontId="8" fillId="0" borderId="0" xfId="0" applyFont="1" applyFill="1" applyBorder="1" applyAlignment="1">
      <alignment wrapText="1"/>
    </xf>
    <xf numFmtId="2" fontId="8" fillId="0" borderId="0" xfId="0" applyNumberFormat="1" applyFont="1" applyFill="1" applyBorder="1" applyAlignment="1" applyProtection="1">
      <alignment horizontal="center" wrapText="1"/>
      <protection locked="0"/>
    </xf>
    <xf numFmtId="0" fontId="8" fillId="5" borderId="0" xfId="0" applyFont="1" applyFill="1" applyBorder="1" applyAlignment="1">
      <alignment horizontal="center" wrapText="1"/>
    </xf>
    <xf numFmtId="0" fontId="6" fillId="0" borderId="0" xfId="0" applyFont="1" applyFill="1" applyBorder="1" applyAlignment="1">
      <alignment wrapText="1"/>
    </xf>
    <xf numFmtId="0" fontId="6" fillId="5" borderId="0" xfId="0" applyFont="1" applyFill="1" applyBorder="1" applyAlignment="1">
      <alignment wrapText="1"/>
    </xf>
    <xf numFmtId="0" fontId="5" fillId="5" borderId="29" xfId="0" applyFont="1" applyFill="1" applyBorder="1" applyAlignment="1">
      <alignment horizontal="center" wrapText="1"/>
    </xf>
    <xf numFmtId="0" fontId="5" fillId="0" borderId="29" xfId="0" applyFont="1" applyFill="1" applyBorder="1" applyAlignment="1">
      <alignment horizontal="center" wrapText="1"/>
    </xf>
    <xf numFmtId="0" fontId="6" fillId="5" borderId="0" xfId="0" applyFont="1" applyFill="1" applyBorder="1" applyAlignment="1">
      <alignment horizontal="right" wrapText="1"/>
    </xf>
    <xf numFmtId="0" fontId="9" fillId="0" borderId="0" xfId="0" applyFont="1" applyBorder="1"/>
    <xf numFmtId="0" fontId="10" fillId="5" borderId="0" xfId="0" applyFont="1" applyFill="1" applyBorder="1" applyAlignment="1">
      <alignment wrapText="1"/>
    </xf>
    <xf numFmtId="0" fontId="5" fillId="5" borderId="26"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6" fillId="0" borderId="0" xfId="0" applyFont="1" applyFill="1" applyBorder="1" applyAlignment="1">
      <alignment horizontal="center" wrapText="1"/>
    </xf>
    <xf numFmtId="0" fontId="11" fillId="0" borderId="0" xfId="0" applyFont="1" applyFill="1" applyBorder="1" applyAlignment="1">
      <alignment wrapText="1"/>
    </xf>
    <xf numFmtId="0" fontId="11" fillId="4" borderId="6" xfId="0" applyFont="1" applyFill="1" applyBorder="1" applyAlignment="1">
      <alignment wrapText="1"/>
    </xf>
    <xf numFmtId="0" fontId="5" fillId="0" borderId="33" xfId="0" applyFont="1" applyFill="1" applyBorder="1"/>
    <xf numFmtId="0" fontId="8" fillId="0" borderId="29" xfId="0" applyFont="1" applyFill="1" applyBorder="1" applyAlignment="1">
      <alignment wrapText="1"/>
    </xf>
    <xf numFmtId="2" fontId="5" fillId="0" borderId="29" xfId="0" applyNumberFormat="1" applyFont="1" applyFill="1" applyBorder="1" applyAlignment="1" applyProtection="1">
      <alignment horizontal="center" wrapText="1"/>
      <protection locked="0"/>
    </xf>
    <xf numFmtId="164" fontId="5" fillId="0" borderId="34" xfId="0" applyNumberFormat="1" applyFont="1" applyFill="1" applyBorder="1" applyAlignment="1">
      <alignment horizontal="center" wrapText="1"/>
    </xf>
    <xf numFmtId="0" fontId="5" fillId="5" borderId="33" xfId="0" applyFont="1" applyFill="1" applyBorder="1"/>
    <xf numFmtId="0" fontId="6" fillId="5" borderId="29" xfId="0" applyFont="1" applyFill="1" applyBorder="1" applyAlignment="1">
      <alignment wrapText="1"/>
    </xf>
    <xf numFmtId="165" fontId="5" fillId="0" borderId="29" xfId="0" applyNumberFormat="1" applyFont="1" applyFill="1" applyBorder="1" applyAlignment="1">
      <alignment horizontal="center" wrapText="1"/>
    </xf>
    <xf numFmtId="165" fontId="5" fillId="0" borderId="29" xfId="0" applyNumberFormat="1" applyFont="1" applyFill="1" applyBorder="1" applyAlignment="1" applyProtection="1">
      <alignment horizontal="center" wrapText="1"/>
      <protection locked="0"/>
    </xf>
    <xf numFmtId="0" fontId="5" fillId="0" borderId="34" xfId="0" applyFont="1" applyFill="1" applyBorder="1"/>
    <xf numFmtId="0" fontId="6" fillId="5" borderId="0" xfId="0" applyFont="1" applyFill="1" applyBorder="1" applyAlignment="1">
      <alignment horizontal="left" wrapText="1"/>
    </xf>
    <xf numFmtId="0" fontId="5" fillId="5" borderId="0" xfId="0" applyFont="1" applyFill="1" applyBorder="1" applyAlignment="1">
      <alignment wrapText="1"/>
    </xf>
    <xf numFmtId="165" fontId="8" fillId="0" borderId="29" xfId="0" applyNumberFormat="1" applyFont="1" applyFill="1" applyBorder="1" applyAlignment="1" applyProtection="1">
      <alignment horizontal="center" wrapText="1"/>
      <protection locked="0"/>
    </xf>
    <xf numFmtId="165" fontId="6" fillId="0" borderId="0" xfId="0" applyNumberFormat="1" applyFont="1" applyFill="1" applyBorder="1" applyAlignment="1" applyProtection="1">
      <alignment horizontal="center" wrapText="1"/>
      <protection locked="0"/>
    </xf>
    <xf numFmtId="0" fontId="12" fillId="0" borderId="0" xfId="0" applyFont="1" applyFill="1" applyBorder="1" applyAlignment="1">
      <alignment wrapText="1"/>
    </xf>
    <xf numFmtId="4" fontId="5" fillId="0" borderId="0" xfId="0" applyNumberFormat="1" applyFont="1" applyFill="1" applyBorder="1" applyAlignment="1">
      <alignment horizontal="center" wrapText="1"/>
    </xf>
    <xf numFmtId="4" fontId="5" fillId="0" borderId="0" xfId="0" applyNumberFormat="1" applyFont="1" applyFill="1" applyBorder="1" applyAlignment="1" applyProtection="1">
      <alignment horizontal="center" wrapText="1"/>
      <protection locked="0"/>
    </xf>
    <xf numFmtId="165" fontId="5" fillId="6" borderId="24" xfId="0" applyNumberFormat="1" applyFont="1" applyFill="1" applyBorder="1" applyAlignment="1" applyProtection="1">
      <alignment horizontal="center" wrapText="1"/>
      <protection locked="0"/>
    </xf>
    <xf numFmtId="4" fontId="5" fillId="6" borderId="24" xfId="0" applyNumberFormat="1" applyFont="1" applyFill="1" applyBorder="1" applyAlignment="1" applyProtection="1">
      <alignment horizontal="center" wrapText="1"/>
      <protection locked="0"/>
    </xf>
    <xf numFmtId="2" fontId="8" fillId="4" borderId="24" xfId="0" applyNumberFormat="1" applyFont="1" applyFill="1" applyBorder="1" applyAlignment="1" applyProtection="1">
      <alignment horizontal="center" wrapText="1"/>
    </xf>
    <xf numFmtId="2" fontId="5" fillId="0" borderId="23" xfId="0" applyNumberFormat="1" applyFont="1" applyFill="1" applyBorder="1" applyAlignment="1" applyProtection="1">
      <alignment horizontal="center" wrapText="1"/>
    </xf>
    <xf numFmtId="2" fontId="5" fillId="0" borderId="0" xfId="0" applyNumberFormat="1" applyFont="1" applyFill="1" applyBorder="1" applyAlignment="1" applyProtection="1">
      <alignment horizontal="center" wrapText="1"/>
    </xf>
    <xf numFmtId="0" fontId="5" fillId="0" borderId="7" xfId="0" applyFont="1" applyFill="1" applyBorder="1" applyAlignment="1" applyProtection="1">
      <alignment horizontal="center" wrapText="1"/>
    </xf>
    <xf numFmtId="165" fontId="5" fillId="0" borderId="23" xfId="0" applyNumberFormat="1" applyFont="1" applyFill="1" applyBorder="1" applyAlignment="1" applyProtection="1">
      <alignment horizontal="center" wrapText="1"/>
    </xf>
    <xf numFmtId="165" fontId="5" fillId="0" borderId="0" xfId="0" applyNumberFormat="1" applyFont="1" applyBorder="1" applyAlignment="1" applyProtection="1">
      <alignment horizontal="center" wrapText="1"/>
    </xf>
    <xf numFmtId="165" fontId="5" fillId="0" borderId="0" xfId="0" applyNumberFormat="1" applyFont="1" applyFill="1" applyBorder="1" applyAlignment="1" applyProtection="1">
      <alignment horizontal="center" wrapText="1"/>
    </xf>
    <xf numFmtId="164" fontId="5" fillId="5" borderId="0" xfId="0" applyNumberFormat="1" applyFont="1" applyFill="1" applyBorder="1" applyAlignment="1" applyProtection="1">
      <alignment horizontal="center" wrapText="1"/>
    </xf>
    <xf numFmtId="165" fontId="8" fillId="4" borderId="24" xfId="0" applyNumberFormat="1" applyFont="1" applyFill="1" applyBorder="1" applyAlignment="1" applyProtection="1">
      <alignment horizontal="center" wrapText="1"/>
    </xf>
    <xf numFmtId="2" fontId="5" fillId="0" borderId="29" xfId="0" applyNumberFormat="1" applyFont="1" applyFill="1" applyBorder="1" applyAlignment="1" applyProtection="1">
      <alignment horizontal="center" wrapText="1"/>
    </xf>
    <xf numFmtId="165" fontId="6" fillId="0" borderId="0" xfId="0" applyNumberFormat="1" applyFont="1" applyFill="1" applyBorder="1" applyAlignment="1" applyProtection="1">
      <alignment horizontal="center" wrapText="1"/>
    </xf>
    <xf numFmtId="0" fontId="5" fillId="5" borderId="0" xfId="0" applyFont="1" applyFill="1" applyBorder="1" applyAlignment="1" applyProtection="1">
      <alignment horizontal="center" wrapText="1"/>
    </xf>
    <xf numFmtId="4" fontId="5" fillId="0" borderId="0" xfId="0" applyNumberFormat="1" applyFont="1" applyFill="1" applyBorder="1" applyAlignment="1" applyProtection="1">
      <alignment horizontal="center" wrapText="1"/>
    </xf>
    <xf numFmtId="165" fontId="6" fillId="0" borderId="24" xfId="0" applyNumberFormat="1"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23" xfId="0" applyFont="1" applyFill="1" applyBorder="1" applyAlignment="1" applyProtection="1">
      <alignment horizontal="center" wrapText="1"/>
    </xf>
    <xf numFmtId="0" fontId="5" fillId="5" borderId="0" xfId="0" applyFont="1" applyFill="1" applyBorder="1" applyProtection="1"/>
    <xf numFmtId="164" fontId="5" fillId="0" borderId="0" xfId="0" applyNumberFormat="1" applyFont="1" applyFill="1" applyBorder="1" applyAlignment="1" applyProtection="1">
      <alignment horizontal="center" wrapText="1"/>
    </xf>
    <xf numFmtId="10" fontId="14" fillId="0" borderId="0" xfId="0" applyNumberFormat="1" applyFont="1" applyFill="1" applyBorder="1" applyAlignment="1" applyProtection="1">
      <alignment horizontal="center" wrapText="1"/>
    </xf>
    <xf numFmtId="165" fontId="8" fillId="0" borderId="0" xfId="0" applyNumberFormat="1" applyFont="1" applyFill="1" applyBorder="1" applyAlignment="1" applyProtection="1">
      <alignment horizontal="center" wrapText="1"/>
    </xf>
    <xf numFmtId="2" fontId="8" fillId="0" borderId="0" xfId="0" applyNumberFormat="1" applyFont="1" applyFill="1" applyBorder="1" applyAlignment="1" applyProtection="1">
      <alignment horizontal="center" wrapText="1"/>
    </xf>
    <xf numFmtId="165" fontId="8" fillId="0" borderId="29" xfId="0" applyNumberFormat="1" applyFont="1" applyFill="1" applyBorder="1" applyAlignment="1" applyProtection="1">
      <alignment horizontal="center" wrapText="1"/>
    </xf>
    <xf numFmtId="165" fontId="5" fillId="0" borderId="29" xfId="0" applyNumberFormat="1" applyFont="1" applyFill="1" applyBorder="1" applyAlignment="1" applyProtection="1">
      <alignment horizontal="center" wrapText="1"/>
    </xf>
    <xf numFmtId="0" fontId="5" fillId="5" borderId="0" xfId="0" applyFont="1" applyFill="1" applyBorder="1" applyAlignment="1">
      <alignment wrapText="1"/>
    </xf>
    <xf numFmtId="0" fontId="5" fillId="5" borderId="0" xfId="0" applyFont="1" applyFill="1" applyBorder="1" applyAlignment="1">
      <alignment wrapText="1"/>
    </xf>
    <xf numFmtId="0" fontId="0" fillId="0" borderId="0" xfId="0" applyProtection="1"/>
    <xf numFmtId="164" fontId="0" fillId="0" borderId="0" xfId="0" applyNumberFormat="1" applyProtection="1"/>
    <xf numFmtId="0" fontId="0" fillId="0" borderId="0" xfId="0" applyAlignment="1" applyProtection="1">
      <alignment horizontal="center"/>
    </xf>
    <xf numFmtId="0" fontId="0" fillId="0" borderId="11" xfId="0" applyBorder="1" applyAlignment="1" applyProtection="1">
      <alignment wrapText="1"/>
    </xf>
    <xf numFmtId="164" fontId="0" fillId="0" borderId="6" xfId="0" applyNumberFormat="1" applyBorder="1" applyAlignment="1" applyProtection="1">
      <alignment horizontal="center"/>
    </xf>
    <xf numFmtId="10" fontId="0" fillId="0" borderId="16" xfId="0" applyNumberFormat="1" applyBorder="1" applyAlignment="1" applyProtection="1">
      <alignment horizontal="center"/>
    </xf>
    <xf numFmtId="0" fontId="0" fillId="0" borderId="6" xfId="0" applyBorder="1" applyAlignment="1" applyProtection="1">
      <alignment horizontal="center"/>
    </xf>
    <xf numFmtId="1" fontId="0" fillId="0" borderId="6" xfId="0" applyNumberFormat="1" applyBorder="1" applyAlignment="1" applyProtection="1">
      <alignment horizontal="center"/>
    </xf>
    <xf numFmtId="0" fontId="0" fillId="0" borderId="15" xfId="0" applyBorder="1" applyAlignment="1" applyProtection="1">
      <alignment wrapText="1"/>
    </xf>
    <xf numFmtId="164" fontId="0" fillId="0" borderId="16" xfId="0" applyNumberFormat="1" applyBorder="1" applyAlignment="1" applyProtection="1">
      <alignment horizontal="center"/>
    </xf>
    <xf numFmtId="10" fontId="0" fillId="0" borderId="6" xfId="0" applyNumberFormat="1" applyBorder="1" applyAlignment="1" applyProtection="1">
      <alignment horizontal="center"/>
    </xf>
    <xf numFmtId="0" fontId="0" fillId="0" borderId="18" xfId="0" applyBorder="1" applyAlignment="1" applyProtection="1">
      <alignment horizontal="center"/>
    </xf>
    <xf numFmtId="1" fontId="0" fillId="0" borderId="16" xfId="0" applyNumberFormat="1" applyBorder="1" applyAlignment="1" applyProtection="1">
      <alignment horizontal="center"/>
    </xf>
    <xf numFmtId="0" fontId="0" fillId="0" borderId="11" xfId="0" applyFill="1" applyBorder="1" applyAlignment="1" applyProtection="1">
      <alignment wrapText="1"/>
    </xf>
    <xf numFmtId="164" fontId="0" fillId="0" borderId="6" xfId="0" applyNumberFormat="1" applyFont="1" applyBorder="1" applyAlignment="1" applyProtection="1">
      <alignment horizontal="center"/>
    </xf>
    <xf numFmtId="10" fontId="0" fillId="0" borderId="6" xfId="0" applyNumberFormat="1" applyFont="1" applyBorder="1" applyAlignment="1" applyProtection="1">
      <alignment horizontal="center"/>
    </xf>
    <xf numFmtId="0" fontId="1" fillId="0" borderId="0" xfId="0" applyFont="1" applyFill="1" applyBorder="1" applyAlignment="1" applyProtection="1">
      <alignment wrapText="1"/>
    </xf>
    <xf numFmtId="0" fontId="1" fillId="0" borderId="0" xfId="0" applyFont="1" applyFill="1" applyBorder="1" applyAlignment="1" applyProtection="1"/>
    <xf numFmtId="0" fontId="0" fillId="0" borderId="0" xfId="0" applyFill="1" applyBorder="1" applyProtection="1"/>
    <xf numFmtId="0" fontId="0" fillId="0" borderId="0" xfId="0" applyFill="1" applyBorder="1" applyAlignment="1" applyProtection="1">
      <alignment horizontal="center"/>
    </xf>
    <xf numFmtId="0" fontId="0" fillId="0" borderId="0" xfId="0" applyFill="1" applyProtection="1"/>
    <xf numFmtId="0" fontId="0" fillId="0" borderId="0" xfId="0" applyBorder="1" applyProtection="1"/>
    <xf numFmtId="0" fontId="0" fillId="0" borderId="0" xfId="0" applyBorder="1" applyAlignment="1" applyProtection="1">
      <alignment horizontal="center"/>
    </xf>
    <xf numFmtId="164" fontId="0" fillId="0" borderId="6" xfId="0" applyNumberFormat="1" applyBorder="1" applyAlignment="1" applyProtection="1">
      <alignment horizontal="right"/>
    </xf>
    <xf numFmtId="10" fontId="0" fillId="0" borderId="6" xfId="0" applyNumberFormat="1" applyBorder="1" applyProtection="1"/>
    <xf numFmtId="0" fontId="0" fillId="0" borderId="6" xfId="0" applyBorder="1" applyAlignment="1" applyProtection="1">
      <alignment wrapText="1"/>
      <protection locked="0"/>
    </xf>
    <xf numFmtId="0" fontId="0" fillId="0" borderId="6" xfId="0" applyFill="1" applyBorder="1" applyAlignment="1" applyProtection="1">
      <alignment wrapText="1"/>
      <protection locked="0"/>
    </xf>
    <xf numFmtId="2" fontId="0" fillId="0" borderId="12" xfId="0" applyNumberFormat="1" applyBorder="1" applyAlignment="1" applyProtection="1">
      <alignment horizontal="center"/>
    </xf>
    <xf numFmtId="164" fontId="0" fillId="0" borderId="6" xfId="0" applyNumberFormat="1" applyFill="1" applyBorder="1" applyAlignment="1" applyProtection="1">
      <alignment horizontal="center"/>
    </xf>
    <xf numFmtId="10" fontId="0" fillId="0" borderId="6" xfId="0" applyNumberFormat="1" applyFill="1" applyBorder="1" applyAlignment="1" applyProtection="1">
      <alignment horizontal="center"/>
    </xf>
    <xf numFmtId="0" fontId="0" fillId="0" borderId="6" xfId="0" applyFill="1" applyBorder="1" applyAlignment="1" applyProtection="1">
      <alignment horizontal="center"/>
    </xf>
    <xf numFmtId="0" fontId="5" fillId="5" borderId="0" xfId="0" applyFont="1" applyFill="1" applyBorder="1" applyAlignment="1">
      <alignment horizontal="center" vertical="center" wrapText="1"/>
    </xf>
    <xf numFmtId="0" fontId="5" fillId="5" borderId="0" xfId="0" applyFont="1" applyFill="1" applyBorder="1" applyAlignment="1">
      <alignment wrapText="1"/>
    </xf>
    <xf numFmtId="0" fontId="9" fillId="0" borderId="0" xfId="0" applyFont="1"/>
    <xf numFmtId="0" fontId="5" fillId="5" borderId="0" xfId="0" applyFont="1" applyFill="1" applyBorder="1" applyAlignment="1">
      <alignment wrapText="1"/>
    </xf>
    <xf numFmtId="0" fontId="5" fillId="0" borderId="0" xfId="0" applyFont="1" applyFill="1" applyBorder="1" applyAlignment="1">
      <alignment wrapText="1"/>
    </xf>
    <xf numFmtId="0" fontId="13" fillId="5" borderId="0" xfId="0" applyFont="1" applyFill="1" applyBorder="1" applyAlignment="1">
      <alignment wrapText="1"/>
    </xf>
    <xf numFmtId="165" fontId="8" fillId="7" borderId="24" xfId="0" applyNumberFormat="1" applyFont="1" applyFill="1" applyBorder="1" applyAlignment="1" applyProtection="1">
      <alignment horizontal="center" wrapText="1"/>
    </xf>
    <xf numFmtId="0" fontId="6" fillId="0" borderId="0" xfId="0" applyFont="1" applyFill="1" applyBorder="1" applyAlignment="1">
      <alignment wrapText="1"/>
    </xf>
    <xf numFmtId="0" fontId="5" fillId="5" borderId="0" xfId="0" applyFont="1" applyFill="1" applyBorder="1" applyAlignment="1">
      <alignment horizontal="center" vertical="center" wrapText="1"/>
    </xf>
    <xf numFmtId="0" fontId="5" fillId="5" borderId="0" xfId="0" applyFont="1" applyFill="1" applyBorder="1" applyAlignment="1">
      <alignment wrapText="1"/>
    </xf>
    <xf numFmtId="0" fontId="5" fillId="0" borderId="0" xfId="0" applyFont="1" applyFill="1" applyBorder="1" applyAlignment="1">
      <alignment wrapText="1"/>
    </xf>
    <xf numFmtId="0" fontId="0" fillId="0" borderId="0" xfId="0" applyFill="1" applyAlignment="1">
      <alignment wrapText="1"/>
    </xf>
    <xf numFmtId="0" fontId="0" fillId="0" borderId="0" xfId="0" applyBorder="1"/>
    <xf numFmtId="0" fontId="0" fillId="0" borderId="0" xfId="0" applyBorder="1" applyAlignment="1">
      <alignment horizontal="center"/>
    </xf>
    <xf numFmtId="0" fontId="17" fillId="0" borderId="0" xfId="0" applyFont="1"/>
    <xf numFmtId="165" fontId="1" fillId="0" borderId="0" xfId="0" applyNumberFormat="1" applyFont="1" applyBorder="1" applyAlignment="1">
      <alignment horizontal="center"/>
    </xf>
    <xf numFmtId="0" fontId="18" fillId="5" borderId="29" xfId="0" applyFont="1" applyFill="1" applyBorder="1" applyAlignment="1">
      <alignment wrapText="1"/>
    </xf>
    <xf numFmtId="0" fontId="1" fillId="0" borderId="0" xfId="0" applyFont="1" applyFill="1" applyBorder="1" applyAlignment="1">
      <alignment vertical="center" wrapText="1"/>
    </xf>
    <xf numFmtId="0" fontId="1" fillId="0" borderId="35" xfId="0" applyFont="1" applyBorder="1" applyAlignment="1">
      <alignment vertical="center" wrapText="1"/>
    </xf>
    <xf numFmtId="0" fontId="0" fillId="0" borderId="0" xfId="0" applyBorder="1" applyAlignment="1"/>
    <xf numFmtId="0" fontId="1" fillId="0" borderId="7" xfId="0" applyFont="1" applyBorder="1" applyAlignment="1">
      <alignment vertical="center" wrapText="1"/>
    </xf>
    <xf numFmtId="0" fontId="0" fillId="0" borderId="7" xfId="0" applyBorder="1" applyAlignment="1">
      <alignment wrapText="1"/>
    </xf>
    <xf numFmtId="0" fontId="1" fillId="0" borderId="0" xfId="0" applyFont="1" applyBorder="1" applyAlignment="1">
      <alignment vertical="center" wrapText="1"/>
    </xf>
    <xf numFmtId="0" fontId="0" fillId="0" borderId="0" xfId="0" applyBorder="1" applyAlignment="1">
      <alignment wrapText="1"/>
    </xf>
    <xf numFmtId="0" fontId="0" fillId="0" borderId="0" xfId="0" applyFill="1" applyBorder="1" applyAlignment="1" applyProtection="1">
      <alignment wrapText="1"/>
    </xf>
    <xf numFmtId="164" fontId="0" fillId="0" borderId="16" xfId="0" applyNumberFormat="1" applyFont="1" applyBorder="1" applyAlignment="1" applyProtection="1">
      <alignment horizontal="center"/>
      <protection locked="0"/>
    </xf>
    <xf numFmtId="0" fontId="1" fillId="8" borderId="1" xfId="0" applyFont="1" applyFill="1" applyBorder="1" applyAlignment="1" applyProtection="1">
      <alignment horizontal="left"/>
    </xf>
    <xf numFmtId="0" fontId="0" fillId="8" borderId="23" xfId="0" applyFill="1" applyBorder="1" applyProtection="1"/>
    <xf numFmtId="0" fontId="0" fillId="8" borderId="23" xfId="0" applyFill="1" applyBorder="1" applyAlignment="1" applyProtection="1">
      <alignment horizontal="center"/>
    </xf>
    <xf numFmtId="0" fontId="0" fillId="8" borderId="23" xfId="0" applyFill="1" applyBorder="1" applyAlignment="1"/>
    <xf numFmtId="164" fontId="1" fillId="8" borderId="23" xfId="0" applyNumberFormat="1" applyFont="1" applyFill="1" applyBorder="1" applyAlignment="1" applyProtection="1">
      <alignment horizontal="center"/>
    </xf>
    <xf numFmtId="0" fontId="1" fillId="8" borderId="38" xfId="0" applyFont="1" applyFill="1" applyBorder="1" applyAlignment="1" applyProtection="1">
      <alignment horizontal="left"/>
    </xf>
    <xf numFmtId="164" fontId="0" fillId="8" borderId="23" xfId="0" applyNumberFormat="1" applyFill="1" applyBorder="1" applyProtection="1"/>
    <xf numFmtId="0" fontId="1" fillId="0" borderId="0" xfId="0" applyFont="1" applyFill="1" applyBorder="1" applyAlignment="1" applyProtection="1">
      <alignment horizontal="center" wrapText="1"/>
    </xf>
    <xf numFmtId="0" fontId="1" fillId="4" borderId="30" xfId="0" applyFont="1" applyFill="1" applyBorder="1" applyAlignment="1" applyProtection="1">
      <alignment horizontal="center" vertical="top" wrapText="1"/>
    </xf>
    <xf numFmtId="0" fontId="1" fillId="4" borderId="8" xfId="0" applyFont="1" applyFill="1" applyBorder="1" applyAlignment="1" applyProtection="1">
      <alignment horizontal="center" vertical="top" wrapText="1"/>
    </xf>
    <xf numFmtId="0" fontId="1" fillId="4" borderId="9" xfId="0" applyFont="1" applyFill="1" applyBorder="1" applyAlignment="1" applyProtection="1">
      <alignment horizontal="center" vertical="top" wrapText="1"/>
    </xf>
    <xf numFmtId="0" fontId="0" fillId="8" borderId="39" xfId="0" applyFill="1" applyBorder="1" applyProtection="1"/>
    <xf numFmtId="0" fontId="1" fillId="8" borderId="1" xfId="0" applyFont="1" applyFill="1" applyBorder="1" applyAlignment="1"/>
    <xf numFmtId="3" fontId="1" fillId="0" borderId="16" xfId="0" applyNumberFormat="1" applyFont="1" applyFill="1" applyBorder="1" applyAlignment="1" applyProtection="1">
      <alignment horizontal="center"/>
    </xf>
    <xf numFmtId="9" fontId="1" fillId="0" borderId="24" xfId="0" applyNumberFormat="1" applyFont="1" applyFill="1" applyBorder="1" applyAlignment="1">
      <alignment horizontal="center"/>
    </xf>
    <xf numFmtId="0" fontId="17" fillId="0" borderId="35"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xf numFmtId="9" fontId="1" fillId="0" borderId="0" xfId="0" applyNumberFormat="1" applyFont="1" applyFill="1" applyBorder="1" applyAlignment="1">
      <alignment horizontal="center"/>
    </xf>
    <xf numFmtId="0" fontId="1" fillId="0" borderId="0" xfId="0" applyFont="1" applyFill="1" applyBorder="1" applyAlignment="1" applyProtection="1">
      <alignment horizontal="left"/>
    </xf>
    <xf numFmtId="0" fontId="1" fillId="4" borderId="38" xfId="0" applyFont="1" applyFill="1" applyBorder="1" applyAlignment="1" applyProtection="1">
      <alignment horizontal="left"/>
    </xf>
    <xf numFmtId="0" fontId="1" fillId="4" borderId="1" xfId="0" applyFont="1" applyFill="1" applyBorder="1" applyAlignment="1" applyProtection="1">
      <alignment horizontal="left"/>
    </xf>
    <xf numFmtId="0" fontId="1" fillId="4" borderId="23" xfId="0" applyFont="1" applyFill="1" applyBorder="1" applyAlignment="1" applyProtection="1">
      <alignment horizontal="left"/>
    </xf>
    <xf numFmtId="9" fontId="0" fillId="0" borderId="24" xfId="0" applyNumberFormat="1" applyFont="1" applyFill="1" applyBorder="1" applyAlignment="1">
      <alignment horizontal="center"/>
    </xf>
    <xf numFmtId="0" fontId="21" fillId="0" borderId="0" xfId="0" applyFont="1" applyBorder="1" applyAlignment="1">
      <alignment wrapText="1"/>
    </xf>
    <xf numFmtId="0" fontId="1" fillId="0" borderId="23" xfId="0" applyFont="1" applyFill="1" applyBorder="1" applyAlignment="1" applyProtection="1">
      <alignment horizontal="left"/>
    </xf>
    <xf numFmtId="166" fontId="0" fillId="0" borderId="24" xfId="0" applyNumberFormat="1" applyFont="1" applyFill="1" applyBorder="1" applyAlignment="1">
      <alignment horizontal="center"/>
    </xf>
    <xf numFmtId="10" fontId="0" fillId="0" borderId="24" xfId="0" applyNumberFormat="1" applyFont="1" applyFill="1" applyBorder="1" applyAlignment="1">
      <alignment horizontal="center"/>
    </xf>
    <xf numFmtId="49" fontId="0" fillId="0" borderId="1" xfId="0" applyNumberFormat="1" applyFont="1" applyFill="1" applyBorder="1" applyAlignment="1" applyProtection="1">
      <alignment horizontal="left"/>
    </xf>
    <xf numFmtId="0" fontId="0" fillId="0" borderId="23" xfId="0" applyFont="1" applyFill="1" applyBorder="1" applyAlignment="1" applyProtection="1">
      <alignment horizontal="left"/>
    </xf>
    <xf numFmtId="9" fontId="16" fillId="0" borderId="24" xfId="0" applyNumberFormat="1" applyFont="1" applyFill="1" applyBorder="1" applyAlignment="1">
      <alignment horizontal="center"/>
    </xf>
    <xf numFmtId="164" fontId="1" fillId="4" borderId="15" xfId="0" applyNumberFormat="1" applyFont="1" applyFill="1" applyBorder="1" applyAlignment="1" applyProtection="1">
      <alignment horizontal="center"/>
    </xf>
    <xf numFmtId="0" fontId="0" fillId="4" borderId="6" xfId="0" applyFill="1" applyBorder="1" applyProtection="1"/>
    <xf numFmtId="164" fontId="1" fillId="4" borderId="6" xfId="0" applyNumberFormat="1" applyFont="1" applyFill="1" applyBorder="1" applyAlignment="1" applyProtection="1">
      <alignment horizontal="center"/>
    </xf>
    <xf numFmtId="0" fontId="0" fillId="4" borderId="6" xfId="0" applyFill="1" applyBorder="1" applyAlignment="1" applyProtection="1">
      <alignment horizontal="center"/>
    </xf>
    <xf numFmtId="164" fontId="1" fillId="4" borderId="16" xfId="0" applyNumberFormat="1" applyFont="1" applyFill="1" applyBorder="1" applyAlignment="1" applyProtection="1">
      <alignment horizontal="center"/>
    </xf>
    <xf numFmtId="3" fontId="1" fillId="4" borderId="13" xfId="0" applyNumberFormat="1" applyFont="1" applyFill="1" applyBorder="1" applyAlignment="1" applyProtection="1">
      <alignment horizontal="center"/>
    </xf>
    <xf numFmtId="1" fontId="0" fillId="4" borderId="13" xfId="0" applyNumberFormat="1" applyFill="1" applyBorder="1" applyAlignment="1" applyProtection="1">
      <alignment horizontal="center"/>
    </xf>
    <xf numFmtId="0" fontId="0" fillId="4" borderId="37" xfId="0" applyFill="1" applyBorder="1" applyAlignment="1" applyProtection="1">
      <alignment horizontal="center"/>
    </xf>
    <xf numFmtId="0" fontId="0" fillId="4" borderId="16" xfId="0" applyFill="1" applyBorder="1" applyAlignment="1" applyProtection="1">
      <alignment horizontal="center"/>
    </xf>
    <xf numFmtId="164" fontId="1" fillId="4" borderId="6" xfId="0" applyNumberFormat="1" applyFont="1" applyFill="1" applyBorder="1" applyProtection="1"/>
    <xf numFmtId="0" fontId="1" fillId="8" borderId="40" xfId="0" applyFont="1" applyFill="1" applyBorder="1" applyAlignment="1"/>
    <xf numFmtId="0" fontId="1" fillId="9" borderId="40" xfId="0" applyFont="1" applyFill="1" applyBorder="1" applyAlignment="1" applyProtection="1">
      <alignment horizontal="center" vertical="top" wrapText="1"/>
    </xf>
    <xf numFmtId="0" fontId="0" fillId="9" borderId="35" xfId="0" applyFill="1" applyBorder="1" applyAlignment="1" applyProtection="1">
      <alignment wrapText="1"/>
    </xf>
    <xf numFmtId="164" fontId="0" fillId="9" borderId="35" xfId="0" applyNumberFormat="1" applyFont="1" applyFill="1" applyBorder="1" applyAlignment="1" applyProtection="1">
      <alignment horizontal="center"/>
    </xf>
    <xf numFmtId="164" fontId="1" fillId="4" borderId="31" xfId="0" applyNumberFormat="1" applyFont="1" applyFill="1" applyBorder="1" applyAlignment="1" applyProtection="1">
      <alignment horizontal="center"/>
    </xf>
    <xf numFmtId="2" fontId="0" fillId="0" borderId="0" xfId="0" applyNumberFormat="1" applyProtection="1"/>
    <xf numFmtId="2" fontId="0" fillId="8" borderId="23" xfId="0" applyNumberFormat="1" applyFill="1" applyBorder="1" applyProtection="1"/>
    <xf numFmtId="2" fontId="1" fillId="4" borderId="10" xfId="0" applyNumberFormat="1" applyFont="1" applyFill="1" applyBorder="1" applyAlignment="1" applyProtection="1">
      <alignment horizontal="center" vertical="top" wrapText="1"/>
    </xf>
    <xf numFmtId="2" fontId="0" fillId="0" borderId="17" xfId="0" applyNumberFormat="1" applyBorder="1" applyProtection="1"/>
    <xf numFmtId="2" fontId="0" fillId="0" borderId="17" xfId="0" applyNumberFormat="1" applyBorder="1" applyAlignment="1" applyProtection="1">
      <alignment horizontal="center"/>
    </xf>
    <xf numFmtId="2" fontId="0" fillId="4" borderId="17" xfId="0" applyNumberFormat="1" applyFill="1" applyBorder="1" applyAlignment="1" applyProtection="1">
      <alignment horizontal="center"/>
    </xf>
    <xf numFmtId="2" fontId="0" fillId="8" borderId="2" xfId="0" applyNumberFormat="1" applyFill="1" applyBorder="1" applyAlignment="1" applyProtection="1">
      <alignment horizontal="center"/>
    </xf>
    <xf numFmtId="2" fontId="0" fillId="4" borderId="32" xfId="0" applyNumberFormat="1" applyFill="1" applyBorder="1" applyAlignment="1" applyProtection="1">
      <alignment horizontal="center"/>
    </xf>
    <xf numFmtId="2" fontId="0" fillId="0" borderId="0" xfId="0" applyNumberFormat="1" applyFill="1" applyBorder="1" applyProtection="1"/>
    <xf numFmtId="2" fontId="0" fillId="0" borderId="0" xfId="0" applyNumberFormat="1" applyBorder="1" applyProtection="1"/>
    <xf numFmtId="2" fontId="0" fillId="8" borderId="2" xfId="0" applyNumberFormat="1" applyFill="1" applyBorder="1" applyProtection="1"/>
    <xf numFmtId="2" fontId="0" fillId="0" borderId="12" xfId="0" applyNumberFormat="1" applyBorder="1" applyProtection="1"/>
    <xf numFmtId="2" fontId="1" fillId="4" borderId="12" xfId="0" applyNumberFormat="1" applyFont="1" applyFill="1" applyBorder="1" applyAlignment="1" applyProtection="1">
      <alignment horizontal="center"/>
    </xf>
    <xf numFmtId="2" fontId="1" fillId="8" borderId="2" xfId="0" applyNumberFormat="1" applyFont="1" applyFill="1" applyBorder="1" applyAlignment="1" applyProtection="1">
      <alignment horizontal="center"/>
    </xf>
    <xf numFmtId="3" fontId="0" fillId="0" borderId="12" xfId="0" applyNumberFormat="1" applyFont="1" applyFill="1" applyBorder="1" applyAlignment="1" applyProtection="1">
      <alignment horizontal="center"/>
    </xf>
    <xf numFmtId="10" fontId="0" fillId="0" borderId="0" xfId="0" applyNumberFormat="1"/>
    <xf numFmtId="0" fontId="0" fillId="0" borderId="0" xfId="0" applyAlignment="1">
      <alignment wrapText="1"/>
    </xf>
    <xf numFmtId="165" fontId="1" fillId="0" borderId="6" xfId="0" applyNumberFormat="1" applyFont="1" applyBorder="1" applyAlignment="1">
      <alignment horizontal="center"/>
    </xf>
    <xf numFmtId="0" fontId="1" fillId="10" borderId="1" xfId="0" applyFont="1" applyFill="1" applyBorder="1" applyAlignment="1" applyProtection="1"/>
    <xf numFmtId="0" fontId="1" fillId="10" borderId="23" xfId="0" applyFont="1" applyFill="1" applyBorder="1" applyAlignment="1" applyProtection="1"/>
    <xf numFmtId="0" fontId="0" fillId="10" borderId="23" xfId="0" applyFill="1" applyBorder="1" applyProtection="1"/>
    <xf numFmtId="0" fontId="0" fillId="10" borderId="23" xfId="0" applyFill="1" applyBorder="1" applyAlignment="1" applyProtection="1">
      <alignment horizontal="center"/>
    </xf>
    <xf numFmtId="10" fontId="1" fillId="10" borderId="24" xfId="0" applyNumberFormat="1" applyFont="1" applyFill="1" applyBorder="1" applyAlignment="1" applyProtection="1">
      <alignment horizontal="center"/>
    </xf>
    <xf numFmtId="0" fontId="1" fillId="11" borderId="9" xfId="0" applyFont="1" applyFill="1" applyBorder="1" applyAlignment="1" applyProtection="1">
      <alignment horizontal="center" vertical="top" wrapText="1"/>
    </xf>
    <xf numFmtId="164" fontId="0" fillId="11" borderId="6" xfId="0" applyNumberFormat="1" applyFill="1" applyBorder="1" applyAlignment="1" applyProtection="1">
      <alignment horizontal="center"/>
      <protection locked="0"/>
    </xf>
    <xf numFmtId="164" fontId="0" fillId="11" borderId="19" xfId="0" applyNumberFormat="1" applyFill="1" applyBorder="1" applyAlignment="1" applyProtection="1">
      <alignment horizontal="center"/>
      <protection locked="0"/>
    </xf>
    <xf numFmtId="164" fontId="1" fillId="11" borderId="16" xfId="0" applyNumberFormat="1" applyFont="1" applyFill="1" applyBorder="1" applyAlignment="1" applyProtection="1">
      <alignment horizontal="center"/>
    </xf>
    <xf numFmtId="164" fontId="1" fillId="11" borderId="30" xfId="0" applyNumberFormat="1" applyFont="1" applyFill="1" applyBorder="1" applyAlignment="1" applyProtection="1">
      <alignment horizontal="center" vertical="top" wrapText="1"/>
    </xf>
    <xf numFmtId="164" fontId="0" fillId="11" borderId="6" xfId="0" applyNumberFormat="1" applyFont="1" applyFill="1" applyBorder="1" applyAlignment="1" applyProtection="1">
      <alignment horizontal="center"/>
      <protection locked="0"/>
    </xf>
    <xf numFmtId="10" fontId="0" fillId="11" borderId="16" xfId="0" applyNumberFormat="1" applyFont="1" applyFill="1" applyBorder="1" applyAlignment="1" applyProtection="1">
      <alignment horizontal="center"/>
    </xf>
    <xf numFmtId="164" fontId="1" fillId="11" borderId="16" xfId="0" applyNumberFormat="1" applyFont="1" applyFill="1" applyBorder="1" applyAlignment="1" applyProtection="1">
      <alignment horizontal="center"/>
      <protection locked="0"/>
    </xf>
    <xf numFmtId="164" fontId="1" fillId="11" borderId="6" xfId="0" applyNumberFormat="1" applyFont="1" applyFill="1" applyBorder="1" applyAlignment="1" applyProtection="1">
      <alignment horizontal="center"/>
    </xf>
    <xf numFmtId="3" fontId="1" fillId="10" borderId="2" xfId="0" applyNumberFormat="1" applyFont="1" applyFill="1" applyBorder="1" applyAlignment="1" applyProtection="1">
      <alignment horizontal="center"/>
    </xf>
    <xf numFmtId="2" fontId="1" fillId="4" borderId="32" xfId="0" applyNumberFormat="1" applyFont="1" applyFill="1" applyBorder="1" applyAlignment="1" applyProtection="1">
      <alignment horizontal="center"/>
    </xf>
    <xf numFmtId="1" fontId="0" fillId="0" borderId="14" xfId="0" applyNumberFormat="1" applyBorder="1" applyAlignment="1" applyProtection="1">
      <alignment horizontal="center"/>
    </xf>
    <xf numFmtId="3" fontId="0" fillId="0" borderId="6" xfId="0" applyNumberFormat="1" applyFont="1" applyFill="1" applyBorder="1" applyAlignment="1" applyProtection="1">
      <alignment horizontal="center"/>
    </xf>
    <xf numFmtId="0" fontId="1" fillId="12" borderId="9" xfId="0" applyFont="1" applyFill="1" applyBorder="1" applyAlignment="1" applyProtection="1">
      <alignment horizontal="center" vertical="top" wrapText="1"/>
    </xf>
    <xf numFmtId="164" fontId="0" fillId="12" borderId="14" xfId="0" applyNumberFormat="1" applyFill="1" applyBorder="1" applyProtection="1">
      <protection locked="0"/>
    </xf>
    <xf numFmtId="164" fontId="1" fillId="12" borderId="6" xfId="0" applyNumberFormat="1" applyFont="1" applyFill="1" applyBorder="1" applyProtection="1"/>
    <xf numFmtId="164" fontId="1" fillId="12" borderId="30" xfId="0" applyNumberFormat="1" applyFont="1" applyFill="1" applyBorder="1" applyAlignment="1" applyProtection="1">
      <alignment horizontal="center" vertical="top" wrapText="1"/>
    </xf>
    <xf numFmtId="164" fontId="0" fillId="12" borderId="6" xfId="0" applyNumberFormat="1" applyFont="1" applyFill="1" applyBorder="1" applyAlignment="1" applyProtection="1">
      <alignment horizontal="center"/>
      <protection locked="0"/>
    </xf>
    <xf numFmtId="10" fontId="0" fillId="12" borderId="16" xfId="0" applyNumberFormat="1" applyFont="1" applyFill="1" applyBorder="1" applyAlignment="1" applyProtection="1">
      <alignment horizontal="center"/>
    </xf>
    <xf numFmtId="164" fontId="1" fillId="12" borderId="16" xfId="0" applyNumberFormat="1" applyFont="1" applyFill="1" applyBorder="1" applyAlignment="1" applyProtection="1">
      <alignment horizontal="center"/>
      <protection locked="0"/>
    </xf>
    <xf numFmtId="10" fontId="0" fillId="0" borderId="0" xfId="0" applyNumberFormat="1" applyFill="1" applyBorder="1" applyAlignment="1">
      <alignment horizontal="center"/>
    </xf>
    <xf numFmtId="165" fontId="1" fillId="0" borderId="44" xfId="0" applyNumberFormat="1" applyFont="1" applyBorder="1" applyAlignment="1">
      <alignment horizontal="center"/>
    </xf>
    <xf numFmtId="165" fontId="1" fillId="0" borderId="45" xfId="0" applyNumberFormat="1" applyFont="1" applyBorder="1" applyAlignment="1">
      <alignment horizontal="center"/>
    </xf>
    <xf numFmtId="165" fontId="1" fillId="0" borderId="46" xfId="0" applyNumberFormat="1" applyFont="1" applyBorder="1" applyAlignment="1">
      <alignment horizontal="center"/>
    </xf>
    <xf numFmtId="165" fontId="1" fillId="0" borderId="47" xfId="0" applyNumberFormat="1" applyFont="1" applyBorder="1" applyAlignment="1">
      <alignment horizontal="center"/>
    </xf>
    <xf numFmtId="165" fontId="1" fillId="0" borderId="48" xfId="0" applyNumberFormat="1" applyFont="1" applyBorder="1" applyAlignment="1">
      <alignment horizontal="center"/>
    </xf>
    <xf numFmtId="165" fontId="1" fillId="0" borderId="49" xfId="0" applyNumberFormat="1" applyFont="1" applyBorder="1" applyAlignment="1">
      <alignment horizontal="center"/>
    </xf>
    <xf numFmtId="165" fontId="1" fillId="0" borderId="50" xfId="0" applyNumberFormat="1" applyFont="1" applyBorder="1" applyAlignment="1">
      <alignment horizontal="center"/>
    </xf>
    <xf numFmtId="165" fontId="1" fillId="0" borderId="51" xfId="0" applyNumberFormat="1" applyFont="1" applyBorder="1" applyAlignment="1">
      <alignment horizontal="center"/>
    </xf>
    <xf numFmtId="0" fontId="1" fillId="13" borderId="8" xfId="0" applyFont="1" applyFill="1" applyBorder="1" applyAlignment="1">
      <alignment horizontal="center" wrapText="1"/>
    </xf>
    <xf numFmtId="0" fontId="1" fillId="13" borderId="38" xfId="0" applyFont="1" applyFill="1" applyBorder="1" applyAlignment="1">
      <alignment horizontal="center" wrapText="1"/>
    </xf>
    <xf numFmtId="0" fontId="1" fillId="13" borderId="55" xfId="0" applyFont="1" applyFill="1" applyBorder="1" applyAlignment="1">
      <alignment horizontal="center" wrapText="1"/>
    </xf>
    <xf numFmtId="0" fontId="1" fillId="13" borderId="56" xfId="0" applyFont="1" applyFill="1" applyBorder="1" applyAlignment="1">
      <alignment horizontal="center" wrapText="1"/>
    </xf>
    <xf numFmtId="0" fontId="1" fillId="13" borderId="24" xfId="0" applyFont="1" applyFill="1" applyBorder="1" applyAlignment="1">
      <alignment horizontal="center" wrapText="1"/>
    </xf>
    <xf numFmtId="0" fontId="1" fillId="13" borderId="8" xfId="0" applyFont="1" applyFill="1" applyBorder="1" applyAlignment="1">
      <alignment horizontal="center"/>
    </xf>
    <xf numFmtId="0" fontId="1" fillId="13" borderId="9" xfId="0" applyFont="1" applyFill="1" applyBorder="1" applyAlignment="1">
      <alignment horizontal="center"/>
    </xf>
    <xf numFmtId="0" fontId="1" fillId="13" borderId="10" xfId="0" applyFont="1" applyFill="1" applyBorder="1" applyAlignment="1">
      <alignment horizontal="center"/>
    </xf>
    <xf numFmtId="0" fontId="1" fillId="13" borderId="41" xfId="0" applyFont="1" applyFill="1" applyBorder="1"/>
    <xf numFmtId="0" fontId="1" fillId="13" borderId="42" xfId="0" applyFont="1" applyFill="1" applyBorder="1"/>
    <xf numFmtId="0" fontId="1" fillId="13" borderId="43" xfId="0" applyFont="1" applyFill="1" applyBorder="1"/>
    <xf numFmtId="0" fontId="1" fillId="13" borderId="57" xfId="0" applyFont="1" applyFill="1" applyBorder="1" applyAlignment="1">
      <alignment horizontal="center" wrapText="1"/>
    </xf>
    <xf numFmtId="10" fontId="0" fillId="6" borderId="52" xfId="0" applyNumberFormat="1" applyFont="1" applyFill="1" applyBorder="1" applyAlignment="1" applyProtection="1">
      <alignment horizontal="center"/>
      <protection locked="0"/>
    </xf>
    <xf numFmtId="10" fontId="0" fillId="6" borderId="53" xfId="0" applyNumberFormat="1" applyFont="1" applyFill="1" applyBorder="1" applyAlignment="1" applyProtection="1">
      <alignment horizontal="center"/>
      <protection locked="0"/>
    </xf>
    <xf numFmtId="10" fontId="0" fillId="6" borderId="54" xfId="0" applyNumberFormat="1" applyFont="1" applyFill="1" applyBorder="1" applyAlignment="1" applyProtection="1">
      <alignment horizontal="center"/>
      <protection locked="0"/>
    </xf>
    <xf numFmtId="165" fontId="0" fillId="6" borderId="31" xfId="0" applyNumberFormat="1" applyFont="1" applyFill="1" applyBorder="1" applyAlignment="1" applyProtection="1">
      <alignment horizontal="center"/>
      <protection locked="0"/>
    </xf>
    <xf numFmtId="165" fontId="0" fillId="6" borderId="13" xfId="0" applyNumberFormat="1" applyFont="1" applyFill="1" applyBorder="1" applyAlignment="1" applyProtection="1">
      <alignment horizontal="center"/>
      <protection locked="0"/>
    </xf>
    <xf numFmtId="165" fontId="0" fillId="6" borderId="32" xfId="0" applyNumberFormat="1" applyFont="1" applyFill="1" applyBorder="1" applyAlignment="1" applyProtection="1">
      <alignment horizontal="center"/>
      <protection locked="0"/>
    </xf>
    <xf numFmtId="0" fontId="19" fillId="0" borderId="0" xfId="0" applyFont="1" applyProtection="1"/>
    <xf numFmtId="0" fontId="0" fillId="0" borderId="0" xfId="0" applyAlignment="1" applyProtection="1">
      <alignment wrapText="1"/>
    </xf>
    <xf numFmtId="164" fontId="0" fillId="0" borderId="0" xfId="0" applyNumberFormat="1" applyAlignment="1" applyProtection="1">
      <alignment horizontal="center" wrapText="1"/>
    </xf>
    <xf numFmtId="0" fontId="20" fillId="0" borderId="0" xfId="0" applyFont="1" applyFill="1" applyProtection="1"/>
    <xf numFmtId="0" fontId="1" fillId="0" borderId="0" xfId="0" applyFont="1" applyProtection="1"/>
    <xf numFmtId="0" fontId="1" fillId="0" borderId="0" xfId="0" applyFont="1" applyAlignment="1" applyProtection="1">
      <alignment wrapText="1"/>
    </xf>
    <xf numFmtId="165" fontId="1" fillId="0" borderId="5" xfId="0" applyNumberFormat="1" applyFont="1" applyBorder="1" applyProtection="1"/>
    <xf numFmtId="165" fontId="1" fillId="0" borderId="0" xfId="0" applyNumberFormat="1" applyFont="1" applyBorder="1" applyProtection="1"/>
    <xf numFmtId="0" fontId="0" fillId="0" borderId="35" xfId="0" applyBorder="1" applyProtection="1"/>
    <xf numFmtId="1" fontId="16" fillId="0" borderId="0" xfId="0" applyNumberFormat="1" applyFont="1" applyAlignment="1" applyProtection="1">
      <alignment horizontal="center" wrapText="1"/>
    </xf>
    <xf numFmtId="0" fontId="1" fillId="0" borderId="0" xfId="0" applyFont="1" applyAlignment="1" applyProtection="1">
      <alignment horizontal="center" wrapText="1"/>
    </xf>
    <xf numFmtId="165" fontId="0" fillId="0" borderId="6" xfId="0" applyNumberFormat="1" applyBorder="1" applyProtection="1"/>
    <xf numFmtId="1" fontId="16" fillId="0" borderId="6" xfId="0" applyNumberFormat="1" applyFont="1" applyBorder="1" applyAlignment="1" applyProtection="1">
      <alignment horizontal="center" wrapText="1"/>
    </xf>
    <xf numFmtId="164" fontId="0" fillId="0" borderId="29" xfId="0" applyNumberFormat="1" applyFont="1" applyBorder="1" applyAlignment="1" applyProtection="1">
      <alignment horizontal="center"/>
    </xf>
    <xf numFmtId="10" fontId="1" fillId="0" borderId="0" xfId="0" applyNumberFormat="1" applyFont="1" applyAlignment="1" applyProtection="1">
      <alignment horizontal="center"/>
    </xf>
    <xf numFmtId="0" fontId="17" fillId="0" borderId="0" xfId="0" applyFont="1" applyProtection="1"/>
    <xf numFmtId="164" fontId="1" fillId="0" borderId="29" xfId="0" applyNumberFormat="1" applyFont="1" applyBorder="1" applyAlignment="1" applyProtection="1">
      <alignment horizontal="center"/>
    </xf>
    <xf numFmtId="0" fontId="1" fillId="0" borderId="0" xfId="0" applyFont="1" applyFill="1" applyBorder="1" applyAlignment="1" applyProtection="1">
      <alignment vertical="center" wrapText="1"/>
    </xf>
    <xf numFmtId="0" fontId="0" fillId="0" borderId="0" xfId="0" applyFill="1" applyBorder="1" applyAlignment="1" applyProtection="1">
      <alignment horizontal="center" wrapText="1"/>
    </xf>
    <xf numFmtId="164" fontId="0" fillId="0" borderId="0" xfId="0" applyNumberFormat="1" applyFill="1" applyBorder="1" applyAlignment="1" applyProtection="1">
      <alignment horizontal="center" wrapText="1"/>
    </xf>
    <xf numFmtId="164" fontId="1" fillId="0" borderId="29" xfId="0" applyNumberFormat="1" applyFont="1" applyFill="1" applyBorder="1" applyAlignment="1" applyProtection="1">
      <alignment horizontal="center" wrapText="1"/>
    </xf>
    <xf numFmtId="1" fontId="0" fillId="0" borderId="0" xfId="0" applyNumberFormat="1" applyProtection="1"/>
    <xf numFmtId="165" fontId="1" fillId="0" borderId="0" xfId="0" applyNumberFormat="1" applyFont="1" applyBorder="1" applyAlignment="1" applyProtection="1">
      <alignment horizontal="center"/>
    </xf>
    <xf numFmtId="165" fontId="0" fillId="0" borderId="0" xfId="0" applyNumberFormat="1" applyProtection="1"/>
    <xf numFmtId="165" fontId="1" fillId="0" borderId="29" xfId="0" applyNumberFormat="1" applyFont="1" applyBorder="1" applyAlignment="1" applyProtection="1">
      <alignment horizontal="center"/>
    </xf>
    <xf numFmtId="0" fontId="0" fillId="0" borderId="0" xfId="0" applyFont="1" applyFill="1" applyBorder="1" applyAlignment="1" applyProtection="1">
      <alignment vertical="center" wrapText="1"/>
    </xf>
    <xf numFmtId="164" fontId="0" fillId="0" borderId="29" xfId="0" applyNumberFormat="1" applyFont="1" applyBorder="1" applyProtection="1"/>
    <xf numFmtId="10" fontId="1" fillId="0" borderId="0" xfId="0" applyNumberFormat="1" applyFont="1" applyFill="1" applyAlignment="1" applyProtection="1">
      <alignment horizontal="center"/>
    </xf>
    <xf numFmtId="165" fontId="1" fillId="0" borderId="29" xfId="0" applyNumberFormat="1" applyFont="1" applyBorder="1" applyProtection="1"/>
    <xf numFmtId="0" fontId="1" fillId="0" borderId="0" xfId="0" applyFont="1" applyAlignment="1" applyProtection="1"/>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6" fontId="4" fillId="0" borderId="3" xfId="0" applyNumberFormat="1" applyFont="1" applyBorder="1" applyAlignment="1" applyProtection="1">
      <alignment horizontal="center"/>
    </xf>
    <xf numFmtId="0" fontId="4" fillId="0" borderId="4" xfId="0" applyFont="1" applyBorder="1" applyAlignment="1" applyProtection="1">
      <alignment horizontal="center"/>
    </xf>
    <xf numFmtId="164" fontId="0" fillId="0" borderId="0" xfId="0" applyNumberFormat="1" applyAlignment="1" applyProtection="1">
      <alignment horizontal="right"/>
    </xf>
    <xf numFmtId="9" fontId="0" fillId="0" borderId="0" xfId="0" applyNumberFormat="1" applyProtection="1"/>
    <xf numFmtId="6" fontId="4" fillId="0" borderId="24" xfId="0" applyNumberFormat="1" applyFont="1" applyBorder="1" applyAlignment="1" applyProtection="1">
      <alignment horizontal="center"/>
    </xf>
    <xf numFmtId="6"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0" fillId="0" borderId="6" xfId="0" applyBorder="1" applyProtection="1"/>
    <xf numFmtId="0" fontId="5" fillId="5" borderId="0" xfId="0" applyFont="1" applyFill="1" applyProtection="1"/>
    <xf numFmtId="0" fontId="5" fillId="5" borderId="0" xfId="0" applyFont="1" applyFill="1" applyAlignment="1" applyProtection="1">
      <alignment wrapText="1"/>
    </xf>
    <xf numFmtId="0" fontId="5" fillId="5" borderId="0" xfId="0" applyFont="1" applyFill="1" applyAlignment="1" applyProtection="1">
      <alignment horizontal="center" wrapText="1"/>
    </xf>
    <xf numFmtId="0" fontId="5" fillId="0" borderId="0" xfId="0" applyFont="1" applyFill="1" applyBorder="1" applyAlignment="1" applyProtection="1">
      <alignment horizontal="center" wrapText="1"/>
    </xf>
    <xf numFmtId="0" fontId="5" fillId="0" borderId="0" xfId="0" applyFont="1" applyFill="1" applyAlignment="1" applyProtection="1">
      <alignment horizontal="center" wrapText="1"/>
    </xf>
    <xf numFmtId="0" fontId="5" fillId="5" borderId="19" xfId="0" applyFont="1" applyFill="1" applyBorder="1" applyProtection="1"/>
    <xf numFmtId="0" fontId="5" fillId="5" borderId="20" xfId="0" applyFont="1" applyFill="1" applyBorder="1" applyAlignment="1" applyProtection="1">
      <alignment wrapText="1"/>
    </xf>
    <xf numFmtId="0" fontId="5" fillId="5" borderId="20"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5" fillId="0" borderId="18" xfId="0" applyFont="1" applyFill="1" applyBorder="1" applyAlignment="1" applyProtection="1">
      <alignment horizontal="center" wrapText="1"/>
    </xf>
    <xf numFmtId="0" fontId="5" fillId="5" borderId="21" xfId="0" applyFont="1" applyFill="1" applyBorder="1" applyProtection="1"/>
    <xf numFmtId="0" fontId="5" fillId="5" borderId="0" xfId="0" applyFont="1" applyFill="1" applyBorder="1" applyAlignment="1" applyProtection="1">
      <alignment wrapText="1"/>
    </xf>
    <xf numFmtId="0" fontId="5" fillId="0" borderId="22" xfId="0" applyFont="1" applyFill="1" applyBorder="1" applyAlignment="1" applyProtection="1">
      <alignment horizontal="center" wrapText="1"/>
    </xf>
    <xf numFmtId="0" fontId="10" fillId="5" borderId="0" xfId="0" applyFont="1" applyFill="1" applyBorder="1" applyAlignment="1" applyProtection="1">
      <alignment wrapText="1"/>
    </xf>
    <xf numFmtId="0" fontId="0" fillId="5" borderId="0" xfId="0" applyFill="1" applyBorder="1" applyProtection="1"/>
    <xf numFmtId="0" fontId="6" fillId="5" borderId="0" xfId="0" applyFont="1" applyFill="1" applyBorder="1" applyAlignment="1" applyProtection="1">
      <alignment horizontal="right" wrapText="1"/>
    </xf>
    <xf numFmtId="49" fontId="5" fillId="0" borderId="0" xfId="0" applyNumberFormat="1" applyFont="1" applyFill="1" applyBorder="1" applyAlignment="1" applyProtection="1">
      <alignment horizontal="center" wrapText="1"/>
    </xf>
    <xf numFmtId="0" fontId="7" fillId="5" borderId="0"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11" fillId="4" borderId="6" xfId="0" applyFont="1" applyFill="1" applyBorder="1" applyAlignment="1" applyProtection="1">
      <alignment wrapText="1"/>
    </xf>
    <xf numFmtId="0" fontId="5" fillId="0" borderId="21" xfId="0" applyFont="1" applyFill="1" applyBorder="1" applyProtection="1"/>
    <xf numFmtId="0" fontId="6" fillId="0" borderId="0" xfId="0" applyFont="1" applyFill="1" applyBorder="1" applyAlignment="1" applyProtection="1">
      <alignment horizontal="right" wrapText="1"/>
    </xf>
    <xf numFmtId="0" fontId="7" fillId="0" borderId="0" xfId="0" applyFont="1" applyFill="1" applyBorder="1" applyAlignment="1" applyProtection="1">
      <alignment horizontal="center" vertical="center" wrapText="1"/>
    </xf>
    <xf numFmtId="0" fontId="5" fillId="0" borderId="0" xfId="0" applyFont="1" applyFill="1" applyProtection="1"/>
    <xf numFmtId="0" fontId="5" fillId="0" borderId="33" xfId="0" applyFont="1" applyFill="1" applyBorder="1" applyProtection="1"/>
    <xf numFmtId="0" fontId="8" fillId="0" borderId="29" xfId="0" applyFont="1" applyFill="1" applyBorder="1" applyAlignment="1" applyProtection="1">
      <alignment wrapText="1"/>
    </xf>
    <xf numFmtId="0" fontId="5" fillId="0" borderId="29" xfId="0" applyFont="1" applyFill="1" applyBorder="1" applyAlignment="1" applyProtection="1">
      <alignment horizontal="center" wrapText="1"/>
    </xf>
    <xf numFmtId="164" fontId="5" fillId="0" borderId="34" xfId="0" applyNumberFormat="1" applyFont="1" applyFill="1" applyBorder="1" applyAlignment="1" applyProtection="1">
      <alignment horizontal="center" wrapText="1"/>
    </xf>
    <xf numFmtId="0" fontId="8" fillId="0" borderId="0" xfId="0" applyFont="1" applyFill="1" applyBorder="1" applyAlignment="1" applyProtection="1">
      <alignment wrapText="1"/>
    </xf>
    <xf numFmtId="164" fontId="5" fillId="0" borderId="22" xfId="0" applyNumberFormat="1" applyFont="1" applyFill="1" applyBorder="1" applyAlignment="1" applyProtection="1">
      <alignment horizontal="center" wrapText="1"/>
    </xf>
    <xf numFmtId="0" fontId="5" fillId="0" borderId="0" xfId="0" applyFont="1" applyFill="1" applyBorder="1" applyAlignment="1" applyProtection="1">
      <alignment wrapText="1"/>
    </xf>
    <xf numFmtId="0" fontId="5" fillId="5" borderId="33" xfId="0" applyFont="1" applyFill="1" applyBorder="1" applyProtection="1"/>
    <xf numFmtId="0" fontId="5" fillId="5" borderId="29" xfId="0" applyFont="1" applyFill="1" applyBorder="1" applyAlignment="1" applyProtection="1">
      <alignment wrapText="1"/>
    </xf>
    <xf numFmtId="0" fontId="5" fillId="5" borderId="29" xfId="0" applyFont="1" applyFill="1" applyBorder="1" applyAlignment="1" applyProtection="1">
      <alignment horizontal="center" wrapText="1"/>
    </xf>
    <xf numFmtId="0" fontId="5" fillId="0" borderId="34" xfId="0" applyFont="1" applyFill="1" applyBorder="1" applyProtection="1"/>
    <xf numFmtId="0" fontId="5" fillId="5" borderId="27" xfId="0" applyFont="1" applyFill="1" applyBorder="1" applyProtection="1"/>
    <xf numFmtId="0" fontId="5" fillId="5" borderId="5" xfId="0" applyFont="1" applyFill="1" applyBorder="1" applyAlignment="1" applyProtection="1">
      <alignment wrapText="1"/>
    </xf>
    <xf numFmtId="0" fontId="5" fillId="5" borderId="5" xfId="0" applyFont="1" applyFill="1" applyBorder="1" applyAlignment="1" applyProtection="1">
      <alignment horizontal="center" wrapText="1"/>
    </xf>
    <xf numFmtId="0" fontId="5" fillId="0" borderId="5" xfId="0" applyFont="1" applyFill="1" applyBorder="1" applyAlignment="1" applyProtection="1">
      <alignment horizontal="center" wrapText="1"/>
    </xf>
    <xf numFmtId="0" fontId="5" fillId="0" borderId="28" xfId="0" applyFont="1" applyFill="1" applyBorder="1" applyAlignment="1" applyProtection="1">
      <alignment horizontal="center" wrapText="1"/>
    </xf>
    <xf numFmtId="0" fontId="0" fillId="0" borderId="0" xfId="0" applyFont="1"/>
    <xf numFmtId="0" fontId="1" fillId="0" borderId="0" xfId="0" applyFont="1" applyAlignment="1">
      <alignment wrapText="1"/>
    </xf>
    <xf numFmtId="165" fontId="1" fillId="0" borderId="0" xfId="0" applyNumberFormat="1" applyFont="1" applyBorder="1"/>
    <xf numFmtId="0" fontId="0" fillId="0" borderId="0" xfId="0" applyAlignment="1">
      <alignment horizontal="center"/>
    </xf>
    <xf numFmtId="164" fontId="0" fillId="0" borderId="29" xfId="0" applyNumberFormat="1" applyBorder="1" applyAlignment="1">
      <alignment horizontal="center"/>
    </xf>
    <xf numFmtId="164" fontId="0" fillId="0" borderId="29" xfId="0" applyNumberFormat="1" applyFont="1" applyBorder="1" applyAlignment="1">
      <alignment horizontal="center"/>
    </xf>
    <xf numFmtId="0" fontId="5" fillId="5" borderId="0" xfId="0" applyFont="1" applyFill="1" applyBorder="1" applyAlignment="1" applyProtection="1">
      <alignment wrapText="1"/>
    </xf>
    <xf numFmtId="0" fontId="0" fillId="0" borderId="0" xfId="0" applyAlignment="1">
      <alignment wrapText="1"/>
    </xf>
    <xf numFmtId="0" fontId="5" fillId="5" borderId="0" xfId="0" applyFont="1" applyFill="1" applyBorder="1" applyAlignment="1" applyProtection="1">
      <alignment wrapText="1"/>
    </xf>
    <xf numFmtId="0" fontId="0" fillId="0" borderId="0" xfId="0" applyAlignment="1" applyProtection="1">
      <alignment wrapText="1"/>
    </xf>
    <xf numFmtId="0" fontId="5" fillId="0" borderId="0" xfId="0" applyFont="1" applyFill="1" applyBorder="1" applyAlignment="1" applyProtection="1">
      <alignment wrapText="1"/>
    </xf>
    <xf numFmtId="0" fontId="9" fillId="0" borderId="0" xfId="0" applyFont="1" applyBorder="1" applyAlignment="1" applyProtection="1">
      <alignment horizontal="center"/>
    </xf>
    <xf numFmtId="0" fontId="0" fillId="0" borderId="0" xfId="0" applyAlignment="1" applyProtection="1">
      <alignment horizontal="center"/>
    </xf>
    <xf numFmtId="0" fontId="0" fillId="0" borderId="0" xfId="0" applyAlignment="1">
      <alignment wrapText="1"/>
    </xf>
    <xf numFmtId="0" fontId="1" fillId="6" borderId="1" xfId="0" applyFont="1" applyFill="1" applyBorder="1" applyAlignment="1" applyProtection="1">
      <alignment vertical="center" wrapText="1"/>
    </xf>
    <xf numFmtId="0" fontId="0" fillId="0" borderId="2" xfId="0" applyBorder="1" applyAlignment="1" applyProtection="1"/>
    <xf numFmtId="0" fontId="2" fillId="2" borderId="1" xfId="0" applyFont="1" applyFill="1" applyBorder="1" applyAlignment="1" applyProtection="1">
      <alignment horizontal="center" wrapText="1"/>
    </xf>
    <xf numFmtId="0" fontId="2" fillId="2" borderId="2" xfId="0" applyFont="1" applyFill="1" applyBorder="1" applyAlignment="1" applyProtection="1">
      <alignment horizontal="center" wrapText="1"/>
    </xf>
    <xf numFmtId="0" fontId="0" fillId="0" borderId="2" xfId="0" applyBorder="1" applyAlignment="1" applyProtection="1">
      <alignment wrapText="1"/>
    </xf>
    <xf numFmtId="0" fontId="9" fillId="0" borderId="0" xfId="0" applyFont="1" applyBorder="1" applyAlignment="1" applyProtection="1">
      <alignment horizontal="left"/>
    </xf>
    <xf numFmtId="0" fontId="0" fillId="0" borderId="0" xfId="0" applyAlignment="1" applyProtection="1">
      <alignment horizontal="left"/>
    </xf>
    <xf numFmtId="0" fontId="0" fillId="0" borderId="36" xfId="0" applyBorder="1" applyAlignment="1" applyProtection="1"/>
    <xf numFmtId="0" fontId="0" fillId="0" borderId="14" xfId="0" applyBorder="1" applyAlignment="1" applyProtection="1"/>
    <xf numFmtId="0" fontId="0" fillId="6" borderId="23" xfId="0" applyFill="1" applyBorder="1" applyAlignment="1" applyProtection="1"/>
    <xf numFmtId="0" fontId="0" fillId="0" borderId="23" xfId="0" applyBorder="1" applyAlignment="1" applyProtection="1"/>
    <xf numFmtId="0" fontId="0" fillId="6" borderId="23" xfId="0" applyFill="1" applyBorder="1" applyAlignment="1" applyProtection="1">
      <alignment wrapText="1"/>
    </xf>
    <xf numFmtId="0" fontId="0" fillId="6" borderId="2" xfId="0" applyFill="1" applyBorder="1" applyAlignment="1" applyProtection="1">
      <alignment wrapText="1"/>
    </xf>
    <xf numFmtId="0" fontId="1"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7" fillId="0" borderId="0" xfId="0" applyFont="1" applyBorder="1" applyAlignment="1">
      <alignment vertical="center" wrapText="1"/>
    </xf>
    <xf numFmtId="0" fontId="21" fillId="0" borderId="0" xfId="0" applyFont="1" applyBorder="1" applyAlignment="1">
      <alignment wrapText="1"/>
    </xf>
    <xf numFmtId="0" fontId="9" fillId="0" borderId="0" xfId="0" applyFont="1" applyBorder="1" applyAlignment="1">
      <alignment horizontal="left"/>
    </xf>
    <xf numFmtId="0" fontId="0" fillId="0" borderId="0" xfId="0" applyAlignment="1">
      <alignment horizontal="left"/>
    </xf>
    <xf numFmtId="0" fontId="17" fillId="0" borderId="35" xfId="0" applyFont="1" applyBorder="1" applyAlignment="1">
      <alignment vertical="center" wrapText="1"/>
    </xf>
    <xf numFmtId="0" fontId="21" fillId="0" borderId="0" xfId="0" applyFont="1" applyBorder="1" applyAlignment="1"/>
    <xf numFmtId="0" fontId="6" fillId="0" borderId="0" xfId="0" applyFont="1" applyFill="1" applyBorder="1" applyAlignment="1">
      <alignment wrapText="1"/>
    </xf>
    <xf numFmtId="49" fontId="5" fillId="6" borderId="1" xfId="0" applyNumberFormat="1" applyFont="1" applyFill="1" applyBorder="1" applyAlignment="1" applyProtection="1">
      <alignment horizontal="center" wrapText="1"/>
      <protection locked="0"/>
    </xf>
    <xf numFmtId="49" fontId="5" fillId="6" borderId="23" xfId="0" applyNumberFormat="1" applyFont="1" applyFill="1" applyBorder="1" applyAlignment="1" applyProtection="1">
      <alignment horizontal="center" wrapText="1"/>
      <protection locked="0"/>
    </xf>
    <xf numFmtId="49" fontId="5" fillId="6" borderId="2" xfId="0" applyNumberFormat="1" applyFont="1" applyFill="1" applyBorder="1" applyAlignment="1" applyProtection="1">
      <alignment horizontal="center" wrapText="1"/>
      <protection locked="0"/>
    </xf>
    <xf numFmtId="0" fontId="5" fillId="5" borderId="0" xfId="0" applyFont="1" applyFill="1" applyBorder="1" applyAlignment="1">
      <alignment horizontal="center" vertical="center" wrapText="1"/>
    </xf>
    <xf numFmtId="49" fontId="6" fillId="4" borderId="1" xfId="0" applyNumberFormat="1" applyFont="1" applyFill="1" applyBorder="1" applyAlignment="1" applyProtection="1">
      <alignment horizontal="center" wrapText="1"/>
    </xf>
    <xf numFmtId="49" fontId="6" fillId="4" borderId="23" xfId="0"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W429"/>
  <sheetViews>
    <sheetView showGridLines="0" tabSelected="1" zoomScaleNormal="100" workbookViewId="0">
      <selection activeCell="C7" sqref="C7:M7"/>
    </sheetView>
  </sheetViews>
  <sheetFormatPr defaultColWidth="0" defaultRowHeight="12.75" zeroHeight="1" x14ac:dyDescent="0.2"/>
  <cols>
    <col min="1" max="1" width="1.69921875" style="323" customWidth="1"/>
    <col min="2" max="2" width="3.8984375" style="323" customWidth="1"/>
    <col min="3" max="3" width="21" style="324" customWidth="1"/>
    <col min="4" max="4" width="5.5" style="325" customWidth="1"/>
    <col min="5" max="5" width="4.296875" style="325" customWidth="1"/>
    <col min="6" max="6" width="4" style="325" customWidth="1"/>
    <col min="7" max="7" width="11" style="325" customWidth="1"/>
    <col min="8" max="8" width="2.8984375" style="325" customWidth="1"/>
    <col min="9" max="9" width="11.59765625" style="325" customWidth="1"/>
    <col min="10" max="10" width="2.09765625" style="325" customWidth="1"/>
    <col min="11" max="11" width="10.59765625" style="325" customWidth="1"/>
    <col min="12" max="12" width="3.19921875" style="326" customWidth="1"/>
    <col min="13" max="13" width="9.19921875" style="325" customWidth="1"/>
    <col min="14" max="14" width="4.59765625" style="327" customWidth="1"/>
    <col min="15" max="15" width="2.59765625" style="323" customWidth="1"/>
    <col min="16" max="49" width="0" style="323" hidden="1" customWidth="1"/>
    <col min="50" max="16384" width="8.796875" style="323" hidden="1"/>
  </cols>
  <sheetData>
    <row r="1" spans="2:14" ht="11.25" customHeight="1" x14ac:dyDescent="0.2"/>
    <row r="2" spans="2:14" x14ac:dyDescent="0.2">
      <c r="B2" s="328"/>
      <c r="C2" s="329"/>
      <c r="D2" s="330"/>
      <c r="E2" s="330"/>
      <c r="F2" s="330"/>
      <c r="G2" s="330"/>
      <c r="H2" s="330"/>
      <c r="I2" s="330"/>
      <c r="J2" s="330"/>
      <c r="K2" s="330"/>
      <c r="L2" s="331"/>
      <c r="M2" s="330"/>
      <c r="N2" s="332"/>
    </row>
    <row r="3" spans="2:14" x14ac:dyDescent="0.2">
      <c r="B3" s="333"/>
      <c r="C3" s="334"/>
      <c r="D3" s="96"/>
      <c r="E3" s="96"/>
      <c r="F3" s="96"/>
      <c r="G3" s="96"/>
      <c r="H3" s="96"/>
      <c r="I3" s="96"/>
      <c r="J3" s="96"/>
      <c r="K3" s="96"/>
      <c r="M3" s="96"/>
      <c r="N3" s="335"/>
    </row>
    <row r="4" spans="2:14" ht="18" x14ac:dyDescent="0.25">
      <c r="B4" s="333"/>
      <c r="C4" s="374" t="s">
        <v>65</v>
      </c>
      <c r="D4" s="375"/>
      <c r="E4" s="375"/>
      <c r="F4" s="375"/>
      <c r="G4" s="375"/>
      <c r="H4" s="375"/>
      <c r="I4" s="375"/>
      <c r="J4" s="375"/>
      <c r="K4" s="375"/>
      <c r="L4" s="375"/>
      <c r="M4" s="375"/>
      <c r="N4" s="335"/>
    </row>
    <row r="5" spans="2:14" ht="18" x14ac:dyDescent="0.25">
      <c r="B5" s="333"/>
      <c r="C5" s="336"/>
      <c r="D5" s="337"/>
      <c r="E5" s="337"/>
      <c r="F5" s="337"/>
      <c r="G5" s="326"/>
      <c r="H5" s="96"/>
      <c r="I5" s="96"/>
      <c r="J5" s="96"/>
      <c r="K5" s="96"/>
      <c r="M5" s="96"/>
      <c r="N5" s="335"/>
    </row>
    <row r="6" spans="2:14" ht="18" x14ac:dyDescent="0.25">
      <c r="B6" s="333"/>
      <c r="C6" s="374" t="s">
        <v>32</v>
      </c>
      <c r="D6" s="375"/>
      <c r="E6" s="375"/>
      <c r="F6" s="375"/>
      <c r="G6" s="375"/>
      <c r="H6" s="375"/>
      <c r="I6" s="375"/>
      <c r="J6" s="375"/>
      <c r="K6" s="375"/>
      <c r="L6" s="375"/>
      <c r="M6" s="375"/>
      <c r="N6" s="335"/>
    </row>
    <row r="7" spans="2:14" ht="18" x14ac:dyDescent="0.25">
      <c r="B7" s="333"/>
      <c r="C7" s="374"/>
      <c r="D7" s="375"/>
      <c r="E7" s="375"/>
      <c r="F7" s="375"/>
      <c r="G7" s="375"/>
      <c r="H7" s="375"/>
      <c r="I7" s="375"/>
      <c r="J7" s="375"/>
      <c r="K7" s="375"/>
      <c r="L7" s="375"/>
      <c r="M7" s="375"/>
      <c r="N7" s="335"/>
    </row>
    <row r="8" spans="2:14" ht="18" x14ac:dyDescent="0.25">
      <c r="B8" s="333"/>
      <c r="C8" s="374" t="s">
        <v>48</v>
      </c>
      <c r="D8" s="375"/>
      <c r="E8" s="375"/>
      <c r="F8" s="375"/>
      <c r="G8" s="375"/>
      <c r="H8" s="375"/>
      <c r="I8" s="375"/>
      <c r="J8" s="375"/>
      <c r="K8" s="375"/>
      <c r="L8" s="375"/>
      <c r="M8" s="375"/>
      <c r="N8" s="335"/>
    </row>
    <row r="9" spans="2:14" x14ac:dyDescent="0.2">
      <c r="B9" s="333"/>
      <c r="C9" s="334"/>
      <c r="D9" s="96"/>
      <c r="E9" s="96"/>
      <c r="F9" s="96"/>
      <c r="G9" s="96"/>
      <c r="H9" s="96"/>
      <c r="I9" s="96"/>
      <c r="J9" s="96"/>
      <c r="K9" s="96"/>
      <c r="M9" s="96"/>
      <c r="N9" s="335"/>
    </row>
    <row r="10" spans="2:14" x14ac:dyDescent="0.2">
      <c r="B10" s="333"/>
      <c r="C10" s="334"/>
      <c r="D10" s="96"/>
      <c r="E10" s="96"/>
      <c r="F10" s="96"/>
      <c r="G10" s="96"/>
      <c r="H10" s="96"/>
      <c r="I10" s="96"/>
      <c r="J10" s="96"/>
      <c r="K10" s="96"/>
      <c r="M10" s="96"/>
      <c r="N10" s="335"/>
    </row>
    <row r="11" spans="2:14" ht="30" customHeight="1" x14ac:dyDescent="0.2">
      <c r="B11" s="333"/>
      <c r="C11" s="371" t="s">
        <v>129</v>
      </c>
      <c r="D11" s="372"/>
      <c r="E11" s="372"/>
      <c r="F11" s="372"/>
      <c r="G11" s="372"/>
      <c r="H11" s="372"/>
      <c r="I11" s="372"/>
      <c r="J11" s="372"/>
      <c r="K11" s="372"/>
      <c r="L11" s="372"/>
      <c r="M11" s="372"/>
      <c r="N11" s="335"/>
    </row>
    <row r="12" spans="2:14" x14ac:dyDescent="0.2">
      <c r="B12" s="333"/>
      <c r="C12" s="334"/>
      <c r="D12" s="96"/>
      <c r="E12" s="96"/>
      <c r="F12" s="96"/>
      <c r="G12" s="96"/>
      <c r="H12" s="96"/>
      <c r="I12" s="96"/>
      <c r="J12" s="96"/>
      <c r="K12" s="96"/>
      <c r="M12" s="96"/>
      <c r="N12" s="335"/>
    </row>
    <row r="13" spans="2:14" ht="14.25" x14ac:dyDescent="0.2">
      <c r="B13" s="333"/>
      <c r="C13" s="371" t="s">
        <v>188</v>
      </c>
      <c r="D13" s="372"/>
      <c r="E13" s="372"/>
      <c r="F13" s="372"/>
      <c r="G13" s="372"/>
      <c r="H13" s="372"/>
      <c r="I13" s="372"/>
      <c r="J13" s="372"/>
      <c r="K13" s="372"/>
      <c r="L13" s="372"/>
      <c r="M13" s="372"/>
      <c r="N13" s="335"/>
    </row>
    <row r="14" spans="2:14" ht="14.25" x14ac:dyDescent="0.2">
      <c r="B14" s="333"/>
      <c r="C14" s="334"/>
      <c r="D14" s="284"/>
      <c r="E14" s="284"/>
      <c r="F14" s="284"/>
      <c r="G14" s="284"/>
      <c r="H14" s="284"/>
      <c r="I14" s="284"/>
      <c r="J14" s="284"/>
      <c r="K14" s="284"/>
      <c r="L14" s="284"/>
      <c r="M14" s="284"/>
      <c r="N14" s="335"/>
    </row>
    <row r="15" spans="2:14" ht="33.75" customHeight="1" x14ac:dyDescent="0.2">
      <c r="B15" s="333"/>
      <c r="C15" s="371" t="s">
        <v>49</v>
      </c>
      <c r="D15" s="372"/>
      <c r="E15" s="372"/>
      <c r="F15" s="372"/>
      <c r="G15" s="372"/>
      <c r="H15" s="372"/>
      <c r="I15" s="372"/>
      <c r="J15" s="372"/>
      <c r="K15" s="372"/>
      <c r="L15" s="372"/>
      <c r="M15" s="372"/>
      <c r="N15" s="335"/>
    </row>
    <row r="16" spans="2:14" ht="9" customHeight="1" x14ac:dyDescent="0.2">
      <c r="B16" s="333"/>
      <c r="C16" s="334"/>
      <c r="D16" s="284"/>
      <c r="E16" s="284"/>
      <c r="F16" s="284"/>
      <c r="G16" s="284"/>
      <c r="H16" s="284"/>
      <c r="I16" s="284"/>
      <c r="J16" s="284"/>
      <c r="K16" s="284"/>
      <c r="L16" s="284"/>
      <c r="M16" s="284"/>
      <c r="N16" s="335"/>
    </row>
    <row r="17" spans="2:14" ht="33.75" customHeight="1" x14ac:dyDescent="0.2">
      <c r="B17" s="333"/>
      <c r="C17" s="371" t="s">
        <v>189</v>
      </c>
      <c r="D17" s="376"/>
      <c r="E17" s="376"/>
      <c r="F17" s="376"/>
      <c r="G17" s="376"/>
      <c r="H17" s="376"/>
      <c r="I17" s="376"/>
      <c r="J17" s="376"/>
      <c r="K17" s="376"/>
      <c r="L17" s="376"/>
      <c r="M17" s="376"/>
      <c r="N17" s="335"/>
    </row>
    <row r="18" spans="2:14" ht="15" x14ac:dyDescent="0.2">
      <c r="B18" s="333"/>
      <c r="C18" s="338"/>
      <c r="D18" s="96"/>
      <c r="E18" s="96"/>
      <c r="F18" s="96"/>
      <c r="G18" s="339"/>
      <c r="H18" s="339"/>
      <c r="I18" s="339"/>
      <c r="J18" s="339"/>
      <c r="K18" s="339"/>
      <c r="L18" s="339"/>
      <c r="M18" s="340"/>
      <c r="N18" s="341"/>
    </row>
    <row r="19" spans="2:14" ht="14.25" x14ac:dyDescent="0.2">
      <c r="B19" s="333"/>
      <c r="C19" s="371" t="s">
        <v>190</v>
      </c>
      <c r="D19" s="376"/>
      <c r="E19" s="376"/>
      <c r="F19" s="376"/>
      <c r="G19" s="376"/>
      <c r="H19" s="376"/>
      <c r="I19" s="376"/>
      <c r="J19" s="376"/>
      <c r="K19" s="376"/>
      <c r="L19" s="376"/>
      <c r="M19" s="376"/>
      <c r="N19" s="341"/>
    </row>
    <row r="20" spans="2:14" ht="14.25" x14ac:dyDescent="0.2">
      <c r="B20" s="333"/>
      <c r="C20" s="334"/>
      <c r="D20" s="229"/>
      <c r="E20" s="229"/>
      <c r="F20" s="229"/>
      <c r="G20" s="229"/>
      <c r="H20" s="229"/>
      <c r="I20" s="229"/>
      <c r="J20" s="229"/>
      <c r="K20" s="229"/>
      <c r="L20" s="229"/>
      <c r="M20" s="229"/>
      <c r="N20" s="341"/>
    </row>
    <row r="21" spans="2:14" ht="28.5" customHeight="1" x14ac:dyDescent="0.2">
      <c r="B21" s="333"/>
      <c r="C21" s="371" t="s">
        <v>191</v>
      </c>
      <c r="D21" s="376"/>
      <c r="E21" s="376"/>
      <c r="F21" s="376"/>
      <c r="G21" s="376"/>
      <c r="H21" s="376"/>
      <c r="I21" s="376"/>
      <c r="J21" s="376"/>
      <c r="K21" s="376"/>
      <c r="L21" s="376"/>
      <c r="M21" s="376"/>
      <c r="N21" s="341"/>
    </row>
    <row r="22" spans="2:14" ht="16.5" customHeight="1" x14ac:dyDescent="0.2">
      <c r="B22" s="333"/>
      <c r="C22" s="369"/>
      <c r="D22" s="370"/>
      <c r="E22" s="370"/>
      <c r="F22" s="370"/>
      <c r="G22" s="370"/>
      <c r="H22" s="370"/>
      <c r="I22" s="370"/>
      <c r="J22" s="370"/>
      <c r="K22" s="370"/>
      <c r="L22" s="370"/>
      <c r="M22" s="370"/>
      <c r="N22" s="341"/>
    </row>
    <row r="23" spans="2:14" ht="28.5" customHeight="1" x14ac:dyDescent="0.2">
      <c r="B23" s="333"/>
      <c r="C23" s="371" t="s">
        <v>204</v>
      </c>
      <c r="D23" s="376"/>
      <c r="E23" s="376"/>
      <c r="F23" s="376"/>
      <c r="G23" s="376"/>
      <c r="H23" s="376"/>
      <c r="I23" s="376"/>
      <c r="J23" s="376"/>
      <c r="K23" s="376"/>
      <c r="L23" s="376"/>
      <c r="M23" s="376"/>
      <c r="N23" s="341"/>
    </row>
    <row r="24" spans="2:14" ht="15" x14ac:dyDescent="0.2">
      <c r="B24" s="333"/>
      <c r="C24" s="338"/>
      <c r="D24" s="96"/>
      <c r="E24" s="96"/>
      <c r="F24" s="96"/>
      <c r="G24" s="339"/>
      <c r="H24" s="339"/>
      <c r="I24" s="339"/>
      <c r="J24" s="339"/>
      <c r="K24" s="339"/>
      <c r="L24" s="339"/>
      <c r="M24" s="340"/>
      <c r="N24" s="341"/>
    </row>
    <row r="25" spans="2:14" ht="45" x14ac:dyDescent="0.3">
      <c r="B25" s="333"/>
      <c r="C25" s="342" t="s">
        <v>46</v>
      </c>
      <c r="D25" s="96"/>
      <c r="E25" s="96"/>
      <c r="F25" s="96"/>
      <c r="G25" s="339"/>
      <c r="H25" s="339"/>
      <c r="I25" s="339"/>
      <c r="J25" s="339"/>
      <c r="K25" s="339"/>
      <c r="L25" s="339"/>
      <c r="M25" s="340"/>
      <c r="N25" s="341"/>
    </row>
    <row r="26" spans="2:14" s="346" customFormat="1" ht="15" x14ac:dyDescent="0.2">
      <c r="B26" s="343"/>
      <c r="C26" s="344"/>
      <c r="D26" s="326"/>
      <c r="E26" s="326"/>
      <c r="F26" s="326"/>
      <c r="G26" s="339"/>
      <c r="H26" s="339"/>
      <c r="I26" s="339"/>
      <c r="J26" s="339"/>
      <c r="K26" s="339"/>
      <c r="L26" s="339"/>
      <c r="M26" s="345"/>
      <c r="N26" s="341"/>
    </row>
    <row r="27" spans="2:14" ht="14.25" x14ac:dyDescent="0.2">
      <c r="B27" s="333"/>
      <c r="C27" s="371" t="s">
        <v>130</v>
      </c>
      <c r="D27" s="372"/>
      <c r="E27" s="372"/>
      <c r="F27" s="372"/>
      <c r="G27" s="372"/>
      <c r="H27" s="372"/>
      <c r="I27" s="372"/>
      <c r="J27" s="372"/>
      <c r="K27" s="372"/>
      <c r="L27" s="372"/>
      <c r="M27" s="372"/>
      <c r="N27" s="335"/>
    </row>
    <row r="28" spans="2:14" ht="14.25" x14ac:dyDescent="0.2">
      <c r="B28" s="333"/>
      <c r="C28" s="334"/>
      <c r="D28" s="284"/>
      <c r="E28" s="284"/>
      <c r="F28" s="284"/>
      <c r="G28" s="284"/>
      <c r="H28" s="284"/>
      <c r="I28" s="284"/>
      <c r="J28" s="284"/>
      <c r="K28" s="284"/>
      <c r="L28" s="284"/>
      <c r="M28" s="284"/>
      <c r="N28" s="335"/>
    </row>
    <row r="29" spans="2:14" ht="33.75" customHeight="1" x14ac:dyDescent="0.2">
      <c r="B29" s="333"/>
      <c r="C29" s="371" t="s">
        <v>50</v>
      </c>
      <c r="D29" s="372"/>
      <c r="E29" s="372"/>
      <c r="F29" s="372"/>
      <c r="G29" s="372"/>
      <c r="H29" s="372"/>
      <c r="I29" s="372"/>
      <c r="J29" s="372"/>
      <c r="K29" s="372"/>
      <c r="L29" s="372"/>
      <c r="M29" s="372"/>
      <c r="N29" s="335"/>
    </row>
    <row r="30" spans="2:14" ht="47.25" customHeight="1" x14ac:dyDescent="0.2">
      <c r="B30" s="333"/>
      <c r="C30" s="371" t="s">
        <v>51</v>
      </c>
      <c r="D30" s="372"/>
      <c r="E30" s="372"/>
      <c r="F30" s="372"/>
      <c r="G30" s="372"/>
      <c r="H30" s="372"/>
      <c r="I30" s="372"/>
      <c r="J30" s="372"/>
      <c r="K30" s="372"/>
      <c r="L30" s="372"/>
      <c r="M30" s="372"/>
      <c r="N30" s="335"/>
    </row>
    <row r="31" spans="2:14" ht="16.5" customHeight="1" x14ac:dyDescent="0.2">
      <c r="B31" s="333"/>
      <c r="C31" s="334"/>
      <c r="D31" s="284"/>
      <c r="E31" s="284"/>
      <c r="F31" s="284"/>
      <c r="G31" s="284"/>
      <c r="H31" s="284"/>
      <c r="I31" s="284"/>
      <c r="J31" s="284"/>
      <c r="K31" s="284"/>
      <c r="L31" s="284"/>
      <c r="M31" s="284"/>
      <c r="N31" s="335"/>
    </row>
    <row r="32" spans="2:14" ht="22.5" customHeight="1" x14ac:dyDescent="0.2">
      <c r="B32" s="333"/>
      <c r="C32" s="371" t="s">
        <v>52</v>
      </c>
      <c r="D32" s="372"/>
      <c r="E32" s="372"/>
      <c r="F32" s="372"/>
      <c r="G32" s="372"/>
      <c r="H32" s="372"/>
      <c r="I32" s="372"/>
      <c r="J32" s="372"/>
      <c r="K32" s="372"/>
      <c r="L32" s="372"/>
      <c r="M32" s="372"/>
      <c r="N32" s="335"/>
    </row>
    <row r="33" spans="2:14" ht="13.5" customHeight="1" x14ac:dyDescent="0.2">
      <c r="B33" s="333"/>
      <c r="C33" s="334"/>
      <c r="D33" s="284"/>
      <c r="E33" s="284"/>
      <c r="F33" s="284"/>
      <c r="G33" s="284"/>
      <c r="H33" s="284"/>
      <c r="I33" s="284"/>
      <c r="J33" s="284"/>
      <c r="K33" s="284"/>
      <c r="L33" s="284"/>
      <c r="M33" s="284"/>
      <c r="N33" s="335"/>
    </row>
    <row r="34" spans="2:14" ht="27.75" customHeight="1" x14ac:dyDescent="0.2">
      <c r="B34" s="333"/>
      <c r="C34" s="371" t="s">
        <v>53</v>
      </c>
      <c r="D34" s="372"/>
      <c r="E34" s="372"/>
      <c r="F34" s="372"/>
      <c r="G34" s="372"/>
      <c r="H34" s="372"/>
      <c r="I34" s="372"/>
      <c r="J34" s="372"/>
      <c r="K34" s="372"/>
      <c r="L34" s="372"/>
      <c r="M34" s="372"/>
      <c r="N34" s="335"/>
    </row>
    <row r="35" spans="2:14" ht="12" customHeight="1" x14ac:dyDescent="0.2">
      <c r="B35" s="333"/>
      <c r="C35" s="334"/>
      <c r="D35" s="284"/>
      <c r="E35" s="284"/>
      <c r="F35" s="284"/>
      <c r="G35" s="284"/>
      <c r="H35" s="284"/>
      <c r="I35" s="284"/>
      <c r="J35" s="284"/>
      <c r="K35" s="284"/>
      <c r="L35" s="284"/>
      <c r="M35" s="284"/>
      <c r="N35" s="335"/>
    </row>
    <row r="36" spans="2:14" ht="33.75" customHeight="1" x14ac:dyDescent="0.2">
      <c r="B36" s="333"/>
      <c r="C36" s="371" t="s">
        <v>60</v>
      </c>
      <c r="D36" s="372"/>
      <c r="E36" s="372"/>
      <c r="F36" s="372"/>
      <c r="G36" s="372"/>
      <c r="H36" s="372"/>
      <c r="I36" s="372"/>
      <c r="J36" s="372"/>
      <c r="K36" s="372"/>
      <c r="L36" s="372"/>
      <c r="M36" s="372"/>
      <c r="N36" s="335"/>
    </row>
    <row r="37" spans="2:14" ht="18" customHeight="1" x14ac:dyDescent="0.2">
      <c r="B37" s="333"/>
      <c r="C37" s="334"/>
      <c r="D37" s="284"/>
      <c r="E37" s="284"/>
      <c r="F37" s="284"/>
      <c r="G37" s="284"/>
      <c r="H37" s="284"/>
      <c r="I37" s="284"/>
      <c r="J37" s="284"/>
      <c r="K37" s="284"/>
      <c r="L37" s="284"/>
      <c r="M37" s="284"/>
      <c r="N37" s="335"/>
    </row>
    <row r="38" spans="2:14" ht="18" customHeight="1" x14ac:dyDescent="0.2">
      <c r="B38" s="333"/>
      <c r="C38" s="371" t="s">
        <v>55</v>
      </c>
      <c r="D38" s="372"/>
      <c r="E38" s="372"/>
      <c r="F38" s="372"/>
      <c r="G38" s="372"/>
      <c r="H38" s="372"/>
      <c r="I38" s="372"/>
      <c r="J38" s="372"/>
      <c r="K38" s="372"/>
      <c r="L38" s="372"/>
      <c r="M38" s="372"/>
      <c r="N38" s="335"/>
    </row>
    <row r="39" spans="2:14" ht="18" customHeight="1" x14ac:dyDescent="0.2">
      <c r="B39" s="333"/>
      <c r="C39" s="334"/>
      <c r="D39" s="284"/>
      <c r="E39" s="284"/>
      <c r="F39" s="284"/>
      <c r="G39" s="284"/>
      <c r="H39" s="284"/>
      <c r="I39" s="284"/>
      <c r="J39" s="284"/>
      <c r="K39" s="284"/>
      <c r="L39" s="284"/>
      <c r="M39" s="284"/>
      <c r="N39" s="335"/>
    </row>
    <row r="40" spans="2:14" ht="18" customHeight="1" x14ac:dyDescent="0.2">
      <c r="B40" s="333"/>
      <c r="C40" s="371" t="s">
        <v>56</v>
      </c>
      <c r="D40" s="372"/>
      <c r="E40" s="372"/>
      <c r="F40" s="372"/>
      <c r="G40" s="372"/>
      <c r="H40" s="372"/>
      <c r="I40" s="372"/>
      <c r="J40" s="372"/>
      <c r="K40" s="372"/>
      <c r="L40" s="372"/>
      <c r="M40" s="372"/>
      <c r="N40" s="335"/>
    </row>
    <row r="41" spans="2:14" s="346" customFormat="1" ht="13.5" thickBot="1" x14ac:dyDescent="0.25">
      <c r="B41" s="347"/>
      <c r="C41" s="348"/>
      <c r="D41" s="349"/>
      <c r="E41" s="349"/>
      <c r="F41" s="349"/>
      <c r="G41" s="94"/>
      <c r="H41" s="94"/>
      <c r="I41" s="94"/>
      <c r="J41" s="94"/>
      <c r="K41" s="94"/>
      <c r="L41" s="94"/>
      <c r="M41" s="94"/>
      <c r="N41" s="350"/>
    </row>
    <row r="42" spans="2:14" s="346" customFormat="1" ht="13.5" thickTop="1" x14ac:dyDescent="0.2">
      <c r="B42" s="343"/>
      <c r="C42" s="351"/>
      <c r="D42" s="326"/>
      <c r="E42" s="326"/>
      <c r="F42" s="326"/>
      <c r="G42" s="87"/>
      <c r="H42" s="87"/>
      <c r="I42" s="87"/>
      <c r="J42" s="87"/>
      <c r="K42" s="87"/>
      <c r="L42" s="87"/>
      <c r="M42" s="87"/>
      <c r="N42" s="352"/>
    </row>
    <row r="43" spans="2:14" s="346" customFormat="1" x14ac:dyDescent="0.2">
      <c r="B43" s="343"/>
      <c r="C43" s="351"/>
      <c r="D43" s="326"/>
      <c r="E43" s="326"/>
      <c r="F43" s="326"/>
      <c r="G43" s="87"/>
      <c r="H43" s="87"/>
      <c r="I43" s="87"/>
      <c r="J43" s="87"/>
      <c r="K43" s="87"/>
      <c r="L43" s="87"/>
      <c r="M43" s="87"/>
      <c r="N43" s="352"/>
    </row>
    <row r="44" spans="2:14" s="346" customFormat="1" ht="45" x14ac:dyDescent="0.3">
      <c r="B44" s="343"/>
      <c r="C44" s="342" t="s">
        <v>47</v>
      </c>
      <c r="D44" s="326"/>
      <c r="E44" s="326"/>
      <c r="F44" s="326"/>
      <c r="G44" s="87"/>
      <c r="H44" s="87"/>
      <c r="I44" s="87"/>
      <c r="J44" s="87"/>
      <c r="K44" s="87"/>
      <c r="L44" s="87"/>
      <c r="M44" s="87"/>
      <c r="N44" s="352"/>
    </row>
    <row r="45" spans="2:14" s="346" customFormat="1" x14ac:dyDescent="0.2">
      <c r="B45" s="343"/>
      <c r="C45" s="353"/>
      <c r="D45" s="326"/>
      <c r="E45" s="326"/>
      <c r="F45" s="326"/>
      <c r="G45" s="87"/>
      <c r="H45" s="87"/>
      <c r="I45" s="87"/>
      <c r="J45" s="87"/>
      <c r="K45" s="87"/>
      <c r="L45" s="87"/>
      <c r="M45" s="87"/>
      <c r="N45" s="352"/>
    </row>
    <row r="46" spans="2:14" s="346" customFormat="1" ht="59.25" customHeight="1" x14ac:dyDescent="0.2">
      <c r="B46" s="343"/>
      <c r="C46" s="373" t="s">
        <v>57</v>
      </c>
      <c r="D46" s="372"/>
      <c r="E46" s="372"/>
      <c r="F46" s="372"/>
      <c r="G46" s="372"/>
      <c r="H46" s="372"/>
      <c r="I46" s="372"/>
      <c r="J46" s="372"/>
      <c r="K46" s="372"/>
      <c r="L46" s="372"/>
      <c r="M46" s="372"/>
      <c r="N46" s="352"/>
    </row>
    <row r="47" spans="2:14" s="346" customFormat="1" x14ac:dyDescent="0.2">
      <c r="B47" s="343"/>
      <c r="C47" s="353"/>
      <c r="D47" s="326"/>
      <c r="E47" s="326"/>
      <c r="F47" s="326"/>
      <c r="G47" s="87"/>
      <c r="H47" s="87"/>
      <c r="I47" s="87"/>
      <c r="J47" s="87"/>
      <c r="K47" s="87"/>
      <c r="L47" s="87"/>
      <c r="M47" s="87"/>
      <c r="N47" s="352"/>
    </row>
    <row r="48" spans="2:14" s="346" customFormat="1" ht="33" customHeight="1" x14ac:dyDescent="0.2">
      <c r="B48" s="343"/>
      <c r="C48" s="373" t="s">
        <v>58</v>
      </c>
      <c r="D48" s="372"/>
      <c r="E48" s="372"/>
      <c r="F48" s="372"/>
      <c r="G48" s="372"/>
      <c r="H48" s="372"/>
      <c r="I48" s="372"/>
      <c r="J48" s="372"/>
      <c r="K48" s="372"/>
      <c r="L48" s="372"/>
      <c r="M48" s="372"/>
      <c r="N48" s="352"/>
    </row>
    <row r="49" spans="2:14" s="346" customFormat="1" x14ac:dyDescent="0.2">
      <c r="B49" s="343"/>
      <c r="C49" s="353"/>
      <c r="D49" s="326"/>
      <c r="E49" s="326"/>
      <c r="F49" s="326"/>
      <c r="G49" s="87"/>
      <c r="H49" s="87"/>
      <c r="I49" s="87"/>
      <c r="J49" s="87"/>
      <c r="K49" s="87"/>
      <c r="L49" s="87"/>
      <c r="M49" s="87"/>
      <c r="N49" s="352"/>
    </row>
    <row r="50" spans="2:14" s="346" customFormat="1" ht="14.25" x14ac:dyDescent="0.2">
      <c r="B50" s="343"/>
      <c r="C50" s="373" t="s">
        <v>59</v>
      </c>
      <c r="D50" s="372"/>
      <c r="E50" s="372"/>
      <c r="F50" s="372"/>
      <c r="G50" s="372"/>
      <c r="H50" s="372"/>
      <c r="I50" s="372"/>
      <c r="J50" s="372"/>
      <c r="K50" s="372"/>
      <c r="L50" s="372"/>
      <c r="M50" s="372"/>
      <c r="N50" s="352"/>
    </row>
    <row r="51" spans="2:14" ht="20.25" customHeight="1" thickBot="1" x14ac:dyDescent="0.25">
      <c r="B51" s="354"/>
      <c r="C51" s="355"/>
      <c r="D51" s="356"/>
      <c r="E51" s="356"/>
      <c r="F51" s="356"/>
      <c r="G51" s="107"/>
      <c r="H51" s="107"/>
      <c r="I51" s="107"/>
      <c r="J51" s="107"/>
      <c r="K51" s="107"/>
      <c r="L51" s="107"/>
      <c r="M51" s="107"/>
      <c r="N51" s="357"/>
    </row>
    <row r="52" spans="2:14" ht="13.5" thickTop="1" x14ac:dyDescent="0.2">
      <c r="B52" s="333"/>
      <c r="C52" s="334"/>
      <c r="D52" s="96"/>
      <c r="E52" s="96"/>
      <c r="F52" s="96"/>
      <c r="G52" s="96"/>
      <c r="H52" s="96"/>
      <c r="I52" s="96"/>
      <c r="J52" s="96"/>
      <c r="K52" s="96"/>
      <c r="M52" s="96"/>
      <c r="N52" s="335"/>
    </row>
    <row r="53" spans="2:14" x14ac:dyDescent="0.2">
      <c r="B53" s="358"/>
      <c r="C53" s="359"/>
      <c r="D53" s="360"/>
      <c r="E53" s="360"/>
      <c r="F53" s="360"/>
      <c r="G53" s="360"/>
      <c r="H53" s="360"/>
      <c r="I53" s="360"/>
      <c r="J53" s="360"/>
      <c r="K53" s="360"/>
      <c r="L53" s="361"/>
      <c r="M53" s="360"/>
      <c r="N53" s="362"/>
    </row>
    <row r="54" spans="2:14" x14ac:dyDescent="0.2">
      <c r="H54" s="96"/>
      <c r="J54" s="96"/>
    </row>
    <row r="55" spans="2:14" x14ac:dyDescent="0.2"/>
    <row r="56" spans="2:14" x14ac:dyDescent="0.2"/>
    <row r="57" spans="2:14" x14ac:dyDescent="0.2">
      <c r="C57" s="323"/>
      <c r="D57" s="323"/>
      <c r="E57" s="323"/>
      <c r="F57" s="323"/>
      <c r="G57" s="323"/>
      <c r="H57" s="323"/>
      <c r="I57" s="323"/>
      <c r="J57" s="323"/>
      <c r="K57" s="323"/>
      <c r="L57" s="323"/>
      <c r="M57" s="323"/>
      <c r="N57" s="323"/>
    </row>
    <row r="58" spans="2:14" x14ac:dyDescent="0.2">
      <c r="C58" s="323"/>
      <c r="D58" s="323"/>
      <c r="E58" s="323"/>
      <c r="F58" s="323"/>
      <c r="G58" s="323"/>
      <c r="H58" s="323"/>
      <c r="I58" s="323"/>
      <c r="J58" s="323"/>
      <c r="K58" s="323"/>
      <c r="L58" s="323"/>
      <c r="M58" s="323"/>
      <c r="N58" s="323"/>
    </row>
    <row r="59" spans="2:14" x14ac:dyDescent="0.2">
      <c r="C59" s="323"/>
      <c r="D59" s="323"/>
      <c r="E59" s="323"/>
      <c r="F59" s="323"/>
      <c r="G59" s="323"/>
      <c r="H59" s="323"/>
      <c r="I59" s="323"/>
      <c r="J59" s="323"/>
      <c r="K59" s="323"/>
      <c r="L59" s="323"/>
      <c r="M59" s="323"/>
      <c r="N59" s="323"/>
    </row>
    <row r="60" spans="2:14" x14ac:dyDescent="0.2">
      <c r="C60" s="323"/>
      <c r="D60" s="323"/>
      <c r="E60" s="323"/>
      <c r="F60" s="323"/>
      <c r="G60" s="323"/>
      <c r="H60" s="323"/>
      <c r="I60" s="323"/>
      <c r="J60" s="323"/>
      <c r="K60" s="323"/>
      <c r="L60" s="323"/>
      <c r="M60" s="323"/>
      <c r="N60" s="323"/>
    </row>
    <row r="61" spans="2:14" x14ac:dyDescent="0.2">
      <c r="C61" s="323"/>
      <c r="D61" s="323"/>
      <c r="E61" s="323"/>
      <c r="F61" s="323"/>
      <c r="G61" s="323"/>
      <c r="H61" s="323"/>
      <c r="I61" s="323"/>
      <c r="J61" s="323"/>
      <c r="K61" s="323"/>
      <c r="L61" s="323"/>
      <c r="M61" s="323"/>
      <c r="N61" s="323"/>
    </row>
    <row r="62" spans="2:14" x14ac:dyDescent="0.2">
      <c r="C62" s="323"/>
      <c r="D62" s="323"/>
      <c r="E62" s="323"/>
      <c r="F62" s="323"/>
      <c r="G62" s="323"/>
      <c r="H62" s="323"/>
      <c r="I62" s="323"/>
      <c r="J62" s="323"/>
      <c r="K62" s="323"/>
      <c r="L62" s="323"/>
      <c r="M62" s="323"/>
      <c r="N62" s="323"/>
    </row>
    <row r="63" spans="2:14" x14ac:dyDescent="0.2">
      <c r="C63" s="323"/>
      <c r="D63" s="323"/>
      <c r="E63" s="323"/>
      <c r="F63" s="323"/>
      <c r="G63" s="323"/>
      <c r="H63" s="323"/>
      <c r="I63" s="323"/>
      <c r="J63" s="323"/>
      <c r="K63" s="323"/>
      <c r="L63" s="323"/>
      <c r="M63" s="323"/>
      <c r="N63" s="323"/>
    </row>
    <row r="64" spans="2:14" x14ac:dyDescent="0.2">
      <c r="C64" s="323"/>
      <c r="D64" s="323"/>
      <c r="E64" s="323"/>
      <c r="F64" s="323"/>
      <c r="G64" s="323"/>
      <c r="H64" s="323"/>
      <c r="I64" s="323"/>
      <c r="J64" s="323"/>
      <c r="K64" s="323"/>
      <c r="L64" s="323"/>
      <c r="M64" s="323"/>
      <c r="N64" s="323"/>
    </row>
    <row r="65" spans="3:14" x14ac:dyDescent="0.2">
      <c r="C65" s="323"/>
      <c r="D65" s="323"/>
      <c r="E65" s="323"/>
      <c r="F65" s="323"/>
      <c r="G65" s="323"/>
      <c r="H65" s="323"/>
      <c r="I65" s="323"/>
      <c r="J65" s="323"/>
      <c r="K65" s="323"/>
      <c r="L65" s="323"/>
      <c r="M65" s="323"/>
      <c r="N65" s="323"/>
    </row>
    <row r="66" spans="3:14" x14ac:dyDescent="0.2">
      <c r="C66" s="323"/>
      <c r="D66" s="323"/>
      <c r="E66" s="323"/>
      <c r="F66" s="323"/>
      <c r="G66" s="323"/>
      <c r="H66" s="323"/>
      <c r="I66" s="323"/>
      <c r="J66" s="323"/>
      <c r="K66" s="323"/>
      <c r="L66" s="323"/>
      <c r="M66" s="323"/>
      <c r="N66" s="323"/>
    </row>
    <row r="67" spans="3:14" x14ac:dyDescent="0.2">
      <c r="C67" s="323"/>
      <c r="D67" s="323"/>
      <c r="E67" s="323"/>
      <c r="F67" s="323"/>
      <c r="G67" s="323"/>
      <c r="H67" s="323"/>
      <c r="I67" s="323"/>
      <c r="J67" s="323"/>
      <c r="K67" s="323"/>
      <c r="L67" s="323"/>
      <c r="M67" s="323"/>
      <c r="N67" s="323"/>
    </row>
    <row r="68" spans="3:14" x14ac:dyDescent="0.2">
      <c r="C68" s="323"/>
      <c r="D68" s="323"/>
      <c r="E68" s="323"/>
      <c r="F68" s="323"/>
      <c r="G68" s="323"/>
      <c r="H68" s="323"/>
      <c r="I68" s="323"/>
      <c r="J68" s="323"/>
      <c r="K68" s="323"/>
      <c r="L68" s="323"/>
      <c r="M68" s="323"/>
      <c r="N68" s="323"/>
    </row>
    <row r="69" spans="3:14" x14ac:dyDescent="0.2">
      <c r="C69" s="323"/>
      <c r="D69" s="323"/>
      <c r="E69" s="323"/>
      <c r="F69" s="323"/>
      <c r="G69" s="323"/>
      <c r="H69" s="323"/>
      <c r="I69" s="323"/>
      <c r="J69" s="323"/>
      <c r="K69" s="323"/>
      <c r="L69" s="323"/>
      <c r="M69" s="323"/>
      <c r="N69" s="323"/>
    </row>
    <row r="70" spans="3:14" x14ac:dyDescent="0.2">
      <c r="C70" s="323"/>
      <c r="D70" s="323"/>
      <c r="E70" s="323"/>
      <c r="F70" s="323"/>
      <c r="G70" s="323"/>
      <c r="H70" s="323"/>
      <c r="I70" s="323"/>
      <c r="J70" s="323"/>
      <c r="K70" s="323"/>
      <c r="L70" s="323"/>
      <c r="M70" s="323"/>
      <c r="N70" s="323"/>
    </row>
    <row r="71" spans="3:14" x14ac:dyDescent="0.2">
      <c r="C71" s="323"/>
      <c r="D71" s="323"/>
      <c r="E71" s="323"/>
      <c r="F71" s="323"/>
      <c r="G71" s="323"/>
      <c r="H71" s="323"/>
      <c r="I71" s="323"/>
      <c r="J71" s="323"/>
      <c r="K71" s="323"/>
      <c r="L71" s="323"/>
      <c r="M71" s="323"/>
      <c r="N71" s="323"/>
    </row>
    <row r="72" spans="3:14" x14ac:dyDescent="0.2">
      <c r="C72" s="323"/>
      <c r="D72" s="323"/>
      <c r="E72" s="323"/>
      <c r="F72" s="323"/>
      <c r="G72" s="323"/>
      <c r="H72" s="323"/>
      <c r="I72" s="323"/>
      <c r="J72" s="323"/>
      <c r="K72" s="323"/>
      <c r="L72" s="323"/>
      <c r="M72" s="323"/>
      <c r="N72" s="323"/>
    </row>
    <row r="73" spans="3:14" x14ac:dyDescent="0.2">
      <c r="C73" s="323"/>
      <c r="D73" s="323"/>
      <c r="E73" s="323"/>
      <c r="F73" s="323"/>
      <c r="G73" s="323"/>
      <c r="H73" s="323"/>
      <c r="I73" s="323"/>
      <c r="J73" s="323"/>
      <c r="K73" s="323"/>
      <c r="L73" s="323"/>
      <c r="M73" s="323"/>
      <c r="N73" s="323"/>
    </row>
    <row r="74" spans="3:14" x14ac:dyDescent="0.2">
      <c r="C74" s="323"/>
      <c r="D74" s="323"/>
      <c r="E74" s="323"/>
      <c r="F74" s="323"/>
      <c r="G74" s="323"/>
      <c r="H74" s="323"/>
      <c r="I74" s="323"/>
      <c r="J74" s="323"/>
      <c r="K74" s="323"/>
      <c r="L74" s="323"/>
      <c r="M74" s="323"/>
      <c r="N74" s="323"/>
    </row>
    <row r="75" spans="3:14" x14ac:dyDescent="0.2">
      <c r="C75" s="323"/>
      <c r="D75" s="323"/>
      <c r="E75" s="323"/>
      <c r="F75" s="323"/>
      <c r="G75" s="323"/>
      <c r="H75" s="323"/>
      <c r="I75" s="323"/>
      <c r="J75" s="323"/>
      <c r="K75" s="323"/>
      <c r="L75" s="323"/>
      <c r="M75" s="323"/>
      <c r="N75" s="323"/>
    </row>
    <row r="76" spans="3:14" x14ac:dyDescent="0.2">
      <c r="C76" s="323"/>
      <c r="D76" s="323"/>
      <c r="E76" s="323"/>
      <c r="F76" s="323"/>
      <c r="G76" s="323"/>
      <c r="H76" s="323"/>
      <c r="I76" s="323"/>
      <c r="J76" s="323"/>
      <c r="K76" s="323"/>
      <c r="L76" s="323"/>
      <c r="M76" s="323"/>
      <c r="N76" s="323"/>
    </row>
    <row r="77" spans="3:14" x14ac:dyDescent="0.2">
      <c r="C77" s="323"/>
      <c r="D77" s="323"/>
      <c r="E77" s="323"/>
      <c r="F77" s="323"/>
      <c r="G77" s="323"/>
      <c r="H77" s="323"/>
      <c r="I77" s="323"/>
      <c r="J77" s="323"/>
      <c r="K77" s="323"/>
      <c r="L77" s="323"/>
      <c r="M77" s="323"/>
      <c r="N77" s="323"/>
    </row>
    <row r="78" spans="3:14" x14ac:dyDescent="0.2">
      <c r="C78" s="323"/>
      <c r="D78" s="323"/>
      <c r="E78" s="323"/>
      <c r="F78" s="323"/>
      <c r="G78" s="323"/>
      <c r="H78" s="323"/>
      <c r="I78" s="323"/>
      <c r="J78" s="323"/>
      <c r="K78" s="323"/>
      <c r="L78" s="323"/>
      <c r="M78" s="323"/>
      <c r="N78" s="323"/>
    </row>
    <row r="79" spans="3:14" x14ac:dyDescent="0.2">
      <c r="C79" s="323"/>
      <c r="D79" s="323"/>
      <c r="E79" s="323"/>
      <c r="F79" s="323"/>
      <c r="G79" s="323"/>
      <c r="H79" s="323"/>
      <c r="I79" s="323"/>
      <c r="J79" s="323"/>
      <c r="K79" s="323"/>
      <c r="L79" s="323"/>
      <c r="M79" s="323"/>
      <c r="N79" s="323"/>
    </row>
    <row r="80" spans="3:14" x14ac:dyDescent="0.2">
      <c r="C80" s="323"/>
      <c r="D80" s="323"/>
      <c r="E80" s="323"/>
      <c r="F80" s="323"/>
      <c r="G80" s="323"/>
      <c r="H80" s="323"/>
      <c r="I80" s="323"/>
      <c r="J80" s="323"/>
      <c r="K80" s="323"/>
      <c r="L80" s="323"/>
      <c r="M80" s="323"/>
      <c r="N80" s="323"/>
    </row>
    <row r="81" spans="3:14" x14ac:dyDescent="0.2">
      <c r="C81" s="323"/>
      <c r="D81" s="323"/>
      <c r="E81" s="323"/>
      <c r="F81" s="323"/>
      <c r="G81" s="323"/>
      <c r="H81" s="323"/>
      <c r="I81" s="323"/>
      <c r="J81" s="323"/>
      <c r="K81" s="323"/>
      <c r="L81" s="323"/>
      <c r="M81" s="323"/>
      <c r="N81" s="323"/>
    </row>
    <row r="82" spans="3:14" x14ac:dyDescent="0.2">
      <c r="C82" s="323"/>
      <c r="D82" s="323"/>
      <c r="E82" s="323"/>
      <c r="F82" s="323"/>
      <c r="G82" s="323"/>
      <c r="H82" s="323"/>
      <c r="I82" s="323"/>
      <c r="J82" s="323"/>
      <c r="K82" s="323"/>
      <c r="L82" s="323"/>
      <c r="M82" s="323"/>
      <c r="N82" s="323"/>
    </row>
    <row r="83" spans="3:14" x14ac:dyDescent="0.2">
      <c r="C83" s="323"/>
      <c r="D83" s="323"/>
      <c r="E83" s="323"/>
      <c r="F83" s="323"/>
      <c r="G83" s="323"/>
      <c r="H83" s="323"/>
      <c r="I83" s="323"/>
      <c r="J83" s="323"/>
      <c r="K83" s="323"/>
      <c r="L83" s="323"/>
      <c r="M83" s="323"/>
      <c r="N83" s="323"/>
    </row>
    <row r="84" spans="3:14" x14ac:dyDescent="0.2">
      <c r="C84" s="323"/>
      <c r="D84" s="323"/>
      <c r="E84" s="323"/>
      <c r="F84" s="323"/>
      <c r="G84" s="323"/>
      <c r="H84" s="323"/>
      <c r="I84" s="323"/>
      <c r="J84" s="323"/>
      <c r="K84" s="323"/>
      <c r="L84" s="323"/>
      <c r="M84" s="323"/>
      <c r="N84" s="323"/>
    </row>
    <row r="85" spans="3:14" x14ac:dyDescent="0.2">
      <c r="C85" s="323"/>
      <c r="D85" s="323"/>
      <c r="E85" s="323"/>
      <c r="F85" s="323"/>
      <c r="G85" s="323"/>
      <c r="H85" s="323"/>
      <c r="I85" s="323"/>
      <c r="J85" s="323"/>
      <c r="K85" s="323"/>
      <c r="L85" s="323"/>
      <c r="M85" s="323"/>
      <c r="N85" s="323"/>
    </row>
    <row r="86" spans="3:14" x14ac:dyDescent="0.2">
      <c r="C86" s="323"/>
      <c r="D86" s="323"/>
      <c r="E86" s="323"/>
      <c r="F86" s="323"/>
      <c r="G86" s="323"/>
      <c r="H86" s="323"/>
      <c r="I86" s="323"/>
      <c r="J86" s="323"/>
      <c r="K86" s="323"/>
      <c r="L86" s="323"/>
      <c r="M86" s="323"/>
      <c r="N86" s="323"/>
    </row>
    <row r="87" spans="3:14" x14ac:dyDescent="0.2">
      <c r="C87" s="323"/>
      <c r="D87" s="323"/>
      <c r="E87" s="323"/>
      <c r="F87" s="323"/>
      <c r="G87" s="323"/>
      <c r="H87" s="323"/>
      <c r="I87" s="323"/>
      <c r="J87" s="323"/>
      <c r="K87" s="323"/>
      <c r="L87" s="323"/>
      <c r="M87" s="323"/>
      <c r="N87" s="323"/>
    </row>
    <row r="88" spans="3:14" x14ac:dyDescent="0.2">
      <c r="C88" s="323"/>
      <c r="D88" s="323"/>
      <c r="E88" s="323"/>
      <c r="F88" s="323"/>
      <c r="G88" s="323"/>
      <c r="H88" s="323"/>
      <c r="I88" s="323"/>
      <c r="J88" s="323"/>
      <c r="K88" s="323"/>
      <c r="L88" s="323"/>
      <c r="M88" s="323"/>
      <c r="N88" s="323"/>
    </row>
    <row r="89" spans="3:14" x14ac:dyDescent="0.2">
      <c r="C89" s="323"/>
      <c r="D89" s="323"/>
      <c r="E89" s="323"/>
      <c r="F89" s="323"/>
      <c r="G89" s="323"/>
      <c r="H89" s="323"/>
      <c r="I89" s="323"/>
      <c r="J89" s="323"/>
      <c r="K89" s="323"/>
      <c r="L89" s="323"/>
      <c r="M89" s="323"/>
      <c r="N89" s="323"/>
    </row>
    <row r="90" spans="3:14" x14ac:dyDescent="0.2">
      <c r="C90" s="323"/>
      <c r="D90" s="323"/>
      <c r="E90" s="323"/>
      <c r="F90" s="323"/>
      <c r="G90" s="323"/>
      <c r="H90" s="323"/>
      <c r="I90" s="323"/>
      <c r="J90" s="323"/>
      <c r="K90" s="323"/>
      <c r="L90" s="323"/>
      <c r="M90" s="323"/>
      <c r="N90" s="323"/>
    </row>
    <row r="91" spans="3:14" x14ac:dyDescent="0.2">
      <c r="C91" s="323"/>
      <c r="D91" s="323"/>
      <c r="E91" s="323"/>
      <c r="F91" s="323"/>
      <c r="G91" s="323"/>
      <c r="H91" s="323"/>
      <c r="I91" s="323"/>
      <c r="J91" s="323"/>
      <c r="K91" s="323"/>
      <c r="L91" s="323"/>
      <c r="M91" s="323"/>
      <c r="N91" s="323"/>
    </row>
    <row r="92" spans="3:14" x14ac:dyDescent="0.2">
      <c r="C92" s="323"/>
      <c r="D92" s="323"/>
      <c r="E92" s="323"/>
      <c r="F92" s="323"/>
      <c r="G92" s="323"/>
      <c r="H92" s="323"/>
      <c r="I92" s="323"/>
      <c r="J92" s="323"/>
      <c r="K92" s="323"/>
      <c r="L92" s="323"/>
      <c r="M92" s="323"/>
      <c r="N92" s="323"/>
    </row>
    <row r="93" spans="3:14" x14ac:dyDescent="0.2">
      <c r="C93" s="323"/>
      <c r="D93" s="323"/>
      <c r="E93" s="323"/>
      <c r="F93" s="323"/>
      <c r="G93" s="323"/>
      <c r="H93" s="323"/>
      <c r="I93" s="323"/>
      <c r="J93" s="323"/>
      <c r="K93" s="323"/>
      <c r="L93" s="323"/>
      <c r="M93" s="323"/>
      <c r="N93" s="323"/>
    </row>
    <row r="94" spans="3:14" x14ac:dyDescent="0.2">
      <c r="C94" s="323"/>
      <c r="D94" s="323"/>
      <c r="E94" s="323"/>
      <c r="F94" s="323"/>
      <c r="G94" s="323"/>
      <c r="H94" s="323"/>
      <c r="I94" s="323"/>
      <c r="J94" s="323"/>
      <c r="K94" s="323"/>
      <c r="L94" s="323"/>
      <c r="M94" s="323"/>
      <c r="N94" s="323"/>
    </row>
    <row r="95" spans="3:14" x14ac:dyDescent="0.2">
      <c r="C95" s="323"/>
      <c r="D95" s="323"/>
      <c r="E95" s="323"/>
      <c r="F95" s="323"/>
      <c r="G95" s="323"/>
      <c r="H95" s="323"/>
      <c r="I95" s="323"/>
      <c r="J95" s="323"/>
      <c r="K95" s="323"/>
      <c r="L95" s="323"/>
      <c r="M95" s="323"/>
      <c r="N95" s="323"/>
    </row>
    <row r="96" spans="3:14" x14ac:dyDescent="0.2">
      <c r="C96" s="323"/>
      <c r="D96" s="323"/>
      <c r="E96" s="323"/>
      <c r="F96" s="323"/>
      <c r="G96" s="323"/>
      <c r="H96" s="323"/>
      <c r="I96" s="323"/>
      <c r="J96" s="323"/>
      <c r="K96" s="323"/>
      <c r="L96" s="323"/>
      <c r="M96" s="323"/>
      <c r="N96" s="323"/>
    </row>
    <row r="97" spans="3:14" x14ac:dyDescent="0.2">
      <c r="C97" s="323"/>
      <c r="D97" s="323"/>
      <c r="E97" s="323"/>
      <c r="F97" s="323"/>
      <c r="G97" s="323"/>
      <c r="H97" s="323"/>
      <c r="I97" s="323"/>
      <c r="J97" s="323"/>
      <c r="K97" s="323"/>
      <c r="L97" s="323"/>
      <c r="M97" s="323"/>
      <c r="N97" s="323"/>
    </row>
    <row r="98" spans="3:14" x14ac:dyDescent="0.2">
      <c r="C98" s="323"/>
      <c r="D98" s="323"/>
      <c r="E98" s="323"/>
      <c r="F98" s="323"/>
      <c r="G98" s="323"/>
      <c r="H98" s="323"/>
      <c r="I98" s="323"/>
      <c r="J98" s="323"/>
      <c r="K98" s="323"/>
      <c r="L98" s="323"/>
      <c r="M98" s="323"/>
      <c r="N98" s="323"/>
    </row>
    <row r="99" spans="3:14" x14ac:dyDescent="0.2">
      <c r="C99" s="323"/>
      <c r="D99" s="323"/>
      <c r="E99" s="323"/>
      <c r="F99" s="323"/>
      <c r="G99" s="323"/>
      <c r="H99" s="323"/>
      <c r="I99" s="323"/>
      <c r="J99" s="323"/>
      <c r="K99" s="323"/>
      <c r="L99" s="323"/>
      <c r="M99" s="323"/>
      <c r="N99" s="323"/>
    </row>
    <row r="100" spans="3:14" x14ac:dyDescent="0.2">
      <c r="C100" s="323"/>
      <c r="D100" s="323"/>
      <c r="E100" s="323"/>
      <c r="F100" s="323"/>
      <c r="G100" s="323"/>
      <c r="H100" s="323"/>
      <c r="I100" s="323"/>
      <c r="J100" s="323"/>
      <c r="K100" s="323"/>
      <c r="L100" s="323"/>
      <c r="M100" s="323"/>
      <c r="N100" s="323"/>
    </row>
    <row r="101" spans="3:14" x14ac:dyDescent="0.2">
      <c r="C101" s="323"/>
      <c r="D101" s="323"/>
      <c r="E101" s="323"/>
      <c r="F101" s="323"/>
      <c r="G101" s="323"/>
      <c r="H101" s="323"/>
      <c r="I101" s="323"/>
      <c r="J101" s="323"/>
      <c r="K101" s="323"/>
      <c r="L101" s="323"/>
      <c r="M101" s="323"/>
      <c r="N101" s="323"/>
    </row>
    <row r="102" spans="3:14" x14ac:dyDescent="0.2">
      <c r="C102" s="323"/>
      <c r="D102" s="323"/>
      <c r="E102" s="323"/>
      <c r="F102" s="323"/>
      <c r="G102" s="323"/>
      <c r="H102" s="323"/>
      <c r="I102" s="323"/>
      <c r="J102" s="323"/>
      <c r="K102" s="323"/>
      <c r="L102" s="323"/>
      <c r="M102" s="323"/>
      <c r="N102" s="323"/>
    </row>
    <row r="103" spans="3:14" x14ac:dyDescent="0.2">
      <c r="C103" s="323"/>
      <c r="D103" s="323"/>
      <c r="E103" s="323"/>
      <c r="F103" s="323"/>
      <c r="G103" s="323"/>
      <c r="H103" s="323"/>
      <c r="I103" s="323"/>
      <c r="J103" s="323"/>
      <c r="K103" s="323"/>
      <c r="L103" s="323"/>
      <c r="M103" s="323"/>
      <c r="N103" s="323"/>
    </row>
    <row r="104" spans="3:14" x14ac:dyDescent="0.2">
      <c r="C104" s="323"/>
      <c r="D104" s="323"/>
      <c r="E104" s="323"/>
      <c r="F104" s="323"/>
      <c r="G104" s="323"/>
      <c r="H104" s="323"/>
      <c r="I104" s="323"/>
      <c r="J104" s="323"/>
      <c r="K104" s="323"/>
      <c r="L104" s="323"/>
      <c r="M104" s="323"/>
      <c r="N104" s="323"/>
    </row>
    <row r="105" spans="3:14" x14ac:dyDescent="0.2">
      <c r="C105" s="323"/>
      <c r="D105" s="323"/>
      <c r="E105" s="323"/>
      <c r="F105" s="323"/>
      <c r="G105" s="323"/>
      <c r="H105" s="323"/>
      <c r="I105" s="323"/>
      <c r="J105" s="323"/>
      <c r="K105" s="323"/>
      <c r="L105" s="323"/>
      <c r="M105" s="323"/>
      <c r="N105" s="323"/>
    </row>
    <row r="106" spans="3:14" x14ac:dyDescent="0.2">
      <c r="C106" s="323"/>
      <c r="D106" s="323"/>
      <c r="E106" s="323"/>
      <c r="F106" s="323"/>
      <c r="G106" s="323"/>
      <c r="H106" s="323"/>
      <c r="I106" s="323"/>
      <c r="J106" s="323"/>
      <c r="K106" s="323"/>
      <c r="L106" s="323"/>
      <c r="M106" s="323"/>
      <c r="N106" s="323"/>
    </row>
    <row r="107" spans="3:14" x14ac:dyDescent="0.2">
      <c r="C107" s="323"/>
      <c r="D107" s="323"/>
      <c r="E107" s="323"/>
      <c r="F107" s="323"/>
      <c r="G107" s="323"/>
      <c r="H107" s="323"/>
      <c r="I107" s="323"/>
      <c r="J107" s="323"/>
      <c r="K107" s="323"/>
      <c r="L107" s="323"/>
      <c r="M107" s="323"/>
      <c r="N107" s="323"/>
    </row>
    <row r="108" spans="3:14" x14ac:dyDescent="0.2">
      <c r="C108" s="323"/>
      <c r="D108" s="323"/>
      <c r="E108" s="323"/>
      <c r="F108" s="323"/>
      <c r="G108" s="323"/>
      <c r="H108" s="323"/>
      <c r="I108" s="323"/>
      <c r="J108" s="323"/>
      <c r="K108" s="323"/>
      <c r="L108" s="323"/>
      <c r="M108" s="323"/>
      <c r="N108" s="323"/>
    </row>
    <row r="109" spans="3:14" x14ac:dyDescent="0.2">
      <c r="C109" s="323"/>
      <c r="D109" s="323"/>
      <c r="E109" s="323"/>
      <c r="F109" s="323"/>
      <c r="G109" s="323"/>
      <c r="H109" s="323"/>
      <c r="I109" s="323"/>
      <c r="J109" s="323"/>
      <c r="K109" s="323"/>
      <c r="L109" s="323"/>
      <c r="M109" s="323"/>
      <c r="N109" s="323"/>
    </row>
    <row r="110" spans="3:14" x14ac:dyDescent="0.2">
      <c r="C110" s="323"/>
      <c r="D110" s="323"/>
      <c r="E110" s="323"/>
      <c r="F110" s="323"/>
      <c r="G110" s="323"/>
      <c r="H110" s="323"/>
      <c r="I110" s="323"/>
      <c r="J110" s="323"/>
      <c r="K110" s="323"/>
      <c r="L110" s="323"/>
      <c r="M110" s="323"/>
      <c r="N110" s="323"/>
    </row>
    <row r="111" spans="3:14" x14ac:dyDescent="0.2">
      <c r="C111" s="323"/>
      <c r="D111" s="323"/>
      <c r="E111" s="323"/>
      <c r="F111" s="323"/>
      <c r="G111" s="323"/>
      <c r="H111" s="323"/>
      <c r="I111" s="323"/>
      <c r="J111" s="323"/>
      <c r="K111" s="323"/>
      <c r="L111" s="323"/>
      <c r="M111" s="323"/>
      <c r="N111" s="323"/>
    </row>
    <row r="112" spans="3:14" x14ac:dyDescent="0.2">
      <c r="C112" s="323"/>
      <c r="D112" s="323"/>
      <c r="E112" s="323"/>
      <c r="F112" s="323"/>
      <c r="G112" s="323"/>
      <c r="H112" s="323"/>
      <c r="I112" s="323"/>
      <c r="J112" s="323"/>
      <c r="K112" s="323"/>
      <c r="L112" s="323"/>
      <c r="M112" s="323"/>
      <c r="N112" s="323"/>
    </row>
    <row r="113" spans="3:14" x14ac:dyDescent="0.2">
      <c r="C113" s="323"/>
      <c r="D113" s="323"/>
      <c r="E113" s="323"/>
      <c r="F113" s="323"/>
      <c r="G113" s="323"/>
      <c r="H113" s="323"/>
      <c r="I113" s="323"/>
      <c r="J113" s="323"/>
      <c r="K113" s="323"/>
      <c r="L113" s="323"/>
      <c r="M113" s="323"/>
      <c r="N113" s="323"/>
    </row>
    <row r="114" spans="3:14" x14ac:dyDescent="0.2">
      <c r="C114" s="323"/>
      <c r="D114" s="323"/>
      <c r="E114" s="323"/>
      <c r="F114" s="323"/>
      <c r="G114" s="323"/>
      <c r="H114" s="323"/>
      <c r="I114" s="323"/>
      <c r="J114" s="323"/>
      <c r="K114" s="323"/>
      <c r="L114" s="323"/>
      <c r="M114" s="323"/>
      <c r="N114" s="323"/>
    </row>
    <row r="115" spans="3:14" x14ac:dyDescent="0.2">
      <c r="C115" s="323"/>
      <c r="D115" s="323"/>
      <c r="E115" s="323"/>
      <c r="F115" s="323"/>
      <c r="G115" s="323"/>
      <c r="H115" s="323"/>
      <c r="I115" s="323"/>
      <c r="J115" s="323"/>
      <c r="K115" s="323"/>
      <c r="L115" s="323"/>
      <c r="M115" s="323"/>
      <c r="N115" s="323"/>
    </row>
    <row r="116" spans="3:14" x14ac:dyDescent="0.2">
      <c r="C116" s="323"/>
      <c r="D116" s="323"/>
      <c r="E116" s="323"/>
      <c r="F116" s="323"/>
      <c r="G116" s="323"/>
      <c r="H116" s="323"/>
      <c r="I116" s="323"/>
      <c r="J116" s="323"/>
      <c r="K116" s="323"/>
      <c r="L116" s="323"/>
      <c r="M116" s="323"/>
      <c r="N116" s="323"/>
    </row>
    <row r="117" spans="3:14" x14ac:dyDescent="0.2">
      <c r="C117" s="323"/>
      <c r="D117" s="323"/>
      <c r="E117" s="323"/>
      <c r="F117" s="323"/>
      <c r="G117" s="323"/>
      <c r="H117" s="323"/>
      <c r="I117" s="323"/>
      <c r="J117" s="323"/>
      <c r="K117" s="323"/>
      <c r="L117" s="323"/>
      <c r="M117" s="323"/>
      <c r="N117" s="323"/>
    </row>
    <row r="118" spans="3:14" x14ac:dyDescent="0.2">
      <c r="C118" s="323"/>
      <c r="D118" s="323"/>
      <c r="E118" s="323"/>
      <c r="F118" s="323"/>
      <c r="G118" s="323"/>
      <c r="H118" s="323"/>
      <c r="I118" s="323"/>
      <c r="J118" s="323"/>
      <c r="K118" s="323"/>
      <c r="L118" s="323"/>
      <c r="M118" s="323"/>
      <c r="N118" s="323"/>
    </row>
    <row r="119" spans="3:14" x14ac:dyDescent="0.2">
      <c r="C119" s="323"/>
      <c r="D119" s="323"/>
      <c r="E119" s="323"/>
      <c r="F119" s="323"/>
      <c r="G119" s="323"/>
      <c r="H119" s="323"/>
      <c r="I119" s="323"/>
      <c r="J119" s="323"/>
      <c r="K119" s="323"/>
      <c r="L119" s="323"/>
      <c r="M119" s="323"/>
      <c r="N119" s="323"/>
    </row>
    <row r="120" spans="3:14" x14ac:dyDescent="0.2">
      <c r="C120" s="323"/>
      <c r="D120" s="323"/>
      <c r="E120" s="323"/>
      <c r="F120" s="323"/>
      <c r="G120" s="323"/>
      <c r="H120" s="323"/>
      <c r="I120" s="323"/>
      <c r="J120" s="323"/>
      <c r="K120" s="323"/>
      <c r="L120" s="323"/>
      <c r="M120" s="323"/>
      <c r="N120" s="323"/>
    </row>
    <row r="121" spans="3:14" x14ac:dyDescent="0.2">
      <c r="C121" s="323"/>
      <c r="D121" s="323"/>
      <c r="E121" s="323"/>
      <c r="F121" s="323"/>
      <c r="G121" s="323"/>
      <c r="H121" s="323"/>
      <c r="I121" s="323"/>
      <c r="J121" s="323"/>
      <c r="K121" s="323"/>
      <c r="L121" s="323"/>
      <c r="M121" s="323"/>
      <c r="N121" s="323"/>
    </row>
    <row r="122" spans="3:14" x14ac:dyDescent="0.2">
      <c r="C122" s="323"/>
      <c r="D122" s="323"/>
      <c r="E122" s="323"/>
      <c r="F122" s="323"/>
      <c r="G122" s="323"/>
      <c r="H122" s="323"/>
      <c r="I122" s="323"/>
      <c r="J122" s="323"/>
      <c r="K122" s="323"/>
      <c r="L122" s="323"/>
      <c r="M122" s="323"/>
      <c r="N122" s="323"/>
    </row>
    <row r="123" spans="3:14" x14ac:dyDescent="0.2">
      <c r="C123" s="323"/>
      <c r="D123" s="323"/>
      <c r="E123" s="323"/>
      <c r="F123" s="323"/>
      <c r="G123" s="323"/>
      <c r="H123" s="323"/>
      <c r="I123" s="323"/>
      <c r="J123" s="323"/>
      <c r="K123" s="323"/>
      <c r="L123" s="323"/>
      <c r="M123" s="323"/>
      <c r="N123" s="323"/>
    </row>
    <row r="124" spans="3:14" x14ac:dyDescent="0.2">
      <c r="C124" s="323"/>
      <c r="D124" s="323"/>
      <c r="E124" s="323"/>
      <c r="F124" s="323"/>
      <c r="G124" s="323"/>
      <c r="H124" s="323"/>
      <c r="I124" s="323"/>
      <c r="J124" s="323"/>
      <c r="K124" s="323"/>
      <c r="L124" s="323"/>
      <c r="M124" s="323"/>
      <c r="N124" s="323"/>
    </row>
    <row r="125" spans="3:14" x14ac:dyDescent="0.2">
      <c r="C125" s="323"/>
      <c r="D125" s="323"/>
      <c r="E125" s="323"/>
      <c r="F125" s="323"/>
      <c r="G125" s="323"/>
      <c r="H125" s="323"/>
      <c r="I125" s="323"/>
      <c r="J125" s="323"/>
      <c r="K125" s="323"/>
      <c r="L125" s="323"/>
      <c r="M125" s="323"/>
      <c r="N125" s="323"/>
    </row>
    <row r="126" spans="3:14" x14ac:dyDescent="0.2">
      <c r="C126" s="323"/>
      <c r="D126" s="323"/>
      <c r="E126" s="323"/>
      <c r="F126" s="323"/>
      <c r="G126" s="323"/>
      <c r="H126" s="323"/>
      <c r="I126" s="323"/>
      <c r="J126" s="323"/>
      <c r="K126" s="323"/>
      <c r="L126" s="323"/>
      <c r="M126" s="323"/>
      <c r="N126" s="323"/>
    </row>
    <row r="127" spans="3:14" x14ac:dyDescent="0.2">
      <c r="C127" s="323"/>
      <c r="D127" s="323"/>
      <c r="E127" s="323"/>
      <c r="F127" s="323"/>
      <c r="G127" s="323"/>
      <c r="H127" s="323"/>
      <c r="I127" s="323"/>
      <c r="J127" s="323"/>
      <c r="K127" s="323"/>
      <c r="L127" s="323"/>
      <c r="M127" s="323"/>
      <c r="N127" s="323"/>
    </row>
    <row r="128" spans="3:14" x14ac:dyDescent="0.2">
      <c r="C128" s="323"/>
      <c r="D128" s="323"/>
      <c r="E128" s="323"/>
      <c r="F128" s="323"/>
      <c r="G128" s="323"/>
      <c r="H128" s="323"/>
      <c r="I128" s="323"/>
      <c r="J128" s="323"/>
      <c r="K128" s="323"/>
      <c r="L128" s="323"/>
      <c r="M128" s="323"/>
      <c r="N128" s="323"/>
    </row>
    <row r="129" spans="3:14" x14ac:dyDescent="0.2">
      <c r="C129" s="323"/>
      <c r="D129" s="323"/>
      <c r="E129" s="323"/>
      <c r="F129" s="323"/>
      <c r="G129" s="323"/>
      <c r="H129" s="323"/>
      <c r="I129" s="323"/>
      <c r="J129" s="323"/>
      <c r="K129" s="323"/>
      <c r="L129" s="323"/>
      <c r="M129" s="323"/>
      <c r="N129" s="323"/>
    </row>
    <row r="130" spans="3:14" x14ac:dyDescent="0.2">
      <c r="C130" s="323"/>
      <c r="D130" s="323"/>
      <c r="E130" s="323"/>
      <c r="F130" s="323"/>
      <c r="G130" s="323"/>
      <c r="H130" s="323"/>
      <c r="I130" s="323"/>
      <c r="J130" s="323"/>
      <c r="K130" s="323"/>
      <c r="L130" s="323"/>
      <c r="M130" s="323"/>
      <c r="N130" s="323"/>
    </row>
    <row r="131" spans="3:14" x14ac:dyDescent="0.2">
      <c r="C131" s="323"/>
      <c r="D131" s="323"/>
      <c r="E131" s="323"/>
      <c r="F131" s="323"/>
      <c r="G131" s="323"/>
      <c r="H131" s="323"/>
      <c r="I131" s="323"/>
      <c r="J131" s="323"/>
      <c r="K131" s="323"/>
      <c r="L131" s="323"/>
      <c r="M131" s="323"/>
      <c r="N131" s="323"/>
    </row>
    <row r="132" spans="3:14" x14ac:dyDescent="0.2">
      <c r="C132" s="323"/>
      <c r="D132" s="323"/>
      <c r="E132" s="323"/>
      <c r="F132" s="323"/>
      <c r="G132" s="323"/>
      <c r="H132" s="323"/>
      <c r="I132" s="323"/>
      <c r="J132" s="323"/>
      <c r="K132" s="323"/>
      <c r="L132" s="323"/>
      <c r="M132" s="323"/>
      <c r="N132" s="323"/>
    </row>
    <row r="133" spans="3:14" x14ac:dyDescent="0.2">
      <c r="C133" s="323"/>
      <c r="D133" s="323"/>
      <c r="E133" s="323"/>
      <c r="F133" s="323"/>
      <c r="G133" s="323"/>
      <c r="H133" s="323"/>
      <c r="I133" s="323"/>
      <c r="J133" s="323"/>
      <c r="K133" s="323"/>
      <c r="L133" s="323"/>
      <c r="M133" s="323"/>
      <c r="N133" s="323"/>
    </row>
    <row r="134" spans="3:14" x14ac:dyDescent="0.2">
      <c r="C134" s="323"/>
      <c r="D134" s="323"/>
      <c r="E134" s="323"/>
      <c r="F134" s="323"/>
      <c r="G134" s="323"/>
      <c r="H134" s="323"/>
      <c r="I134" s="323"/>
      <c r="J134" s="323"/>
      <c r="K134" s="323"/>
      <c r="L134" s="323"/>
      <c r="M134" s="323"/>
      <c r="N134" s="323"/>
    </row>
    <row r="135" spans="3:14" x14ac:dyDescent="0.2">
      <c r="C135" s="323"/>
      <c r="D135" s="323"/>
      <c r="E135" s="323"/>
      <c r="F135" s="323"/>
      <c r="G135" s="323"/>
      <c r="H135" s="323"/>
      <c r="I135" s="323"/>
      <c r="J135" s="323"/>
      <c r="K135" s="323"/>
      <c r="L135" s="323"/>
      <c r="M135" s="323"/>
      <c r="N135" s="323"/>
    </row>
    <row r="136" spans="3:14" x14ac:dyDescent="0.2">
      <c r="C136" s="323"/>
      <c r="D136" s="323"/>
      <c r="E136" s="323"/>
      <c r="F136" s="323"/>
      <c r="G136" s="323"/>
      <c r="H136" s="323"/>
      <c r="I136" s="323"/>
      <c r="J136" s="323"/>
      <c r="K136" s="323"/>
      <c r="L136" s="323"/>
      <c r="M136" s="323"/>
      <c r="N136" s="323"/>
    </row>
    <row r="137" spans="3:14" x14ac:dyDescent="0.2">
      <c r="C137" s="323"/>
      <c r="D137" s="323"/>
      <c r="E137" s="323"/>
      <c r="F137" s="323"/>
      <c r="G137" s="323"/>
      <c r="H137" s="323"/>
      <c r="I137" s="323"/>
      <c r="J137" s="323"/>
      <c r="K137" s="323"/>
      <c r="L137" s="323"/>
      <c r="M137" s="323"/>
      <c r="N137" s="323"/>
    </row>
    <row r="138" spans="3:14" x14ac:dyDescent="0.2">
      <c r="C138" s="323"/>
      <c r="D138" s="323"/>
      <c r="E138" s="323"/>
      <c r="F138" s="323"/>
      <c r="G138" s="323"/>
      <c r="H138" s="323"/>
      <c r="I138" s="323"/>
      <c r="J138" s="323"/>
      <c r="K138" s="323"/>
      <c r="L138" s="323"/>
      <c r="M138" s="323"/>
      <c r="N138" s="323"/>
    </row>
    <row r="139" spans="3:14" x14ac:dyDescent="0.2">
      <c r="C139" s="323"/>
      <c r="D139" s="323"/>
      <c r="E139" s="323"/>
      <c r="F139" s="323"/>
      <c r="G139" s="323"/>
      <c r="H139" s="323"/>
      <c r="I139" s="323"/>
      <c r="J139" s="323"/>
      <c r="K139" s="323"/>
      <c r="L139" s="323"/>
      <c r="M139" s="323"/>
      <c r="N139" s="323"/>
    </row>
    <row r="140" spans="3:14" x14ac:dyDescent="0.2">
      <c r="C140" s="323"/>
      <c r="D140" s="323"/>
      <c r="E140" s="323"/>
      <c r="F140" s="323"/>
      <c r="G140" s="323"/>
      <c r="H140" s="323"/>
      <c r="I140" s="323"/>
      <c r="J140" s="323"/>
      <c r="K140" s="323"/>
      <c r="L140" s="323"/>
      <c r="M140" s="323"/>
      <c r="N140" s="323"/>
    </row>
    <row r="141" spans="3:14" x14ac:dyDescent="0.2">
      <c r="C141" s="323"/>
      <c r="D141" s="323"/>
      <c r="E141" s="323"/>
      <c r="F141" s="323"/>
      <c r="G141" s="323"/>
      <c r="H141" s="323"/>
      <c r="I141" s="323"/>
      <c r="J141" s="323"/>
      <c r="K141" s="323"/>
      <c r="L141" s="323"/>
      <c r="M141" s="323"/>
      <c r="N141" s="323"/>
    </row>
    <row r="142" spans="3:14" x14ac:dyDescent="0.2">
      <c r="C142" s="323"/>
      <c r="D142" s="323"/>
      <c r="E142" s="323"/>
      <c r="F142" s="323"/>
      <c r="G142" s="323"/>
      <c r="H142" s="323"/>
      <c r="I142" s="323"/>
      <c r="J142" s="323"/>
      <c r="K142" s="323"/>
      <c r="L142" s="323"/>
      <c r="M142" s="323"/>
      <c r="N142" s="323"/>
    </row>
    <row r="143" spans="3:14" x14ac:dyDescent="0.2">
      <c r="C143" s="323"/>
      <c r="D143" s="323"/>
      <c r="E143" s="323"/>
      <c r="F143" s="323"/>
      <c r="G143" s="323"/>
      <c r="H143" s="323"/>
      <c r="I143" s="323"/>
      <c r="J143" s="323"/>
      <c r="K143" s="323"/>
      <c r="L143" s="323"/>
      <c r="M143" s="323"/>
      <c r="N143" s="323"/>
    </row>
    <row r="144" spans="3:14" x14ac:dyDescent="0.2">
      <c r="C144" s="323"/>
      <c r="D144" s="323"/>
      <c r="E144" s="323"/>
      <c r="F144" s="323"/>
      <c r="G144" s="323"/>
      <c r="H144" s="323"/>
      <c r="I144" s="323"/>
      <c r="J144" s="323"/>
      <c r="K144" s="323"/>
      <c r="L144" s="323"/>
      <c r="M144" s="323"/>
      <c r="N144" s="323"/>
    </row>
    <row r="145" spans="3:14" x14ac:dyDescent="0.2">
      <c r="C145" s="323"/>
      <c r="D145" s="323"/>
      <c r="E145" s="323"/>
      <c r="F145" s="323"/>
      <c r="G145" s="323"/>
      <c r="H145" s="323"/>
      <c r="I145" s="323"/>
      <c r="J145" s="323"/>
      <c r="K145" s="323"/>
      <c r="L145" s="323"/>
      <c r="M145" s="323"/>
      <c r="N145" s="323"/>
    </row>
    <row r="146" spans="3:14" x14ac:dyDescent="0.2">
      <c r="C146" s="323"/>
      <c r="D146" s="323"/>
      <c r="E146" s="323"/>
      <c r="F146" s="323"/>
      <c r="G146" s="323"/>
      <c r="H146" s="323"/>
      <c r="I146" s="323"/>
      <c r="J146" s="323"/>
      <c r="K146" s="323"/>
      <c r="L146" s="323"/>
      <c r="M146" s="323"/>
      <c r="N146" s="323"/>
    </row>
    <row r="147" spans="3:14" x14ac:dyDescent="0.2">
      <c r="C147" s="323"/>
      <c r="D147" s="323"/>
      <c r="E147" s="323"/>
      <c r="F147" s="323"/>
      <c r="G147" s="323"/>
      <c r="H147" s="323"/>
      <c r="I147" s="323"/>
      <c r="J147" s="323"/>
      <c r="K147" s="323"/>
      <c r="L147" s="323"/>
      <c r="M147" s="323"/>
      <c r="N147" s="323"/>
    </row>
    <row r="148" spans="3:14" x14ac:dyDescent="0.2">
      <c r="C148" s="323"/>
      <c r="D148" s="323"/>
      <c r="E148" s="323"/>
      <c r="F148" s="323"/>
      <c r="G148" s="323"/>
      <c r="H148" s="323"/>
      <c r="I148" s="323"/>
      <c r="J148" s="323"/>
      <c r="K148" s="323"/>
      <c r="L148" s="323"/>
      <c r="M148" s="323"/>
      <c r="N148" s="323"/>
    </row>
    <row r="149" spans="3:14" x14ac:dyDescent="0.2">
      <c r="C149" s="323"/>
      <c r="D149" s="323"/>
      <c r="E149" s="323"/>
      <c r="F149" s="323"/>
      <c r="G149" s="323"/>
      <c r="H149" s="323"/>
      <c r="I149" s="323"/>
      <c r="J149" s="323"/>
      <c r="K149" s="323"/>
      <c r="L149" s="323"/>
      <c r="M149" s="323"/>
      <c r="N149" s="323"/>
    </row>
    <row r="150" spans="3:14" x14ac:dyDescent="0.2">
      <c r="C150" s="323"/>
      <c r="D150" s="323"/>
      <c r="E150" s="323"/>
      <c r="F150" s="323"/>
      <c r="G150" s="323"/>
      <c r="H150" s="323"/>
      <c r="I150" s="323"/>
      <c r="J150" s="323"/>
      <c r="K150" s="323"/>
      <c r="L150" s="323"/>
      <c r="M150" s="323"/>
      <c r="N150" s="323"/>
    </row>
    <row r="151" spans="3:14" x14ac:dyDescent="0.2">
      <c r="C151" s="323"/>
      <c r="D151" s="323"/>
      <c r="E151" s="323"/>
      <c r="F151" s="323"/>
      <c r="G151" s="323"/>
      <c r="H151" s="323"/>
      <c r="I151" s="323"/>
      <c r="J151" s="323"/>
      <c r="K151" s="323"/>
      <c r="L151" s="323"/>
      <c r="M151" s="323"/>
      <c r="N151" s="323"/>
    </row>
    <row r="152" spans="3:14" x14ac:dyDescent="0.2">
      <c r="C152" s="323"/>
      <c r="D152" s="323"/>
      <c r="E152" s="323"/>
      <c r="F152" s="323"/>
      <c r="G152" s="323"/>
      <c r="H152" s="323"/>
      <c r="I152" s="323"/>
      <c r="J152" s="323"/>
      <c r="K152" s="323"/>
      <c r="L152" s="323"/>
      <c r="M152" s="323"/>
      <c r="N152" s="323"/>
    </row>
    <row r="153" spans="3:14" x14ac:dyDescent="0.2">
      <c r="C153" s="323"/>
      <c r="D153" s="323"/>
      <c r="E153" s="323"/>
      <c r="F153" s="323"/>
      <c r="G153" s="323"/>
      <c r="H153" s="323"/>
      <c r="I153" s="323"/>
      <c r="J153" s="323"/>
      <c r="K153" s="323"/>
      <c r="L153" s="323"/>
      <c r="M153" s="323"/>
      <c r="N153" s="323"/>
    </row>
    <row r="154" spans="3:14" x14ac:dyDescent="0.2">
      <c r="C154" s="323"/>
      <c r="D154" s="323"/>
      <c r="E154" s="323"/>
      <c r="F154" s="323"/>
      <c r="G154" s="323"/>
      <c r="H154" s="323"/>
      <c r="I154" s="323"/>
      <c r="J154" s="323"/>
      <c r="K154" s="323"/>
      <c r="L154" s="323"/>
      <c r="M154" s="323"/>
      <c r="N154" s="323"/>
    </row>
    <row r="155" spans="3:14" x14ac:dyDescent="0.2">
      <c r="C155" s="323"/>
      <c r="D155" s="323"/>
      <c r="E155" s="323"/>
      <c r="F155" s="323"/>
      <c r="G155" s="323"/>
      <c r="H155" s="323"/>
      <c r="I155" s="323"/>
      <c r="J155" s="323"/>
      <c r="K155" s="323"/>
      <c r="L155" s="323"/>
      <c r="M155" s="323"/>
      <c r="N155" s="323"/>
    </row>
    <row r="156" spans="3:14" x14ac:dyDescent="0.2">
      <c r="C156" s="323"/>
      <c r="D156" s="323"/>
      <c r="E156" s="323"/>
      <c r="F156" s="323"/>
      <c r="G156" s="323"/>
      <c r="H156" s="323"/>
      <c r="I156" s="323"/>
      <c r="J156" s="323"/>
      <c r="K156" s="323"/>
      <c r="L156" s="323"/>
      <c r="M156" s="323"/>
      <c r="N156" s="323"/>
    </row>
    <row r="157" spans="3:14" x14ac:dyDescent="0.2">
      <c r="C157" s="323"/>
      <c r="D157" s="323"/>
      <c r="E157" s="323"/>
      <c r="F157" s="323"/>
      <c r="G157" s="323"/>
      <c r="H157" s="323"/>
      <c r="I157" s="323"/>
      <c r="J157" s="323"/>
      <c r="K157" s="323"/>
      <c r="L157" s="323"/>
      <c r="M157" s="323"/>
      <c r="N157" s="323"/>
    </row>
    <row r="158" spans="3:14" x14ac:dyDescent="0.2">
      <c r="C158" s="323"/>
      <c r="D158" s="323"/>
      <c r="E158" s="323"/>
      <c r="F158" s="323"/>
      <c r="G158" s="323"/>
      <c r="H158" s="323"/>
      <c r="I158" s="323"/>
      <c r="J158" s="323"/>
      <c r="K158" s="323"/>
      <c r="L158" s="323"/>
      <c r="M158" s="323"/>
      <c r="N158" s="323"/>
    </row>
    <row r="159" spans="3:14" x14ac:dyDescent="0.2">
      <c r="C159" s="323"/>
      <c r="D159" s="323"/>
      <c r="E159" s="323"/>
      <c r="F159" s="323"/>
      <c r="G159" s="323"/>
      <c r="H159" s="323"/>
      <c r="I159" s="323"/>
      <c r="J159" s="323"/>
      <c r="K159" s="323"/>
      <c r="L159" s="323"/>
      <c r="M159" s="323"/>
      <c r="N159" s="323"/>
    </row>
    <row r="160" spans="3:14" x14ac:dyDescent="0.2">
      <c r="C160" s="323"/>
      <c r="D160" s="323"/>
      <c r="E160" s="323"/>
      <c r="F160" s="323"/>
      <c r="G160" s="323"/>
      <c r="H160" s="323"/>
      <c r="I160" s="323"/>
      <c r="J160" s="323"/>
      <c r="K160" s="323"/>
      <c r="L160" s="323"/>
      <c r="M160" s="323"/>
      <c r="N160" s="323"/>
    </row>
    <row r="161" spans="3:14" x14ac:dyDescent="0.2">
      <c r="C161" s="323"/>
      <c r="D161" s="323"/>
      <c r="E161" s="323"/>
      <c r="F161" s="323"/>
      <c r="G161" s="323"/>
      <c r="H161" s="323"/>
      <c r="I161" s="323"/>
      <c r="J161" s="323"/>
      <c r="K161" s="323"/>
      <c r="L161" s="323"/>
      <c r="M161" s="323"/>
      <c r="N161" s="323"/>
    </row>
    <row r="162" spans="3:14" x14ac:dyDescent="0.2">
      <c r="C162" s="323"/>
      <c r="D162" s="323"/>
      <c r="E162" s="323"/>
      <c r="F162" s="323"/>
      <c r="G162" s="323"/>
      <c r="H162" s="323"/>
      <c r="I162" s="323"/>
      <c r="J162" s="323"/>
      <c r="K162" s="323"/>
      <c r="L162" s="323"/>
      <c r="M162" s="323"/>
      <c r="N162" s="323"/>
    </row>
    <row r="163" spans="3:14" x14ac:dyDescent="0.2">
      <c r="C163" s="323"/>
      <c r="D163" s="323"/>
      <c r="E163" s="323"/>
      <c r="F163" s="323"/>
      <c r="G163" s="323"/>
      <c r="H163" s="323"/>
      <c r="I163" s="323"/>
      <c r="J163" s="323"/>
      <c r="K163" s="323"/>
      <c r="L163" s="323"/>
      <c r="M163" s="323"/>
      <c r="N163" s="323"/>
    </row>
    <row r="164" spans="3:14" x14ac:dyDescent="0.2">
      <c r="C164" s="323"/>
      <c r="D164" s="323"/>
      <c r="E164" s="323"/>
      <c r="F164" s="323"/>
      <c r="G164" s="323"/>
      <c r="H164" s="323"/>
      <c r="I164" s="323"/>
      <c r="J164" s="323"/>
      <c r="K164" s="323"/>
      <c r="L164" s="323"/>
      <c r="M164" s="323"/>
      <c r="N164" s="323"/>
    </row>
    <row r="165" spans="3:14" x14ac:dyDescent="0.2">
      <c r="C165" s="323"/>
      <c r="D165" s="323"/>
      <c r="E165" s="323"/>
      <c r="F165" s="323"/>
      <c r="G165" s="323"/>
      <c r="H165" s="323"/>
      <c r="I165" s="323"/>
      <c r="J165" s="323"/>
      <c r="K165" s="323"/>
      <c r="L165" s="323"/>
      <c r="M165" s="323"/>
      <c r="N165" s="323"/>
    </row>
    <row r="166" spans="3:14" x14ac:dyDescent="0.2">
      <c r="C166" s="323"/>
      <c r="D166" s="323"/>
      <c r="E166" s="323"/>
      <c r="F166" s="323"/>
      <c r="G166" s="323"/>
      <c r="H166" s="323"/>
      <c r="I166" s="323"/>
      <c r="J166" s="323"/>
      <c r="K166" s="323"/>
      <c r="L166" s="323"/>
      <c r="M166" s="323"/>
      <c r="N166" s="323"/>
    </row>
    <row r="167" spans="3:14" x14ac:dyDescent="0.2">
      <c r="C167" s="323"/>
      <c r="D167" s="323"/>
      <c r="E167" s="323"/>
      <c r="F167" s="323"/>
      <c r="G167" s="323"/>
      <c r="H167" s="323"/>
      <c r="I167" s="323"/>
      <c r="J167" s="323"/>
      <c r="K167" s="323"/>
      <c r="L167" s="323"/>
      <c r="M167" s="323"/>
      <c r="N167" s="323"/>
    </row>
    <row r="168" spans="3:14" x14ac:dyDescent="0.2">
      <c r="C168" s="323"/>
      <c r="D168" s="323"/>
      <c r="E168" s="323"/>
      <c r="F168" s="323"/>
      <c r="G168" s="323"/>
      <c r="H168" s="323"/>
      <c r="I168" s="323"/>
      <c r="J168" s="323"/>
      <c r="K168" s="323"/>
      <c r="L168" s="323"/>
      <c r="M168" s="323"/>
      <c r="N168" s="323"/>
    </row>
    <row r="169" spans="3:14" x14ac:dyDescent="0.2">
      <c r="C169" s="323"/>
      <c r="D169" s="323"/>
      <c r="E169" s="323"/>
      <c r="F169" s="323"/>
      <c r="G169" s="323"/>
      <c r="H169" s="323"/>
      <c r="I169" s="323"/>
      <c r="J169" s="323"/>
      <c r="K169" s="323"/>
      <c r="L169" s="323"/>
      <c r="M169" s="323"/>
      <c r="N169" s="323"/>
    </row>
    <row r="170" spans="3:14" x14ac:dyDescent="0.2">
      <c r="C170" s="323"/>
      <c r="D170" s="323"/>
      <c r="E170" s="323"/>
      <c r="F170" s="323"/>
      <c r="G170" s="323"/>
      <c r="H170" s="323"/>
      <c r="I170" s="323"/>
      <c r="J170" s="323"/>
      <c r="K170" s="323"/>
      <c r="L170" s="323"/>
      <c r="M170" s="323"/>
      <c r="N170" s="323"/>
    </row>
    <row r="171" spans="3:14" x14ac:dyDescent="0.2">
      <c r="C171" s="323"/>
      <c r="D171" s="323"/>
      <c r="E171" s="323"/>
      <c r="F171" s="323"/>
      <c r="G171" s="323"/>
      <c r="H171" s="323"/>
      <c r="I171" s="323"/>
      <c r="J171" s="323"/>
      <c r="K171" s="323"/>
      <c r="L171" s="323"/>
      <c r="M171" s="323"/>
      <c r="N171" s="323"/>
    </row>
    <row r="172" spans="3:14" x14ac:dyDescent="0.2">
      <c r="C172" s="323"/>
      <c r="D172" s="323"/>
      <c r="E172" s="323"/>
      <c r="F172" s="323"/>
      <c r="G172" s="323"/>
      <c r="H172" s="323"/>
      <c r="I172" s="323"/>
      <c r="J172" s="323"/>
      <c r="K172" s="323"/>
      <c r="L172" s="323"/>
      <c r="M172" s="323"/>
      <c r="N172" s="323"/>
    </row>
    <row r="173" spans="3:14" x14ac:dyDescent="0.2">
      <c r="C173" s="323"/>
      <c r="D173" s="323"/>
      <c r="E173" s="323"/>
      <c r="F173" s="323"/>
      <c r="G173" s="323"/>
      <c r="H173" s="323"/>
      <c r="I173" s="323"/>
      <c r="J173" s="323"/>
      <c r="K173" s="323"/>
      <c r="L173" s="323"/>
      <c r="M173" s="323"/>
      <c r="N173" s="323"/>
    </row>
    <row r="174" spans="3:14" x14ac:dyDescent="0.2">
      <c r="C174" s="323"/>
      <c r="D174" s="323"/>
      <c r="E174" s="323"/>
      <c r="F174" s="323"/>
      <c r="G174" s="323"/>
      <c r="H174" s="323"/>
      <c r="I174" s="323"/>
      <c r="J174" s="323"/>
      <c r="K174" s="323"/>
      <c r="L174" s="323"/>
      <c r="M174" s="323"/>
      <c r="N174" s="323"/>
    </row>
    <row r="175" spans="3:14" x14ac:dyDescent="0.2">
      <c r="C175" s="323"/>
      <c r="D175" s="323"/>
      <c r="E175" s="323"/>
      <c r="F175" s="323"/>
      <c r="G175" s="323"/>
      <c r="H175" s="323"/>
      <c r="I175" s="323"/>
      <c r="J175" s="323"/>
      <c r="K175" s="323"/>
      <c r="L175" s="323"/>
      <c r="M175" s="323"/>
      <c r="N175" s="323"/>
    </row>
    <row r="176" spans="3:14" x14ac:dyDescent="0.2">
      <c r="C176" s="323"/>
      <c r="D176" s="323"/>
      <c r="E176" s="323"/>
      <c r="F176" s="323"/>
      <c r="G176" s="323"/>
      <c r="H176" s="323"/>
      <c r="I176" s="323"/>
      <c r="J176" s="323"/>
      <c r="K176" s="323"/>
      <c r="L176" s="323"/>
      <c r="M176" s="323"/>
      <c r="N176" s="323"/>
    </row>
    <row r="177" spans="3:14" x14ac:dyDescent="0.2">
      <c r="C177" s="323"/>
      <c r="D177" s="323"/>
      <c r="E177" s="323"/>
      <c r="F177" s="323"/>
      <c r="G177" s="323"/>
      <c r="H177" s="323"/>
      <c r="I177" s="323"/>
      <c r="J177" s="323"/>
      <c r="K177" s="323"/>
      <c r="L177" s="323"/>
      <c r="M177" s="323"/>
      <c r="N177" s="323"/>
    </row>
    <row r="178" spans="3:14" x14ac:dyDescent="0.2">
      <c r="C178" s="323"/>
      <c r="D178" s="323"/>
      <c r="E178" s="323"/>
      <c r="F178" s="323"/>
      <c r="G178" s="323"/>
      <c r="H178" s="323"/>
      <c r="I178" s="323"/>
      <c r="J178" s="323"/>
      <c r="K178" s="323"/>
      <c r="L178" s="323"/>
      <c r="M178" s="323"/>
      <c r="N178" s="323"/>
    </row>
    <row r="179" spans="3:14" x14ac:dyDescent="0.2">
      <c r="C179" s="323"/>
      <c r="D179" s="323"/>
      <c r="E179" s="323"/>
      <c r="F179" s="323"/>
      <c r="G179" s="323"/>
      <c r="H179" s="323"/>
      <c r="I179" s="323"/>
      <c r="J179" s="323"/>
      <c r="K179" s="323"/>
      <c r="L179" s="323"/>
      <c r="M179" s="323"/>
      <c r="N179" s="323"/>
    </row>
    <row r="180" spans="3:14" x14ac:dyDescent="0.2">
      <c r="C180" s="323"/>
      <c r="D180" s="323"/>
      <c r="E180" s="323"/>
      <c r="F180" s="323"/>
      <c r="G180" s="323"/>
      <c r="H180" s="323"/>
      <c r="I180" s="323"/>
      <c r="J180" s="323"/>
      <c r="K180" s="323"/>
      <c r="L180" s="323"/>
      <c r="M180" s="323"/>
      <c r="N180" s="323"/>
    </row>
    <row r="181" spans="3:14" x14ac:dyDescent="0.2">
      <c r="C181" s="323"/>
      <c r="D181" s="323"/>
      <c r="E181" s="323"/>
      <c r="F181" s="323"/>
      <c r="G181" s="323"/>
      <c r="H181" s="323"/>
      <c r="I181" s="323"/>
      <c r="J181" s="323"/>
      <c r="K181" s="323"/>
      <c r="L181" s="323"/>
      <c r="M181" s="323"/>
      <c r="N181" s="323"/>
    </row>
    <row r="182" spans="3:14" x14ac:dyDescent="0.2">
      <c r="C182" s="323"/>
      <c r="D182" s="323"/>
      <c r="E182" s="323"/>
      <c r="F182" s="323"/>
      <c r="G182" s="323"/>
      <c r="H182" s="323"/>
      <c r="I182" s="323"/>
      <c r="J182" s="323"/>
      <c r="K182" s="323"/>
      <c r="L182" s="323"/>
      <c r="M182" s="323"/>
      <c r="N182" s="323"/>
    </row>
    <row r="183" spans="3:14" x14ac:dyDescent="0.2">
      <c r="C183" s="323"/>
      <c r="D183" s="323"/>
      <c r="E183" s="323"/>
      <c r="F183" s="323"/>
      <c r="G183" s="323"/>
      <c r="H183" s="323"/>
      <c r="I183" s="323"/>
      <c r="J183" s="323"/>
      <c r="K183" s="323"/>
      <c r="L183" s="323"/>
      <c r="M183" s="323"/>
      <c r="N183" s="323"/>
    </row>
    <row r="184" spans="3:14" x14ac:dyDescent="0.2">
      <c r="C184" s="323"/>
      <c r="D184" s="323"/>
      <c r="E184" s="323"/>
      <c r="F184" s="323"/>
      <c r="G184" s="323"/>
      <c r="H184" s="323"/>
      <c r="I184" s="323"/>
      <c r="J184" s="323"/>
      <c r="K184" s="323"/>
      <c r="L184" s="323"/>
      <c r="M184" s="323"/>
      <c r="N184" s="323"/>
    </row>
    <row r="185" spans="3:14" x14ac:dyDescent="0.2">
      <c r="C185" s="323"/>
      <c r="D185" s="323"/>
      <c r="E185" s="323"/>
      <c r="F185" s="323"/>
      <c r="G185" s="323"/>
      <c r="H185" s="323"/>
      <c r="I185" s="323"/>
      <c r="J185" s="323"/>
      <c r="K185" s="323"/>
      <c r="L185" s="323"/>
      <c r="M185" s="323"/>
      <c r="N185" s="323"/>
    </row>
    <row r="186" spans="3:14" x14ac:dyDescent="0.2">
      <c r="C186" s="323"/>
      <c r="D186" s="323"/>
      <c r="E186" s="323"/>
      <c r="F186" s="323"/>
      <c r="G186" s="323"/>
      <c r="H186" s="323"/>
      <c r="I186" s="323"/>
      <c r="J186" s="323"/>
      <c r="K186" s="323"/>
      <c r="L186" s="323"/>
      <c r="M186" s="323"/>
      <c r="N186" s="323"/>
    </row>
    <row r="187" spans="3:14" x14ac:dyDescent="0.2">
      <c r="C187" s="323"/>
      <c r="D187" s="323"/>
      <c r="E187" s="323"/>
      <c r="F187" s="323"/>
      <c r="G187" s="323"/>
      <c r="H187" s="323"/>
      <c r="I187" s="323"/>
      <c r="J187" s="323"/>
      <c r="K187" s="323"/>
      <c r="L187" s="323"/>
      <c r="M187" s="323"/>
      <c r="N187" s="323"/>
    </row>
    <row r="188" spans="3:14" x14ac:dyDescent="0.2">
      <c r="C188" s="323"/>
      <c r="D188" s="323"/>
      <c r="E188" s="323"/>
      <c r="F188" s="323"/>
      <c r="G188" s="323"/>
      <c r="H188" s="323"/>
      <c r="I188" s="323"/>
      <c r="J188" s="323"/>
      <c r="K188" s="323"/>
      <c r="L188" s="323"/>
      <c r="M188" s="323"/>
      <c r="N188" s="323"/>
    </row>
    <row r="189" spans="3:14" x14ac:dyDescent="0.2">
      <c r="C189" s="323"/>
      <c r="D189" s="323"/>
      <c r="E189" s="323"/>
      <c r="F189" s="323"/>
      <c r="G189" s="323"/>
      <c r="H189" s="323"/>
      <c r="I189" s="323"/>
      <c r="J189" s="323"/>
      <c r="K189" s="323"/>
      <c r="L189" s="323"/>
      <c r="M189" s="323"/>
      <c r="N189" s="323"/>
    </row>
    <row r="190" spans="3:14" x14ac:dyDescent="0.2">
      <c r="C190" s="323"/>
      <c r="D190" s="323"/>
      <c r="E190" s="323"/>
      <c r="F190" s="323"/>
      <c r="G190" s="323"/>
      <c r="H190" s="323"/>
      <c r="I190" s="323"/>
      <c r="J190" s="323"/>
      <c r="K190" s="323"/>
      <c r="L190" s="323"/>
      <c r="M190" s="323"/>
      <c r="N190" s="323"/>
    </row>
    <row r="191" spans="3:14" x14ac:dyDescent="0.2">
      <c r="C191" s="323"/>
      <c r="D191" s="323"/>
      <c r="E191" s="323"/>
      <c r="F191" s="323"/>
      <c r="G191" s="323"/>
      <c r="H191" s="323"/>
      <c r="I191" s="323"/>
      <c r="J191" s="323"/>
      <c r="K191" s="323"/>
      <c r="L191" s="323"/>
      <c r="M191" s="323"/>
      <c r="N191" s="323"/>
    </row>
    <row r="192" spans="3:14" x14ac:dyDescent="0.2">
      <c r="C192" s="323"/>
      <c r="D192" s="323"/>
      <c r="E192" s="323"/>
      <c r="F192" s="323"/>
      <c r="G192" s="323"/>
      <c r="H192" s="323"/>
      <c r="I192" s="323"/>
      <c r="J192" s="323"/>
      <c r="K192" s="323"/>
      <c r="L192" s="323"/>
      <c r="M192" s="323"/>
      <c r="N192" s="323"/>
    </row>
    <row r="193" spans="3:14" x14ac:dyDescent="0.2">
      <c r="C193" s="323"/>
      <c r="D193" s="323"/>
      <c r="E193" s="323"/>
      <c r="F193" s="323"/>
      <c r="G193" s="323"/>
      <c r="H193" s="323"/>
      <c r="I193" s="323"/>
      <c r="J193" s="323"/>
      <c r="K193" s="323"/>
      <c r="L193" s="323"/>
      <c r="M193" s="323"/>
      <c r="N193" s="323"/>
    </row>
    <row r="194" spans="3:14" x14ac:dyDescent="0.2">
      <c r="C194" s="323"/>
      <c r="D194" s="323"/>
      <c r="E194" s="323"/>
      <c r="F194" s="323"/>
      <c r="G194" s="323"/>
      <c r="H194" s="323"/>
      <c r="I194" s="323"/>
      <c r="J194" s="323"/>
      <c r="K194" s="323"/>
      <c r="L194" s="323"/>
      <c r="M194" s="323"/>
      <c r="N194" s="323"/>
    </row>
    <row r="195" spans="3:14" x14ac:dyDescent="0.2">
      <c r="C195" s="323"/>
      <c r="D195" s="323"/>
      <c r="E195" s="323"/>
      <c r="F195" s="323"/>
      <c r="G195" s="323"/>
      <c r="H195" s="323"/>
      <c r="I195" s="323"/>
      <c r="J195" s="323"/>
      <c r="K195" s="323"/>
      <c r="L195" s="323"/>
      <c r="M195" s="323"/>
      <c r="N195" s="323"/>
    </row>
    <row r="196" spans="3:14" x14ac:dyDescent="0.2">
      <c r="C196" s="323"/>
      <c r="D196" s="323"/>
      <c r="E196" s="323"/>
      <c r="F196" s="323"/>
      <c r="G196" s="323"/>
      <c r="H196" s="323"/>
      <c r="I196" s="323"/>
      <c r="J196" s="323"/>
      <c r="K196" s="323"/>
      <c r="L196" s="323"/>
      <c r="M196" s="323"/>
      <c r="N196" s="323"/>
    </row>
    <row r="197" spans="3:14" x14ac:dyDescent="0.2">
      <c r="C197" s="323"/>
      <c r="D197" s="323"/>
      <c r="E197" s="323"/>
      <c r="F197" s="323"/>
      <c r="G197" s="323"/>
      <c r="H197" s="323"/>
      <c r="I197" s="323"/>
      <c r="J197" s="323"/>
      <c r="K197" s="323"/>
      <c r="L197" s="323"/>
      <c r="M197" s="323"/>
      <c r="N197" s="323"/>
    </row>
    <row r="198" spans="3:14" x14ac:dyDescent="0.2">
      <c r="C198" s="323"/>
      <c r="D198" s="323"/>
      <c r="E198" s="323"/>
      <c r="F198" s="323"/>
      <c r="G198" s="323"/>
      <c r="H198" s="323"/>
      <c r="I198" s="323"/>
      <c r="J198" s="323"/>
      <c r="K198" s="323"/>
      <c r="L198" s="323"/>
      <c r="M198" s="323"/>
      <c r="N198" s="323"/>
    </row>
    <row r="199" spans="3:14" x14ac:dyDescent="0.2">
      <c r="C199" s="323"/>
      <c r="D199" s="323"/>
      <c r="E199" s="323"/>
      <c r="F199" s="323"/>
      <c r="G199" s="323"/>
      <c r="H199" s="323"/>
      <c r="I199" s="323"/>
      <c r="J199" s="323"/>
      <c r="K199" s="323"/>
      <c r="L199" s="323"/>
      <c r="M199" s="323"/>
      <c r="N199" s="323"/>
    </row>
    <row r="200" spans="3:14" x14ac:dyDescent="0.2">
      <c r="C200" s="323"/>
      <c r="D200" s="323"/>
      <c r="E200" s="323"/>
      <c r="F200" s="323"/>
      <c r="G200" s="323"/>
      <c r="H200" s="323"/>
      <c r="I200" s="323"/>
      <c r="J200" s="323"/>
      <c r="K200" s="323"/>
      <c r="L200" s="323"/>
      <c r="M200" s="323"/>
      <c r="N200" s="323"/>
    </row>
    <row r="201" spans="3:14" x14ac:dyDescent="0.2">
      <c r="C201" s="323"/>
      <c r="D201" s="323"/>
      <c r="E201" s="323"/>
      <c r="F201" s="323"/>
      <c r="G201" s="323"/>
      <c r="H201" s="323"/>
      <c r="I201" s="323"/>
      <c r="J201" s="323"/>
      <c r="K201" s="323"/>
      <c r="L201" s="323"/>
      <c r="M201" s="323"/>
      <c r="N201" s="323"/>
    </row>
    <row r="202" spans="3:14" x14ac:dyDescent="0.2">
      <c r="C202" s="323"/>
      <c r="D202" s="323"/>
      <c r="E202" s="323"/>
      <c r="F202" s="323"/>
      <c r="G202" s="323"/>
      <c r="H202" s="323"/>
      <c r="I202" s="323"/>
      <c r="J202" s="323"/>
      <c r="K202" s="323"/>
      <c r="L202" s="323"/>
      <c r="M202" s="323"/>
      <c r="N202" s="323"/>
    </row>
    <row r="203" spans="3:14" x14ac:dyDescent="0.2">
      <c r="C203" s="323"/>
      <c r="D203" s="323"/>
      <c r="E203" s="323"/>
      <c r="F203" s="323"/>
      <c r="G203" s="323"/>
      <c r="H203" s="323"/>
      <c r="I203" s="323"/>
      <c r="J203" s="323"/>
      <c r="K203" s="323"/>
      <c r="L203" s="323"/>
      <c r="M203" s="323"/>
      <c r="N203" s="323"/>
    </row>
    <row r="204" spans="3:14" x14ac:dyDescent="0.2">
      <c r="C204" s="323"/>
      <c r="D204" s="323"/>
      <c r="E204" s="323"/>
      <c r="F204" s="323"/>
      <c r="G204" s="323"/>
      <c r="H204" s="323"/>
      <c r="I204" s="323"/>
      <c r="J204" s="323"/>
      <c r="K204" s="323"/>
      <c r="L204" s="323"/>
      <c r="M204" s="323"/>
      <c r="N204" s="323"/>
    </row>
    <row r="205" spans="3:14" x14ac:dyDescent="0.2">
      <c r="C205" s="323"/>
      <c r="D205" s="323"/>
      <c r="E205" s="323"/>
      <c r="F205" s="323"/>
      <c r="G205" s="323"/>
      <c r="H205" s="323"/>
      <c r="I205" s="323"/>
      <c r="J205" s="323"/>
      <c r="K205" s="323"/>
      <c r="L205" s="323"/>
      <c r="M205" s="323"/>
      <c r="N205" s="323"/>
    </row>
    <row r="206" spans="3:14" x14ac:dyDescent="0.2">
      <c r="C206" s="323"/>
      <c r="D206" s="323"/>
      <c r="E206" s="323"/>
      <c r="F206" s="323"/>
      <c r="G206" s="323"/>
      <c r="H206" s="323"/>
      <c r="I206" s="323"/>
      <c r="J206" s="323"/>
      <c r="K206" s="323"/>
      <c r="L206" s="323"/>
      <c r="M206" s="323"/>
      <c r="N206" s="323"/>
    </row>
    <row r="207" spans="3:14" x14ac:dyDescent="0.2">
      <c r="C207" s="323"/>
      <c r="D207" s="323"/>
      <c r="E207" s="323"/>
      <c r="F207" s="323"/>
      <c r="G207" s="323"/>
      <c r="H207" s="323"/>
      <c r="I207" s="323"/>
      <c r="J207" s="323"/>
      <c r="K207" s="323"/>
      <c r="L207" s="323"/>
      <c r="M207" s="323"/>
      <c r="N207" s="323"/>
    </row>
    <row r="208" spans="3:14" x14ac:dyDescent="0.2">
      <c r="C208" s="323"/>
      <c r="D208" s="323"/>
      <c r="E208" s="323"/>
      <c r="F208" s="323"/>
      <c r="G208" s="323"/>
      <c r="H208" s="323"/>
      <c r="I208" s="323"/>
      <c r="J208" s="323"/>
      <c r="K208" s="323"/>
      <c r="L208" s="323"/>
      <c r="M208" s="323"/>
      <c r="N208" s="323"/>
    </row>
    <row r="209" spans="3:14" x14ac:dyDescent="0.2">
      <c r="C209" s="323"/>
      <c r="D209" s="323"/>
      <c r="E209" s="323"/>
      <c r="F209" s="323"/>
      <c r="G209" s="323"/>
      <c r="H209" s="323"/>
      <c r="I209" s="323"/>
      <c r="J209" s="323"/>
      <c r="K209" s="323"/>
      <c r="L209" s="323"/>
      <c r="M209" s="323"/>
      <c r="N209" s="323"/>
    </row>
    <row r="210" spans="3:14" x14ac:dyDescent="0.2">
      <c r="C210" s="323"/>
      <c r="D210" s="323"/>
      <c r="E210" s="323"/>
      <c r="F210" s="323"/>
      <c r="G210" s="323"/>
      <c r="H210" s="323"/>
      <c r="I210" s="323"/>
      <c r="J210" s="323"/>
      <c r="K210" s="323"/>
      <c r="L210" s="323"/>
      <c r="M210" s="323"/>
      <c r="N210" s="323"/>
    </row>
    <row r="211" spans="3:14" x14ac:dyDescent="0.2">
      <c r="C211" s="323"/>
      <c r="D211" s="323"/>
      <c r="E211" s="323"/>
      <c r="F211" s="323"/>
      <c r="G211" s="323"/>
      <c r="H211" s="323"/>
      <c r="I211" s="323"/>
      <c r="J211" s="323"/>
      <c r="K211" s="323"/>
      <c r="L211" s="323"/>
      <c r="M211" s="323"/>
      <c r="N211" s="323"/>
    </row>
    <row r="212" spans="3:14" x14ac:dyDescent="0.2">
      <c r="C212" s="323"/>
      <c r="D212" s="323"/>
      <c r="E212" s="323"/>
      <c r="F212" s="323"/>
      <c r="G212" s="323"/>
      <c r="H212" s="323"/>
      <c r="I212" s="323"/>
      <c r="J212" s="323"/>
      <c r="K212" s="323"/>
      <c r="L212" s="323"/>
      <c r="M212" s="323"/>
      <c r="N212" s="323"/>
    </row>
    <row r="213" spans="3:14" x14ac:dyDescent="0.2">
      <c r="C213" s="323"/>
      <c r="D213" s="323"/>
      <c r="E213" s="323"/>
      <c r="F213" s="323"/>
      <c r="G213" s="323"/>
      <c r="H213" s="323"/>
      <c r="I213" s="323"/>
      <c r="J213" s="323"/>
      <c r="K213" s="323"/>
      <c r="L213" s="323"/>
      <c r="M213" s="323"/>
      <c r="N213" s="323"/>
    </row>
    <row r="214" spans="3:14" x14ac:dyDescent="0.2">
      <c r="C214" s="323"/>
      <c r="D214" s="323"/>
      <c r="E214" s="323"/>
      <c r="F214" s="323"/>
      <c r="G214" s="323"/>
      <c r="H214" s="323"/>
      <c r="I214" s="323"/>
      <c r="J214" s="323"/>
      <c r="K214" s="323"/>
      <c r="L214" s="323"/>
      <c r="M214" s="323"/>
      <c r="N214" s="323"/>
    </row>
    <row r="215" spans="3:14" x14ac:dyDescent="0.2">
      <c r="C215" s="323"/>
      <c r="D215" s="323"/>
      <c r="E215" s="323"/>
      <c r="F215" s="323"/>
      <c r="G215" s="323"/>
      <c r="H215" s="323"/>
      <c r="I215" s="323"/>
      <c r="J215" s="323"/>
      <c r="K215" s="323"/>
      <c r="L215" s="323"/>
      <c r="M215" s="323"/>
      <c r="N215" s="323"/>
    </row>
    <row r="216" spans="3:14" x14ac:dyDescent="0.2">
      <c r="C216" s="323"/>
      <c r="D216" s="323"/>
      <c r="E216" s="323"/>
      <c r="F216" s="323"/>
      <c r="G216" s="323"/>
      <c r="H216" s="323"/>
      <c r="I216" s="323"/>
      <c r="J216" s="323"/>
      <c r="K216" s="323"/>
      <c r="L216" s="323"/>
      <c r="M216" s="323"/>
      <c r="N216" s="323"/>
    </row>
    <row r="217" spans="3:14" x14ac:dyDescent="0.2">
      <c r="C217" s="323"/>
      <c r="D217" s="323"/>
      <c r="E217" s="323"/>
      <c r="F217" s="323"/>
      <c r="G217" s="323"/>
      <c r="H217" s="323"/>
      <c r="I217" s="323"/>
      <c r="J217" s="323"/>
      <c r="K217" s="323"/>
      <c r="L217" s="323"/>
      <c r="M217" s="323"/>
      <c r="N217" s="323"/>
    </row>
    <row r="218" spans="3:14" x14ac:dyDescent="0.2">
      <c r="C218" s="323"/>
      <c r="D218" s="323"/>
      <c r="E218" s="323"/>
      <c r="F218" s="323"/>
      <c r="G218" s="323"/>
      <c r="H218" s="323"/>
      <c r="I218" s="323"/>
      <c r="J218" s="323"/>
      <c r="K218" s="323"/>
      <c r="L218" s="323"/>
      <c r="M218" s="323"/>
      <c r="N218" s="323"/>
    </row>
    <row r="219" spans="3:14" x14ac:dyDescent="0.2">
      <c r="C219" s="323"/>
      <c r="D219" s="323"/>
      <c r="E219" s="323"/>
      <c r="F219" s="323"/>
      <c r="G219" s="323"/>
      <c r="H219" s="323"/>
      <c r="I219" s="323"/>
      <c r="J219" s="323"/>
      <c r="K219" s="323"/>
      <c r="L219" s="323"/>
      <c r="M219" s="323"/>
      <c r="N219" s="323"/>
    </row>
    <row r="220" spans="3:14" x14ac:dyDescent="0.2">
      <c r="C220" s="323"/>
      <c r="D220" s="323"/>
      <c r="E220" s="323"/>
      <c r="F220" s="323"/>
      <c r="G220" s="323"/>
      <c r="H220" s="323"/>
      <c r="I220" s="323"/>
      <c r="J220" s="323"/>
      <c r="K220" s="323"/>
      <c r="L220" s="323"/>
      <c r="M220" s="323"/>
      <c r="N220" s="323"/>
    </row>
    <row r="221" spans="3:14" x14ac:dyDescent="0.2">
      <c r="C221" s="323"/>
      <c r="D221" s="323"/>
      <c r="E221" s="323"/>
      <c r="F221" s="323"/>
      <c r="G221" s="323"/>
      <c r="H221" s="323"/>
      <c r="I221" s="323"/>
      <c r="J221" s="323"/>
      <c r="K221" s="323"/>
      <c r="L221" s="323"/>
      <c r="M221" s="323"/>
      <c r="N221" s="323"/>
    </row>
    <row r="222" spans="3:14" x14ac:dyDescent="0.2">
      <c r="C222" s="323"/>
      <c r="D222" s="323"/>
      <c r="E222" s="323"/>
      <c r="F222" s="323"/>
      <c r="G222" s="323"/>
      <c r="H222" s="323"/>
      <c r="I222" s="323"/>
      <c r="J222" s="323"/>
      <c r="K222" s="323"/>
      <c r="L222" s="323"/>
      <c r="M222" s="323"/>
      <c r="N222" s="323"/>
    </row>
    <row r="223" spans="3:14" x14ac:dyDescent="0.2">
      <c r="C223" s="323"/>
      <c r="D223" s="323"/>
      <c r="E223" s="323"/>
      <c r="F223" s="323"/>
      <c r="G223" s="323"/>
      <c r="H223" s="323"/>
      <c r="I223" s="323"/>
      <c r="J223" s="323"/>
      <c r="K223" s="323"/>
      <c r="L223" s="323"/>
      <c r="M223" s="323"/>
      <c r="N223" s="323"/>
    </row>
    <row r="224" spans="3:14" x14ac:dyDescent="0.2">
      <c r="C224" s="323"/>
      <c r="D224" s="323"/>
      <c r="E224" s="323"/>
      <c r="F224" s="323"/>
      <c r="G224" s="323"/>
      <c r="H224" s="323"/>
      <c r="I224" s="323"/>
      <c r="J224" s="323"/>
      <c r="K224" s="323"/>
      <c r="L224" s="323"/>
      <c r="M224" s="323"/>
      <c r="N224" s="323"/>
    </row>
    <row r="225" spans="3:14" x14ac:dyDescent="0.2">
      <c r="C225" s="323"/>
      <c r="D225" s="323"/>
      <c r="E225" s="323"/>
      <c r="F225" s="323"/>
      <c r="G225" s="323"/>
      <c r="H225" s="323"/>
      <c r="I225" s="323"/>
      <c r="J225" s="323"/>
      <c r="K225" s="323"/>
      <c r="L225" s="323"/>
      <c r="M225" s="323"/>
      <c r="N225" s="323"/>
    </row>
    <row r="226" spans="3:14" x14ac:dyDescent="0.2">
      <c r="C226" s="323"/>
      <c r="D226" s="323"/>
      <c r="E226" s="323"/>
      <c r="F226" s="323"/>
      <c r="G226" s="323"/>
      <c r="H226" s="323"/>
      <c r="I226" s="323"/>
      <c r="J226" s="323"/>
      <c r="K226" s="323"/>
      <c r="L226" s="323"/>
      <c r="M226" s="323"/>
      <c r="N226" s="323"/>
    </row>
    <row r="227" spans="3:14" x14ac:dyDescent="0.2">
      <c r="C227" s="323"/>
      <c r="D227" s="323"/>
      <c r="E227" s="323"/>
      <c r="F227" s="323"/>
      <c r="G227" s="323"/>
      <c r="H227" s="323"/>
      <c r="I227" s="323"/>
      <c r="J227" s="323"/>
      <c r="K227" s="323"/>
      <c r="L227" s="323"/>
      <c r="M227" s="323"/>
      <c r="N227" s="323"/>
    </row>
    <row r="228" spans="3:14" x14ac:dyDescent="0.2">
      <c r="C228" s="323"/>
      <c r="D228" s="323"/>
      <c r="E228" s="323"/>
      <c r="F228" s="323"/>
      <c r="G228" s="323"/>
      <c r="H228" s="323"/>
      <c r="I228" s="323"/>
      <c r="J228" s="323"/>
      <c r="K228" s="323"/>
      <c r="L228" s="323"/>
      <c r="M228" s="323"/>
      <c r="N228" s="323"/>
    </row>
    <row r="229" spans="3:14" x14ac:dyDescent="0.2">
      <c r="C229" s="323"/>
      <c r="D229" s="323"/>
      <c r="E229" s="323"/>
      <c r="F229" s="323"/>
      <c r="G229" s="323"/>
      <c r="H229" s="323"/>
      <c r="I229" s="323"/>
      <c r="J229" s="323"/>
      <c r="K229" s="323"/>
      <c r="L229" s="323"/>
      <c r="M229" s="323"/>
      <c r="N229" s="323"/>
    </row>
    <row r="230" spans="3:14" x14ac:dyDescent="0.2">
      <c r="C230" s="323"/>
      <c r="D230" s="323"/>
      <c r="E230" s="323"/>
      <c r="F230" s="323"/>
      <c r="G230" s="323"/>
      <c r="H230" s="323"/>
      <c r="I230" s="323"/>
      <c r="J230" s="323"/>
      <c r="K230" s="323"/>
      <c r="L230" s="323"/>
      <c r="M230" s="323"/>
      <c r="N230" s="323"/>
    </row>
    <row r="231" spans="3:14" x14ac:dyDescent="0.2">
      <c r="C231" s="323"/>
      <c r="D231" s="323"/>
      <c r="E231" s="323"/>
      <c r="F231" s="323"/>
      <c r="G231" s="323"/>
      <c r="H231" s="323"/>
      <c r="I231" s="323"/>
      <c r="J231" s="323"/>
      <c r="K231" s="323"/>
      <c r="L231" s="323"/>
      <c r="M231" s="323"/>
      <c r="N231" s="323"/>
    </row>
    <row r="232" spans="3:14" x14ac:dyDescent="0.2">
      <c r="C232" s="323"/>
      <c r="D232" s="323"/>
      <c r="E232" s="323"/>
      <c r="F232" s="323"/>
      <c r="G232" s="323"/>
      <c r="H232" s="323"/>
      <c r="I232" s="323"/>
      <c r="J232" s="323"/>
      <c r="K232" s="323"/>
      <c r="L232" s="323"/>
      <c r="M232" s="323"/>
      <c r="N232" s="323"/>
    </row>
    <row r="233" spans="3:14" x14ac:dyDescent="0.2">
      <c r="C233" s="323"/>
      <c r="D233" s="323"/>
      <c r="E233" s="323"/>
      <c r="F233" s="323"/>
      <c r="G233" s="323"/>
      <c r="H233" s="323"/>
      <c r="I233" s="323"/>
      <c r="J233" s="323"/>
      <c r="K233" s="323"/>
      <c r="L233" s="323"/>
      <c r="M233" s="323"/>
      <c r="N233" s="323"/>
    </row>
    <row r="234" spans="3:14" x14ac:dyDescent="0.2">
      <c r="C234" s="323"/>
      <c r="D234" s="323"/>
      <c r="E234" s="323"/>
      <c r="F234" s="323"/>
      <c r="G234" s="323"/>
      <c r="H234" s="323"/>
      <c r="I234" s="323"/>
      <c r="J234" s="323"/>
      <c r="K234" s="323"/>
      <c r="L234" s="323"/>
      <c r="M234" s="323"/>
      <c r="N234" s="323"/>
    </row>
    <row r="235" spans="3:14" x14ac:dyDescent="0.2">
      <c r="C235" s="323"/>
      <c r="D235" s="323"/>
      <c r="E235" s="323"/>
      <c r="F235" s="323"/>
      <c r="G235" s="323"/>
      <c r="H235" s="323"/>
      <c r="I235" s="323"/>
      <c r="J235" s="323"/>
      <c r="K235" s="323"/>
      <c r="L235" s="323"/>
      <c r="M235" s="323"/>
      <c r="N235" s="323"/>
    </row>
    <row r="236" spans="3:14" x14ac:dyDescent="0.2">
      <c r="C236" s="323"/>
      <c r="D236" s="323"/>
      <c r="E236" s="323"/>
      <c r="F236" s="323"/>
      <c r="G236" s="323"/>
      <c r="H236" s="323"/>
      <c r="I236" s="323"/>
      <c r="J236" s="323"/>
      <c r="K236" s="323"/>
      <c r="L236" s="323"/>
      <c r="M236" s="323"/>
      <c r="N236" s="323"/>
    </row>
    <row r="237" spans="3:14" x14ac:dyDescent="0.2">
      <c r="C237" s="323"/>
      <c r="D237" s="323"/>
      <c r="E237" s="323"/>
      <c r="F237" s="323"/>
      <c r="G237" s="323"/>
      <c r="H237" s="323"/>
      <c r="I237" s="323"/>
      <c r="J237" s="323"/>
      <c r="K237" s="323"/>
      <c r="L237" s="323"/>
      <c r="M237" s="323"/>
      <c r="N237" s="323"/>
    </row>
    <row r="238" spans="3:14" x14ac:dyDescent="0.2">
      <c r="C238" s="323"/>
      <c r="D238" s="323"/>
      <c r="E238" s="323"/>
      <c r="F238" s="323"/>
      <c r="G238" s="323"/>
      <c r="H238" s="323"/>
      <c r="I238" s="323"/>
      <c r="J238" s="323"/>
      <c r="K238" s="323"/>
      <c r="L238" s="323"/>
      <c r="M238" s="323"/>
      <c r="N238" s="323"/>
    </row>
    <row r="239" spans="3:14" x14ac:dyDescent="0.2">
      <c r="C239" s="323"/>
      <c r="D239" s="323"/>
      <c r="E239" s="323"/>
      <c r="F239" s="323"/>
      <c r="G239" s="323"/>
      <c r="H239" s="323"/>
      <c r="I239" s="323"/>
      <c r="J239" s="323"/>
      <c r="K239" s="323"/>
      <c r="L239" s="323"/>
      <c r="M239" s="323"/>
      <c r="N239" s="323"/>
    </row>
    <row r="240" spans="3:14" x14ac:dyDescent="0.2">
      <c r="C240" s="323"/>
      <c r="D240" s="323"/>
      <c r="E240" s="323"/>
      <c r="F240" s="323"/>
      <c r="G240" s="323"/>
      <c r="H240" s="323"/>
      <c r="I240" s="323"/>
      <c r="J240" s="323"/>
      <c r="K240" s="323"/>
      <c r="L240" s="323"/>
      <c r="M240" s="323"/>
      <c r="N240" s="323"/>
    </row>
    <row r="241" spans="3:14" x14ac:dyDescent="0.2">
      <c r="C241" s="323"/>
      <c r="D241" s="323"/>
      <c r="E241" s="323"/>
      <c r="F241" s="323"/>
      <c r="G241" s="323"/>
      <c r="H241" s="323"/>
      <c r="I241" s="323"/>
      <c r="J241" s="323"/>
      <c r="K241" s="323"/>
      <c r="L241" s="323"/>
      <c r="M241" s="323"/>
      <c r="N241" s="323"/>
    </row>
    <row r="242" spans="3:14" x14ac:dyDescent="0.2">
      <c r="C242" s="323"/>
      <c r="D242" s="323"/>
      <c r="E242" s="323"/>
      <c r="F242" s="323"/>
      <c r="G242" s="323"/>
      <c r="H242" s="323"/>
      <c r="I242" s="323"/>
      <c r="J242" s="323"/>
      <c r="K242" s="323"/>
      <c r="L242" s="323"/>
      <c r="M242" s="323"/>
      <c r="N242" s="323"/>
    </row>
    <row r="243" spans="3:14" x14ac:dyDescent="0.2">
      <c r="C243" s="323"/>
      <c r="D243" s="323"/>
      <c r="E243" s="323"/>
      <c r="F243" s="323"/>
      <c r="G243" s="323"/>
      <c r="H243" s="323"/>
      <c r="I243" s="323"/>
      <c r="J243" s="323"/>
      <c r="K243" s="323"/>
      <c r="L243" s="323"/>
      <c r="M243" s="323"/>
      <c r="N243" s="323"/>
    </row>
    <row r="244" spans="3:14" x14ac:dyDescent="0.2">
      <c r="C244" s="323"/>
      <c r="D244" s="323"/>
      <c r="E244" s="323"/>
      <c r="F244" s="323"/>
      <c r="G244" s="323"/>
      <c r="H244" s="323"/>
      <c r="I244" s="323"/>
      <c r="J244" s="323"/>
      <c r="K244" s="323"/>
      <c r="L244" s="323"/>
      <c r="M244" s="323"/>
      <c r="N244" s="323"/>
    </row>
    <row r="245" spans="3:14" x14ac:dyDescent="0.2">
      <c r="C245" s="323"/>
      <c r="D245" s="323"/>
      <c r="E245" s="323"/>
      <c r="F245" s="323"/>
      <c r="G245" s="323"/>
      <c r="H245" s="323"/>
      <c r="I245" s="323"/>
      <c r="J245" s="323"/>
      <c r="K245" s="323"/>
      <c r="L245" s="323"/>
      <c r="M245" s="323"/>
      <c r="N245" s="323"/>
    </row>
    <row r="246" spans="3:14" x14ac:dyDescent="0.2">
      <c r="C246" s="323"/>
      <c r="D246" s="323"/>
      <c r="E246" s="323"/>
      <c r="F246" s="323"/>
      <c r="G246" s="323"/>
      <c r="H246" s="323"/>
      <c r="I246" s="323"/>
      <c r="J246" s="323"/>
      <c r="K246" s="323"/>
      <c r="L246" s="323"/>
      <c r="M246" s="323"/>
      <c r="N246" s="323"/>
    </row>
    <row r="247" spans="3:14" x14ac:dyDescent="0.2">
      <c r="C247" s="323"/>
      <c r="D247" s="323"/>
      <c r="E247" s="323"/>
      <c r="F247" s="323"/>
      <c r="G247" s="323"/>
      <c r="H247" s="323"/>
      <c r="I247" s="323"/>
      <c r="J247" s="323"/>
      <c r="K247" s="323"/>
      <c r="L247" s="323"/>
      <c r="M247" s="323"/>
      <c r="N247" s="323"/>
    </row>
    <row r="248" spans="3:14" x14ac:dyDescent="0.2">
      <c r="C248" s="323"/>
      <c r="D248" s="323"/>
      <c r="E248" s="323"/>
      <c r="F248" s="323"/>
      <c r="G248" s="323"/>
      <c r="H248" s="323"/>
      <c r="I248" s="323"/>
      <c r="J248" s="323"/>
      <c r="K248" s="323"/>
      <c r="L248" s="323"/>
      <c r="M248" s="323"/>
      <c r="N248" s="323"/>
    </row>
    <row r="249" spans="3:14" x14ac:dyDescent="0.2">
      <c r="C249" s="323"/>
      <c r="D249" s="323"/>
      <c r="E249" s="323"/>
      <c r="F249" s="323"/>
      <c r="G249" s="323"/>
      <c r="H249" s="323"/>
      <c r="I249" s="323"/>
      <c r="J249" s="323"/>
      <c r="K249" s="323"/>
      <c r="L249" s="323"/>
      <c r="M249" s="323"/>
      <c r="N249" s="323"/>
    </row>
    <row r="250" spans="3:14" x14ac:dyDescent="0.2">
      <c r="C250" s="323"/>
      <c r="D250" s="323"/>
      <c r="E250" s="323"/>
      <c r="F250" s="323"/>
      <c r="G250" s="323"/>
      <c r="H250" s="323"/>
      <c r="I250" s="323"/>
      <c r="J250" s="323"/>
      <c r="K250" s="323"/>
      <c r="L250" s="323"/>
      <c r="M250" s="323"/>
      <c r="N250" s="323"/>
    </row>
    <row r="251" spans="3:14" x14ac:dyDescent="0.2">
      <c r="C251" s="323"/>
      <c r="D251" s="323"/>
      <c r="E251" s="323"/>
      <c r="F251" s="323"/>
      <c r="G251" s="323"/>
      <c r="H251" s="323"/>
      <c r="I251" s="323"/>
      <c r="J251" s="323"/>
      <c r="K251" s="323"/>
      <c r="L251" s="323"/>
      <c r="M251" s="323"/>
      <c r="N251" s="323"/>
    </row>
    <row r="252" spans="3:14" x14ac:dyDescent="0.2">
      <c r="C252" s="323"/>
      <c r="D252" s="323"/>
      <c r="E252" s="323"/>
      <c r="F252" s="323"/>
      <c r="G252" s="323"/>
      <c r="H252" s="323"/>
      <c r="I252" s="323"/>
      <c r="J252" s="323"/>
      <c r="K252" s="323"/>
      <c r="L252" s="323"/>
      <c r="M252" s="323"/>
      <c r="N252" s="323"/>
    </row>
    <row r="253" spans="3:14" x14ac:dyDescent="0.2">
      <c r="C253" s="323"/>
      <c r="D253" s="323"/>
      <c r="E253" s="323"/>
      <c r="F253" s="323"/>
      <c r="G253" s="323"/>
      <c r="H253" s="323"/>
      <c r="I253" s="323"/>
      <c r="J253" s="323"/>
      <c r="K253" s="323"/>
      <c r="L253" s="323"/>
      <c r="M253" s="323"/>
      <c r="N253" s="323"/>
    </row>
    <row r="254" spans="3:14" x14ac:dyDescent="0.2">
      <c r="C254" s="323"/>
      <c r="D254" s="323"/>
      <c r="E254" s="323"/>
      <c r="F254" s="323"/>
      <c r="G254" s="323"/>
      <c r="H254" s="323"/>
      <c r="I254" s="323"/>
      <c r="J254" s="323"/>
      <c r="K254" s="323"/>
      <c r="L254" s="323"/>
      <c r="M254" s="323"/>
      <c r="N254" s="323"/>
    </row>
    <row r="255" spans="3:14" x14ac:dyDescent="0.2">
      <c r="C255" s="323"/>
      <c r="D255" s="323"/>
      <c r="E255" s="323"/>
      <c r="F255" s="323"/>
      <c r="G255" s="323"/>
      <c r="H255" s="323"/>
      <c r="I255" s="323"/>
      <c r="J255" s="323"/>
      <c r="K255" s="323"/>
      <c r="L255" s="323"/>
      <c r="M255" s="323"/>
      <c r="N255" s="323"/>
    </row>
    <row r="256" spans="3:14" x14ac:dyDescent="0.2">
      <c r="C256" s="323"/>
      <c r="D256" s="323"/>
      <c r="E256" s="323"/>
      <c r="F256" s="323"/>
      <c r="G256" s="323"/>
      <c r="H256" s="323"/>
      <c r="I256" s="323"/>
      <c r="J256" s="323"/>
      <c r="K256" s="323"/>
      <c r="L256" s="323"/>
      <c r="M256" s="323"/>
      <c r="N256" s="323"/>
    </row>
    <row r="257" spans="3:14" x14ac:dyDescent="0.2">
      <c r="C257" s="323"/>
      <c r="D257" s="323"/>
      <c r="E257" s="323"/>
      <c r="F257" s="323"/>
      <c r="G257" s="323"/>
      <c r="H257" s="323"/>
      <c r="I257" s="323"/>
      <c r="J257" s="323"/>
      <c r="K257" s="323"/>
      <c r="L257" s="323"/>
      <c r="M257" s="323"/>
      <c r="N257" s="323"/>
    </row>
    <row r="258" spans="3:14" x14ac:dyDescent="0.2">
      <c r="C258" s="323"/>
      <c r="D258" s="323"/>
      <c r="E258" s="323"/>
      <c r="F258" s="323"/>
      <c r="G258" s="323"/>
      <c r="H258" s="323"/>
      <c r="I258" s="323"/>
      <c r="J258" s="323"/>
      <c r="K258" s="323"/>
      <c r="L258" s="323"/>
      <c r="M258" s="323"/>
      <c r="N258" s="323"/>
    </row>
    <row r="259" spans="3:14" x14ac:dyDescent="0.2">
      <c r="C259" s="323"/>
      <c r="D259" s="323"/>
      <c r="E259" s="323"/>
      <c r="F259" s="323"/>
      <c r="G259" s="323"/>
      <c r="H259" s="323"/>
      <c r="I259" s="323"/>
      <c r="J259" s="323"/>
      <c r="K259" s="323"/>
      <c r="L259" s="323"/>
      <c r="M259" s="323"/>
      <c r="N259" s="323"/>
    </row>
    <row r="260" spans="3:14" x14ac:dyDescent="0.2">
      <c r="C260" s="323"/>
      <c r="D260" s="323"/>
      <c r="E260" s="323"/>
      <c r="F260" s="323"/>
      <c r="G260" s="323"/>
      <c r="H260" s="323"/>
      <c r="I260" s="323"/>
      <c r="J260" s="323"/>
      <c r="K260" s="323"/>
      <c r="L260" s="323"/>
      <c r="M260" s="323"/>
      <c r="N260" s="323"/>
    </row>
    <row r="261" spans="3:14" x14ac:dyDescent="0.2">
      <c r="C261" s="323"/>
      <c r="D261" s="323"/>
      <c r="E261" s="323"/>
      <c r="F261" s="323"/>
      <c r="G261" s="323"/>
      <c r="H261" s="323"/>
      <c r="I261" s="323"/>
      <c r="J261" s="323"/>
      <c r="K261" s="323"/>
      <c r="L261" s="323"/>
      <c r="M261" s="323"/>
      <c r="N261" s="323"/>
    </row>
    <row r="262" spans="3:14" x14ac:dyDescent="0.2">
      <c r="C262" s="323"/>
      <c r="D262" s="323"/>
      <c r="E262" s="323"/>
      <c r="F262" s="323"/>
      <c r="G262" s="323"/>
      <c r="H262" s="323"/>
      <c r="I262" s="323"/>
      <c r="J262" s="323"/>
      <c r="K262" s="323"/>
      <c r="L262" s="323"/>
      <c r="M262" s="323"/>
      <c r="N262" s="323"/>
    </row>
    <row r="263" spans="3:14" x14ac:dyDescent="0.2">
      <c r="C263" s="323"/>
      <c r="D263" s="323"/>
      <c r="E263" s="323"/>
      <c r="F263" s="323"/>
      <c r="G263" s="323"/>
      <c r="H263" s="323"/>
      <c r="I263" s="323"/>
      <c r="J263" s="323"/>
      <c r="K263" s="323"/>
      <c r="L263" s="323"/>
      <c r="M263" s="323"/>
      <c r="N263" s="323"/>
    </row>
    <row r="264" spans="3:14" x14ac:dyDescent="0.2">
      <c r="C264" s="323"/>
      <c r="D264" s="323"/>
      <c r="E264" s="323"/>
      <c r="F264" s="323"/>
      <c r="G264" s="323"/>
      <c r="H264" s="323"/>
      <c r="I264" s="323"/>
      <c r="J264" s="323"/>
      <c r="K264" s="323"/>
      <c r="L264" s="323"/>
      <c r="M264" s="323"/>
      <c r="N264" s="323"/>
    </row>
    <row r="265" spans="3:14" x14ac:dyDescent="0.2">
      <c r="C265" s="323"/>
      <c r="D265" s="323"/>
      <c r="E265" s="323"/>
      <c r="F265" s="323"/>
      <c r="G265" s="323"/>
      <c r="H265" s="323"/>
      <c r="I265" s="323"/>
      <c r="J265" s="323"/>
      <c r="K265" s="323"/>
      <c r="L265" s="323"/>
      <c r="M265" s="323"/>
      <c r="N265" s="323"/>
    </row>
    <row r="266" spans="3:14" x14ac:dyDescent="0.2">
      <c r="C266" s="323"/>
      <c r="D266" s="323"/>
      <c r="E266" s="323"/>
      <c r="F266" s="323"/>
      <c r="G266" s="323"/>
      <c r="H266" s="323"/>
      <c r="I266" s="323"/>
      <c r="J266" s="323"/>
      <c r="K266" s="323"/>
      <c r="L266" s="323"/>
      <c r="M266" s="323"/>
      <c r="N266" s="323"/>
    </row>
    <row r="267" spans="3:14" x14ac:dyDescent="0.2">
      <c r="C267" s="323"/>
      <c r="D267" s="323"/>
      <c r="E267" s="323"/>
      <c r="F267" s="323"/>
      <c r="G267" s="323"/>
      <c r="H267" s="323"/>
      <c r="I267" s="323"/>
      <c r="J267" s="323"/>
      <c r="K267" s="323"/>
      <c r="L267" s="323"/>
      <c r="M267" s="323"/>
      <c r="N267" s="323"/>
    </row>
    <row r="268" spans="3:14" x14ac:dyDescent="0.2">
      <c r="C268" s="323"/>
      <c r="D268" s="323"/>
      <c r="E268" s="323"/>
      <c r="F268" s="323"/>
      <c r="G268" s="323"/>
      <c r="H268" s="323"/>
      <c r="I268" s="323"/>
      <c r="J268" s="323"/>
      <c r="K268" s="323"/>
      <c r="L268" s="323"/>
      <c r="M268" s="323"/>
      <c r="N268" s="323"/>
    </row>
    <row r="269" spans="3:14" x14ac:dyDescent="0.2">
      <c r="C269" s="323"/>
      <c r="D269" s="323"/>
      <c r="E269" s="323"/>
      <c r="F269" s="323"/>
      <c r="G269" s="323"/>
      <c r="H269" s="323"/>
      <c r="I269" s="323"/>
      <c r="J269" s="323"/>
      <c r="K269" s="323"/>
      <c r="L269" s="323"/>
      <c r="M269" s="323"/>
      <c r="N269" s="323"/>
    </row>
    <row r="270" spans="3:14" x14ac:dyDescent="0.2">
      <c r="C270" s="323"/>
      <c r="D270" s="323"/>
      <c r="E270" s="323"/>
      <c r="F270" s="323"/>
      <c r="G270" s="323"/>
      <c r="H270" s="323"/>
      <c r="I270" s="323"/>
      <c r="J270" s="323"/>
      <c r="K270" s="323"/>
      <c r="L270" s="323"/>
      <c r="M270" s="323"/>
      <c r="N270" s="323"/>
    </row>
    <row r="271" spans="3:14" x14ac:dyDescent="0.2">
      <c r="C271" s="323"/>
      <c r="D271" s="323"/>
      <c r="E271" s="323"/>
      <c r="F271" s="323"/>
      <c r="G271" s="323"/>
      <c r="H271" s="323"/>
      <c r="I271" s="323"/>
      <c r="J271" s="323"/>
      <c r="K271" s="323"/>
      <c r="L271" s="323"/>
      <c r="M271" s="323"/>
      <c r="N271" s="323"/>
    </row>
    <row r="272" spans="3:14" x14ac:dyDescent="0.2">
      <c r="C272" s="323"/>
      <c r="D272" s="323"/>
      <c r="E272" s="323"/>
      <c r="F272" s="323"/>
      <c r="G272" s="323"/>
      <c r="H272" s="323"/>
      <c r="I272" s="323"/>
      <c r="J272" s="323"/>
      <c r="K272" s="323"/>
      <c r="L272" s="323"/>
      <c r="M272" s="323"/>
      <c r="N272" s="323"/>
    </row>
    <row r="273" spans="3:14" x14ac:dyDescent="0.2">
      <c r="C273" s="323"/>
      <c r="D273" s="323"/>
      <c r="E273" s="323"/>
      <c r="F273" s="323"/>
      <c r="G273" s="323"/>
      <c r="H273" s="323"/>
      <c r="I273" s="323"/>
      <c r="J273" s="323"/>
      <c r="K273" s="323"/>
      <c r="L273" s="323"/>
      <c r="M273" s="323"/>
      <c r="N273" s="323"/>
    </row>
    <row r="274" spans="3:14" x14ac:dyDescent="0.2">
      <c r="C274" s="323"/>
      <c r="D274" s="323"/>
      <c r="E274" s="323"/>
      <c r="F274" s="323"/>
      <c r="G274" s="323"/>
      <c r="H274" s="323"/>
      <c r="I274" s="323"/>
      <c r="J274" s="323"/>
      <c r="K274" s="323"/>
      <c r="L274" s="323"/>
      <c r="M274" s="323"/>
      <c r="N274" s="323"/>
    </row>
    <row r="275" spans="3:14" x14ac:dyDescent="0.2">
      <c r="C275" s="323"/>
      <c r="D275" s="323"/>
      <c r="E275" s="323"/>
      <c r="F275" s="323"/>
      <c r="G275" s="323"/>
      <c r="H275" s="323"/>
      <c r="I275" s="323"/>
      <c r="J275" s="323"/>
      <c r="K275" s="323"/>
      <c r="L275" s="323"/>
      <c r="M275" s="323"/>
      <c r="N275" s="323"/>
    </row>
    <row r="276" spans="3:14" x14ac:dyDescent="0.2">
      <c r="C276" s="323"/>
      <c r="D276" s="323"/>
      <c r="E276" s="323"/>
      <c r="F276" s="323"/>
      <c r="G276" s="323"/>
      <c r="H276" s="323"/>
      <c r="I276" s="323"/>
      <c r="J276" s="323"/>
      <c r="K276" s="323"/>
      <c r="L276" s="323"/>
      <c r="M276" s="323"/>
      <c r="N276" s="323"/>
    </row>
    <row r="277" spans="3:14" x14ac:dyDescent="0.2">
      <c r="C277" s="323"/>
      <c r="D277" s="323"/>
      <c r="E277" s="323"/>
      <c r="F277" s="323"/>
      <c r="G277" s="323"/>
      <c r="H277" s="323"/>
      <c r="I277" s="323"/>
      <c r="J277" s="323"/>
      <c r="K277" s="323"/>
      <c r="L277" s="323"/>
      <c r="M277" s="323"/>
      <c r="N277" s="323"/>
    </row>
    <row r="278" spans="3:14" x14ac:dyDescent="0.2">
      <c r="C278" s="323"/>
      <c r="D278" s="323"/>
      <c r="E278" s="323"/>
      <c r="F278" s="323"/>
      <c r="G278" s="323"/>
      <c r="H278" s="323"/>
      <c r="I278" s="323"/>
      <c r="J278" s="323"/>
      <c r="K278" s="323"/>
      <c r="L278" s="323"/>
      <c r="M278" s="323"/>
      <c r="N278" s="323"/>
    </row>
    <row r="279" spans="3:14" x14ac:dyDescent="0.2">
      <c r="C279" s="323"/>
      <c r="D279" s="323"/>
      <c r="E279" s="323"/>
      <c r="F279" s="323"/>
      <c r="G279" s="323"/>
      <c r="H279" s="323"/>
      <c r="I279" s="323"/>
      <c r="J279" s="323"/>
      <c r="K279" s="323"/>
      <c r="L279" s="323"/>
      <c r="M279" s="323"/>
      <c r="N279" s="323"/>
    </row>
    <row r="280" spans="3:14" x14ac:dyDescent="0.2">
      <c r="C280" s="323"/>
      <c r="D280" s="323"/>
      <c r="E280" s="323"/>
      <c r="F280" s="323"/>
      <c r="G280" s="323"/>
      <c r="H280" s="323"/>
      <c r="I280" s="323"/>
      <c r="J280" s="323"/>
      <c r="K280" s="323"/>
      <c r="L280" s="323"/>
      <c r="M280" s="323"/>
      <c r="N280" s="323"/>
    </row>
    <row r="281" spans="3:14" x14ac:dyDescent="0.2">
      <c r="C281" s="323"/>
      <c r="D281" s="323"/>
      <c r="E281" s="323"/>
      <c r="F281" s="323"/>
      <c r="G281" s="323"/>
      <c r="H281" s="323"/>
      <c r="I281" s="323"/>
      <c r="J281" s="323"/>
      <c r="K281" s="323"/>
      <c r="L281" s="323"/>
      <c r="M281" s="323"/>
      <c r="N281" s="323"/>
    </row>
    <row r="282" spans="3:14" x14ac:dyDescent="0.2">
      <c r="C282" s="323"/>
      <c r="D282" s="323"/>
      <c r="E282" s="323"/>
      <c r="F282" s="323"/>
      <c r="G282" s="323"/>
      <c r="H282" s="323"/>
      <c r="I282" s="323"/>
      <c r="J282" s="323"/>
      <c r="K282" s="323"/>
      <c r="L282" s="323"/>
      <c r="M282" s="323"/>
      <c r="N282" s="323"/>
    </row>
    <row r="283" spans="3:14" x14ac:dyDescent="0.2">
      <c r="C283" s="323"/>
      <c r="D283" s="323"/>
      <c r="E283" s="323"/>
      <c r="F283" s="323"/>
      <c r="G283" s="323"/>
      <c r="H283" s="323"/>
      <c r="I283" s="323"/>
      <c r="J283" s="323"/>
      <c r="K283" s="323"/>
      <c r="L283" s="323"/>
      <c r="M283" s="323"/>
      <c r="N283" s="323"/>
    </row>
    <row r="284" spans="3:14" x14ac:dyDescent="0.2">
      <c r="C284" s="323"/>
      <c r="D284" s="323"/>
      <c r="E284" s="323"/>
      <c r="F284" s="323"/>
      <c r="G284" s="323"/>
      <c r="H284" s="323"/>
      <c r="I284" s="323"/>
      <c r="J284" s="323"/>
      <c r="K284" s="323"/>
      <c r="L284" s="323"/>
      <c r="M284" s="323"/>
      <c r="N284" s="323"/>
    </row>
    <row r="285" spans="3:14" x14ac:dyDescent="0.2">
      <c r="C285" s="323"/>
      <c r="D285" s="323"/>
      <c r="E285" s="323"/>
      <c r="F285" s="323"/>
      <c r="G285" s="323"/>
      <c r="H285" s="323"/>
      <c r="I285" s="323"/>
      <c r="J285" s="323"/>
      <c r="K285" s="323"/>
      <c r="L285" s="323"/>
      <c r="M285" s="323"/>
      <c r="N285" s="323"/>
    </row>
    <row r="286" spans="3:14" x14ac:dyDescent="0.2">
      <c r="C286" s="323"/>
      <c r="D286" s="323"/>
      <c r="E286" s="323"/>
      <c r="F286" s="323"/>
      <c r="G286" s="323"/>
      <c r="H286" s="323"/>
      <c r="I286" s="323"/>
      <c r="J286" s="323"/>
      <c r="K286" s="323"/>
      <c r="L286" s="323"/>
      <c r="M286" s="323"/>
      <c r="N286" s="323"/>
    </row>
    <row r="287" spans="3:14" x14ac:dyDescent="0.2">
      <c r="C287" s="323"/>
      <c r="D287" s="323"/>
      <c r="E287" s="323"/>
      <c r="F287" s="323"/>
      <c r="G287" s="323"/>
      <c r="H287" s="323"/>
      <c r="I287" s="323"/>
      <c r="J287" s="323"/>
      <c r="K287" s="323"/>
      <c r="L287" s="323"/>
      <c r="M287" s="323"/>
      <c r="N287" s="323"/>
    </row>
    <row r="288" spans="3:14" x14ac:dyDescent="0.2">
      <c r="C288" s="323"/>
      <c r="D288" s="323"/>
      <c r="E288" s="323"/>
      <c r="F288" s="323"/>
      <c r="G288" s="323"/>
      <c r="H288" s="323"/>
      <c r="I288" s="323"/>
      <c r="J288" s="323"/>
      <c r="K288" s="323"/>
      <c r="L288" s="323"/>
      <c r="M288" s="323"/>
      <c r="N288" s="323"/>
    </row>
    <row r="289" spans="3:14" x14ac:dyDescent="0.2">
      <c r="C289" s="323"/>
      <c r="D289" s="323"/>
      <c r="E289" s="323"/>
      <c r="F289" s="323"/>
      <c r="G289" s="323"/>
      <c r="H289" s="323"/>
      <c r="I289" s="323"/>
      <c r="J289" s="323"/>
      <c r="K289" s="323"/>
      <c r="L289" s="323"/>
      <c r="M289" s="323"/>
      <c r="N289" s="323"/>
    </row>
    <row r="290" spans="3:14" x14ac:dyDescent="0.2">
      <c r="C290" s="323"/>
      <c r="D290" s="323"/>
      <c r="E290" s="323"/>
      <c r="F290" s="323"/>
      <c r="G290" s="323"/>
      <c r="H290" s="323"/>
      <c r="I290" s="323"/>
      <c r="J290" s="323"/>
      <c r="K290" s="323"/>
      <c r="L290" s="323"/>
      <c r="M290" s="323"/>
      <c r="N290" s="323"/>
    </row>
    <row r="291" spans="3:14" x14ac:dyDescent="0.2">
      <c r="C291" s="323"/>
      <c r="D291" s="323"/>
      <c r="E291" s="323"/>
      <c r="F291" s="323"/>
      <c r="G291" s="323"/>
      <c r="H291" s="323"/>
      <c r="I291" s="323"/>
      <c r="J291" s="323"/>
      <c r="K291" s="323"/>
      <c r="L291" s="323"/>
      <c r="M291" s="323"/>
      <c r="N291" s="323"/>
    </row>
    <row r="292" spans="3:14" x14ac:dyDescent="0.2">
      <c r="C292" s="323"/>
      <c r="D292" s="323"/>
      <c r="E292" s="323"/>
      <c r="F292" s="323"/>
      <c r="G292" s="323"/>
      <c r="H292" s="323"/>
      <c r="I292" s="323"/>
      <c r="J292" s="323"/>
      <c r="K292" s="323"/>
      <c r="L292" s="323"/>
      <c r="M292" s="323"/>
      <c r="N292" s="323"/>
    </row>
    <row r="293" spans="3:14" x14ac:dyDescent="0.2">
      <c r="C293" s="323"/>
      <c r="D293" s="323"/>
      <c r="E293" s="323"/>
      <c r="F293" s="323"/>
      <c r="G293" s="323"/>
      <c r="H293" s="323"/>
      <c r="I293" s="323"/>
      <c r="J293" s="323"/>
      <c r="K293" s="323"/>
      <c r="L293" s="323"/>
      <c r="M293" s="323"/>
      <c r="N293" s="323"/>
    </row>
    <row r="294" spans="3:14" x14ac:dyDescent="0.2">
      <c r="C294" s="323"/>
      <c r="D294" s="323"/>
      <c r="E294" s="323"/>
      <c r="F294" s="323"/>
      <c r="G294" s="323"/>
      <c r="H294" s="323"/>
      <c r="I294" s="323"/>
      <c r="J294" s="323"/>
      <c r="K294" s="323"/>
      <c r="L294" s="323"/>
      <c r="M294" s="323"/>
      <c r="N294" s="323"/>
    </row>
    <row r="295" spans="3:14" x14ac:dyDescent="0.2">
      <c r="C295" s="323"/>
      <c r="D295" s="323"/>
      <c r="E295" s="323"/>
      <c r="F295" s="323"/>
      <c r="G295" s="323"/>
      <c r="H295" s="323"/>
      <c r="I295" s="323"/>
      <c r="J295" s="323"/>
      <c r="K295" s="323"/>
      <c r="L295" s="323"/>
      <c r="M295" s="323"/>
      <c r="N295" s="323"/>
    </row>
    <row r="296" spans="3:14" x14ac:dyDescent="0.2">
      <c r="C296" s="323"/>
      <c r="D296" s="323"/>
      <c r="E296" s="323"/>
      <c r="F296" s="323"/>
      <c r="G296" s="323"/>
      <c r="H296" s="323"/>
      <c r="I296" s="323"/>
      <c r="J296" s="323"/>
      <c r="K296" s="323"/>
      <c r="L296" s="323"/>
      <c r="M296" s="323"/>
      <c r="N296" s="323"/>
    </row>
    <row r="297" spans="3:14" x14ac:dyDescent="0.2">
      <c r="C297" s="323"/>
      <c r="D297" s="323"/>
      <c r="E297" s="323"/>
      <c r="F297" s="323"/>
      <c r="G297" s="323"/>
      <c r="H297" s="323"/>
      <c r="I297" s="323"/>
      <c r="J297" s="323"/>
      <c r="K297" s="323"/>
      <c r="L297" s="323"/>
      <c r="M297" s="323"/>
      <c r="N297" s="323"/>
    </row>
    <row r="298" spans="3:14" x14ac:dyDescent="0.2">
      <c r="C298" s="323"/>
      <c r="D298" s="323"/>
      <c r="E298" s="323"/>
      <c r="F298" s="323"/>
      <c r="G298" s="323"/>
      <c r="H298" s="323"/>
      <c r="I298" s="323"/>
      <c r="J298" s="323"/>
      <c r="K298" s="323"/>
      <c r="L298" s="323"/>
      <c r="M298" s="323"/>
      <c r="N298" s="323"/>
    </row>
    <row r="299" spans="3:14" x14ac:dyDescent="0.2">
      <c r="C299" s="323"/>
      <c r="D299" s="323"/>
      <c r="E299" s="323"/>
      <c r="F299" s="323"/>
      <c r="G299" s="323"/>
      <c r="H299" s="323"/>
      <c r="I299" s="323"/>
      <c r="J299" s="323"/>
      <c r="K299" s="323"/>
      <c r="L299" s="323"/>
      <c r="M299" s="323"/>
      <c r="N299" s="323"/>
    </row>
    <row r="300" spans="3:14" x14ac:dyDescent="0.2">
      <c r="C300" s="323"/>
      <c r="D300" s="323"/>
      <c r="E300" s="323"/>
      <c r="F300" s="323"/>
      <c r="G300" s="323"/>
      <c r="H300" s="323"/>
      <c r="I300" s="323"/>
      <c r="J300" s="323"/>
      <c r="K300" s="323"/>
      <c r="L300" s="323"/>
      <c r="M300" s="323"/>
      <c r="N300" s="323"/>
    </row>
    <row r="301" spans="3:14" x14ac:dyDescent="0.2">
      <c r="C301" s="323"/>
      <c r="D301" s="323"/>
      <c r="E301" s="323"/>
      <c r="F301" s="323"/>
      <c r="G301" s="323"/>
      <c r="H301" s="323"/>
      <c r="I301" s="323"/>
      <c r="J301" s="323"/>
      <c r="K301" s="323"/>
      <c r="L301" s="323"/>
      <c r="M301" s="323"/>
      <c r="N301" s="323"/>
    </row>
    <row r="302" spans="3:14" x14ac:dyDescent="0.2">
      <c r="C302" s="323"/>
      <c r="D302" s="323"/>
      <c r="E302" s="323"/>
      <c r="F302" s="323"/>
      <c r="G302" s="323"/>
      <c r="H302" s="323"/>
      <c r="I302" s="323"/>
      <c r="J302" s="323"/>
      <c r="K302" s="323"/>
      <c r="L302" s="323"/>
      <c r="M302" s="323"/>
      <c r="N302" s="323"/>
    </row>
    <row r="303" spans="3:14" x14ac:dyDescent="0.2">
      <c r="C303" s="323"/>
      <c r="D303" s="323"/>
      <c r="E303" s="323"/>
      <c r="F303" s="323"/>
      <c r="G303" s="323"/>
      <c r="H303" s="323"/>
      <c r="I303" s="323"/>
      <c r="J303" s="323"/>
      <c r="K303" s="323"/>
      <c r="L303" s="323"/>
      <c r="M303" s="323"/>
      <c r="N303" s="323"/>
    </row>
    <row r="304" spans="3:14" x14ac:dyDescent="0.2">
      <c r="C304" s="323"/>
      <c r="D304" s="323"/>
      <c r="E304" s="323"/>
      <c r="F304" s="323"/>
      <c r="G304" s="323"/>
      <c r="H304" s="323"/>
      <c r="I304" s="323"/>
      <c r="J304" s="323"/>
      <c r="K304" s="323"/>
      <c r="L304" s="323"/>
      <c r="M304" s="323"/>
      <c r="N304" s="323"/>
    </row>
    <row r="305" spans="3:14" x14ac:dyDescent="0.2">
      <c r="C305" s="323"/>
      <c r="D305" s="323"/>
      <c r="E305" s="323"/>
      <c r="F305" s="323"/>
      <c r="G305" s="323"/>
      <c r="H305" s="323"/>
      <c r="I305" s="323"/>
      <c r="J305" s="323"/>
      <c r="K305" s="323"/>
      <c r="L305" s="323"/>
      <c r="M305" s="323"/>
      <c r="N305" s="323"/>
    </row>
    <row r="306" spans="3:14" x14ac:dyDescent="0.2">
      <c r="C306" s="323"/>
      <c r="D306" s="323"/>
      <c r="E306" s="323"/>
      <c r="F306" s="323"/>
      <c r="G306" s="323"/>
      <c r="H306" s="323"/>
      <c r="I306" s="323"/>
      <c r="J306" s="323"/>
      <c r="K306" s="323"/>
      <c r="L306" s="323"/>
      <c r="M306" s="323"/>
      <c r="N306" s="323"/>
    </row>
    <row r="307" spans="3:14" x14ac:dyDescent="0.2">
      <c r="C307" s="323"/>
      <c r="D307" s="323"/>
      <c r="E307" s="323"/>
      <c r="F307" s="323"/>
      <c r="G307" s="323"/>
      <c r="H307" s="323"/>
      <c r="I307" s="323"/>
      <c r="J307" s="323"/>
      <c r="K307" s="323"/>
      <c r="L307" s="323"/>
      <c r="M307" s="323"/>
      <c r="N307" s="323"/>
    </row>
    <row r="308" spans="3:14" x14ac:dyDescent="0.2">
      <c r="C308" s="323"/>
      <c r="D308" s="323"/>
      <c r="E308" s="323"/>
      <c r="F308" s="323"/>
      <c r="G308" s="323"/>
      <c r="H308" s="323"/>
      <c r="I308" s="323"/>
      <c r="J308" s="323"/>
      <c r="K308" s="323"/>
      <c r="L308" s="323"/>
      <c r="M308" s="323"/>
      <c r="N308" s="323"/>
    </row>
    <row r="309" spans="3:14" x14ac:dyDescent="0.2">
      <c r="C309" s="323"/>
      <c r="D309" s="323"/>
      <c r="E309" s="323"/>
      <c r="F309" s="323"/>
      <c r="G309" s="323"/>
      <c r="H309" s="323"/>
      <c r="I309" s="323"/>
      <c r="J309" s="323"/>
      <c r="K309" s="323"/>
      <c r="L309" s="323"/>
      <c r="M309" s="323"/>
      <c r="N309" s="323"/>
    </row>
    <row r="310" spans="3:14" x14ac:dyDescent="0.2">
      <c r="C310" s="323"/>
      <c r="D310" s="323"/>
      <c r="E310" s="323"/>
      <c r="F310" s="323"/>
      <c r="G310" s="323"/>
      <c r="H310" s="323"/>
      <c r="I310" s="323"/>
      <c r="J310" s="323"/>
      <c r="K310" s="323"/>
      <c r="L310" s="323"/>
      <c r="M310" s="323"/>
      <c r="N310" s="323"/>
    </row>
    <row r="311" spans="3:14" x14ac:dyDescent="0.2">
      <c r="C311" s="323"/>
      <c r="D311" s="323"/>
      <c r="E311" s="323"/>
      <c r="F311" s="323"/>
      <c r="G311" s="323"/>
      <c r="H311" s="323"/>
      <c r="I311" s="323"/>
      <c r="J311" s="323"/>
      <c r="K311" s="323"/>
      <c r="L311" s="323"/>
      <c r="M311" s="323"/>
      <c r="N311" s="323"/>
    </row>
    <row r="312" spans="3:14" x14ac:dyDescent="0.2">
      <c r="C312" s="323"/>
      <c r="D312" s="323"/>
      <c r="E312" s="323"/>
      <c r="F312" s="323"/>
      <c r="G312" s="323"/>
      <c r="H312" s="323"/>
      <c r="I312" s="323"/>
      <c r="J312" s="323"/>
      <c r="K312" s="323"/>
      <c r="L312" s="323"/>
      <c r="M312" s="323"/>
      <c r="N312" s="323"/>
    </row>
    <row r="313" spans="3:14" x14ac:dyDescent="0.2">
      <c r="C313" s="323"/>
      <c r="D313" s="323"/>
      <c r="E313" s="323"/>
      <c r="F313" s="323"/>
      <c r="G313" s="323"/>
      <c r="H313" s="323"/>
      <c r="I313" s="323"/>
      <c r="J313" s="323"/>
      <c r="K313" s="323"/>
      <c r="L313" s="323"/>
      <c r="M313" s="323"/>
      <c r="N313" s="323"/>
    </row>
    <row r="314" spans="3:14" x14ac:dyDescent="0.2">
      <c r="C314" s="323"/>
      <c r="D314" s="323"/>
      <c r="E314" s="323"/>
      <c r="F314" s="323"/>
      <c r="G314" s="323"/>
      <c r="H314" s="323"/>
      <c r="I314" s="323"/>
      <c r="J314" s="323"/>
      <c r="K314" s="323"/>
      <c r="L314" s="323"/>
      <c r="M314" s="323"/>
      <c r="N314" s="323"/>
    </row>
    <row r="315" spans="3:14" x14ac:dyDescent="0.2">
      <c r="C315" s="323"/>
      <c r="D315" s="323"/>
      <c r="E315" s="323"/>
      <c r="F315" s="323"/>
      <c r="G315" s="323"/>
      <c r="H315" s="323"/>
      <c r="I315" s="323"/>
      <c r="J315" s="323"/>
      <c r="K315" s="323"/>
      <c r="L315" s="323"/>
      <c r="M315" s="323"/>
      <c r="N315" s="323"/>
    </row>
    <row r="316" spans="3:14" x14ac:dyDescent="0.2">
      <c r="C316" s="323"/>
      <c r="D316" s="323"/>
      <c r="E316" s="323"/>
      <c r="F316" s="323"/>
      <c r="G316" s="323"/>
      <c r="H316" s="323"/>
      <c r="I316" s="323"/>
      <c r="J316" s="323"/>
      <c r="K316" s="323"/>
      <c r="L316" s="323"/>
      <c r="M316" s="323"/>
      <c r="N316" s="323"/>
    </row>
    <row r="317" spans="3:14" x14ac:dyDescent="0.2">
      <c r="C317" s="323"/>
      <c r="D317" s="323"/>
      <c r="E317" s="323"/>
      <c r="F317" s="323"/>
      <c r="G317" s="323"/>
      <c r="H317" s="323"/>
      <c r="I317" s="323"/>
      <c r="J317" s="323"/>
      <c r="K317" s="323"/>
      <c r="L317" s="323"/>
      <c r="M317" s="323"/>
      <c r="N317" s="323"/>
    </row>
    <row r="318" spans="3:14" x14ac:dyDescent="0.2">
      <c r="C318" s="323"/>
      <c r="D318" s="323"/>
      <c r="E318" s="323"/>
      <c r="F318" s="323"/>
      <c r="G318" s="323"/>
      <c r="H318" s="323"/>
      <c r="I318" s="323"/>
      <c r="J318" s="323"/>
      <c r="K318" s="323"/>
      <c r="L318" s="323"/>
      <c r="M318" s="323"/>
      <c r="N318" s="323"/>
    </row>
    <row r="319" spans="3:14" x14ac:dyDescent="0.2">
      <c r="C319" s="323"/>
      <c r="D319" s="323"/>
      <c r="E319" s="323"/>
      <c r="F319" s="323"/>
      <c r="G319" s="323"/>
      <c r="H319" s="323"/>
      <c r="I319" s="323"/>
      <c r="J319" s="323"/>
      <c r="K319" s="323"/>
      <c r="L319" s="323"/>
      <c r="M319" s="323"/>
      <c r="N319" s="323"/>
    </row>
    <row r="320" spans="3:14" x14ac:dyDescent="0.2">
      <c r="C320" s="323"/>
      <c r="D320" s="323"/>
      <c r="E320" s="323"/>
      <c r="F320" s="323"/>
      <c r="G320" s="323"/>
      <c r="H320" s="323"/>
      <c r="I320" s="323"/>
      <c r="J320" s="323"/>
      <c r="K320" s="323"/>
      <c r="L320" s="323"/>
      <c r="M320" s="323"/>
      <c r="N320" s="323"/>
    </row>
    <row r="321" spans="3:14" x14ac:dyDescent="0.2">
      <c r="C321" s="323"/>
      <c r="D321" s="323"/>
      <c r="E321" s="323"/>
      <c r="F321" s="323"/>
      <c r="G321" s="323"/>
      <c r="H321" s="323"/>
      <c r="I321" s="323"/>
      <c r="J321" s="323"/>
      <c r="K321" s="323"/>
      <c r="L321" s="323"/>
      <c r="M321" s="323"/>
      <c r="N321" s="323"/>
    </row>
    <row r="322" spans="3:14" x14ac:dyDescent="0.2">
      <c r="C322" s="323"/>
      <c r="D322" s="323"/>
      <c r="E322" s="323"/>
      <c r="F322" s="323"/>
      <c r="G322" s="323"/>
      <c r="H322" s="323"/>
      <c r="I322" s="323"/>
      <c r="J322" s="323"/>
      <c r="K322" s="323"/>
      <c r="L322" s="323"/>
      <c r="M322" s="323"/>
      <c r="N322" s="323"/>
    </row>
    <row r="323" spans="3:14" x14ac:dyDescent="0.2">
      <c r="C323" s="323"/>
      <c r="D323" s="323"/>
      <c r="E323" s="323"/>
      <c r="F323" s="323"/>
      <c r="G323" s="323"/>
      <c r="H323" s="323"/>
      <c r="I323" s="323"/>
      <c r="J323" s="323"/>
      <c r="K323" s="323"/>
      <c r="L323" s="323"/>
      <c r="M323" s="323"/>
      <c r="N323" s="323"/>
    </row>
    <row r="324" spans="3:14" x14ac:dyDescent="0.2">
      <c r="C324" s="323"/>
      <c r="D324" s="323"/>
      <c r="E324" s="323"/>
      <c r="F324" s="323"/>
      <c r="G324" s="323"/>
      <c r="H324" s="323"/>
      <c r="I324" s="323"/>
      <c r="J324" s="323"/>
      <c r="K324" s="323"/>
      <c r="L324" s="323"/>
      <c r="M324" s="323"/>
      <c r="N324" s="323"/>
    </row>
    <row r="325" spans="3:14" x14ac:dyDescent="0.2">
      <c r="C325" s="323"/>
      <c r="D325" s="323"/>
      <c r="E325" s="323"/>
      <c r="F325" s="323"/>
      <c r="G325" s="323"/>
      <c r="H325" s="323"/>
      <c r="I325" s="323"/>
      <c r="J325" s="323"/>
      <c r="K325" s="323"/>
      <c r="L325" s="323"/>
      <c r="M325" s="323"/>
      <c r="N325" s="323"/>
    </row>
    <row r="326" spans="3:14" x14ac:dyDescent="0.2">
      <c r="C326" s="323"/>
      <c r="D326" s="323"/>
      <c r="E326" s="323"/>
      <c r="F326" s="323"/>
      <c r="G326" s="323"/>
      <c r="H326" s="323"/>
      <c r="I326" s="323"/>
      <c r="J326" s="323"/>
      <c r="K326" s="323"/>
      <c r="L326" s="323"/>
      <c r="M326" s="323"/>
      <c r="N326" s="323"/>
    </row>
    <row r="327" spans="3:14" x14ac:dyDescent="0.2">
      <c r="C327" s="323"/>
      <c r="D327" s="323"/>
      <c r="E327" s="323"/>
      <c r="F327" s="323"/>
      <c r="G327" s="323"/>
      <c r="H327" s="323"/>
      <c r="I327" s="323"/>
      <c r="J327" s="323"/>
      <c r="K327" s="323"/>
      <c r="L327" s="323"/>
      <c r="M327" s="323"/>
      <c r="N327" s="323"/>
    </row>
    <row r="328" spans="3:14" x14ac:dyDescent="0.2">
      <c r="C328" s="323"/>
      <c r="D328" s="323"/>
      <c r="E328" s="323"/>
      <c r="F328" s="323"/>
      <c r="G328" s="323"/>
      <c r="H328" s="323"/>
      <c r="I328" s="323"/>
      <c r="J328" s="323"/>
      <c r="K328" s="323"/>
      <c r="L328" s="323"/>
      <c r="M328" s="323"/>
      <c r="N328" s="323"/>
    </row>
    <row r="329" spans="3:14" x14ac:dyDescent="0.2">
      <c r="C329" s="323"/>
      <c r="D329" s="323"/>
      <c r="E329" s="323"/>
      <c r="F329" s="323"/>
      <c r="G329" s="323"/>
      <c r="H329" s="323"/>
      <c r="I329" s="323"/>
      <c r="J329" s="323"/>
      <c r="K329" s="323"/>
      <c r="L329" s="323"/>
      <c r="M329" s="323"/>
      <c r="N329" s="323"/>
    </row>
    <row r="330" spans="3:14" x14ac:dyDescent="0.2">
      <c r="C330" s="323"/>
      <c r="D330" s="323"/>
      <c r="E330" s="323"/>
      <c r="F330" s="323"/>
      <c r="G330" s="323"/>
      <c r="H330" s="323"/>
      <c r="I330" s="323"/>
      <c r="J330" s="323"/>
      <c r="K330" s="323"/>
      <c r="L330" s="323"/>
      <c r="M330" s="323"/>
      <c r="N330" s="323"/>
    </row>
    <row r="331" spans="3:14" x14ac:dyDescent="0.2">
      <c r="C331" s="323"/>
      <c r="D331" s="323"/>
      <c r="E331" s="323"/>
      <c r="F331" s="323"/>
      <c r="G331" s="323"/>
      <c r="H331" s="323"/>
      <c r="I331" s="323"/>
      <c r="J331" s="323"/>
      <c r="K331" s="323"/>
      <c r="L331" s="323"/>
      <c r="M331" s="323"/>
      <c r="N331" s="323"/>
    </row>
    <row r="332" spans="3:14" x14ac:dyDescent="0.2">
      <c r="C332" s="323"/>
      <c r="D332" s="323"/>
      <c r="E332" s="323"/>
      <c r="F332" s="323"/>
      <c r="G332" s="323"/>
      <c r="H332" s="323"/>
      <c r="I332" s="323"/>
      <c r="J332" s="323"/>
      <c r="K332" s="323"/>
      <c r="L332" s="323"/>
      <c r="M332" s="323"/>
      <c r="N332" s="323"/>
    </row>
    <row r="333" spans="3:14" x14ac:dyDescent="0.2">
      <c r="C333" s="323"/>
      <c r="D333" s="323"/>
      <c r="E333" s="323"/>
      <c r="F333" s="323"/>
      <c r="G333" s="323"/>
      <c r="H333" s="323"/>
      <c r="I333" s="323"/>
      <c r="J333" s="323"/>
      <c r="K333" s="323"/>
      <c r="L333" s="323"/>
      <c r="M333" s="323"/>
      <c r="N333" s="323"/>
    </row>
    <row r="334" spans="3:14" x14ac:dyDescent="0.2">
      <c r="C334" s="323"/>
      <c r="D334" s="323"/>
      <c r="E334" s="323"/>
      <c r="F334" s="323"/>
      <c r="G334" s="323"/>
      <c r="H334" s="323"/>
      <c r="I334" s="323"/>
      <c r="J334" s="323"/>
      <c r="K334" s="323"/>
      <c r="L334" s="323"/>
      <c r="M334" s="323"/>
      <c r="N334" s="323"/>
    </row>
    <row r="335" spans="3:14" x14ac:dyDescent="0.2">
      <c r="C335" s="323"/>
      <c r="D335" s="323"/>
      <c r="E335" s="323"/>
      <c r="F335" s="323"/>
      <c r="G335" s="323"/>
      <c r="H335" s="323"/>
      <c r="I335" s="323"/>
      <c r="J335" s="323"/>
      <c r="K335" s="323"/>
      <c r="L335" s="323"/>
      <c r="M335" s="323"/>
      <c r="N335" s="323"/>
    </row>
    <row r="336" spans="3:14" x14ac:dyDescent="0.2">
      <c r="C336" s="323"/>
      <c r="D336" s="323"/>
      <c r="E336" s="323"/>
      <c r="F336" s="323"/>
      <c r="G336" s="323"/>
      <c r="H336" s="323"/>
      <c r="I336" s="323"/>
      <c r="J336" s="323"/>
      <c r="K336" s="323"/>
      <c r="L336" s="323"/>
      <c r="M336" s="323"/>
      <c r="N336" s="323"/>
    </row>
    <row r="337" spans="3:14" x14ac:dyDescent="0.2">
      <c r="C337" s="323"/>
      <c r="D337" s="323"/>
      <c r="E337" s="323"/>
      <c r="F337" s="323"/>
      <c r="G337" s="323"/>
      <c r="H337" s="323"/>
      <c r="I337" s="323"/>
      <c r="J337" s="323"/>
      <c r="K337" s="323"/>
      <c r="L337" s="323"/>
      <c r="M337" s="323"/>
      <c r="N337" s="323"/>
    </row>
    <row r="338" spans="3:14" x14ac:dyDescent="0.2">
      <c r="C338" s="323"/>
      <c r="D338" s="323"/>
      <c r="E338" s="323"/>
      <c r="F338" s="323"/>
      <c r="G338" s="323"/>
      <c r="H338" s="323"/>
      <c r="I338" s="323"/>
      <c r="J338" s="323"/>
      <c r="K338" s="323"/>
      <c r="L338" s="323"/>
      <c r="M338" s="323"/>
      <c r="N338" s="323"/>
    </row>
    <row r="339" spans="3:14" x14ac:dyDescent="0.2">
      <c r="C339" s="323"/>
      <c r="D339" s="323"/>
      <c r="E339" s="323"/>
      <c r="F339" s="323"/>
      <c r="G339" s="323"/>
      <c r="H339" s="323"/>
      <c r="I339" s="323"/>
      <c r="J339" s="323"/>
      <c r="K339" s="323"/>
      <c r="L339" s="323"/>
      <c r="M339" s="323"/>
      <c r="N339" s="323"/>
    </row>
    <row r="340" spans="3:14" x14ac:dyDescent="0.2">
      <c r="C340" s="323"/>
      <c r="D340" s="323"/>
      <c r="E340" s="323"/>
      <c r="F340" s="323"/>
      <c r="G340" s="323"/>
      <c r="H340" s="323"/>
      <c r="I340" s="323"/>
      <c r="J340" s="323"/>
      <c r="K340" s="323"/>
      <c r="L340" s="323"/>
      <c r="M340" s="323"/>
      <c r="N340" s="323"/>
    </row>
    <row r="341" spans="3:14" x14ac:dyDescent="0.2">
      <c r="C341" s="323"/>
      <c r="D341" s="323"/>
      <c r="E341" s="323"/>
      <c r="F341" s="323"/>
      <c r="G341" s="323"/>
      <c r="H341" s="323"/>
      <c r="I341" s="323"/>
      <c r="J341" s="323"/>
      <c r="K341" s="323"/>
      <c r="L341" s="323"/>
      <c r="M341" s="323"/>
      <c r="N341" s="323"/>
    </row>
    <row r="342" spans="3:14" x14ac:dyDescent="0.2">
      <c r="C342" s="323"/>
      <c r="D342" s="323"/>
      <c r="E342" s="323"/>
      <c r="F342" s="323"/>
      <c r="G342" s="323"/>
      <c r="H342" s="323"/>
      <c r="I342" s="323"/>
      <c r="J342" s="323"/>
      <c r="K342" s="323"/>
      <c r="L342" s="323"/>
      <c r="M342" s="323"/>
      <c r="N342" s="323"/>
    </row>
    <row r="343" spans="3:14" x14ac:dyDescent="0.2">
      <c r="C343" s="323"/>
      <c r="D343" s="323"/>
      <c r="E343" s="323"/>
      <c r="F343" s="323"/>
      <c r="G343" s="323"/>
      <c r="H343" s="323"/>
      <c r="I343" s="323"/>
      <c r="J343" s="323"/>
      <c r="K343" s="323"/>
      <c r="L343" s="323"/>
      <c r="M343" s="323"/>
      <c r="N343" s="323"/>
    </row>
    <row r="344" spans="3:14" x14ac:dyDescent="0.2"/>
    <row r="345" spans="3:14" x14ac:dyDescent="0.2"/>
    <row r="346" spans="3:14" x14ac:dyDescent="0.2"/>
    <row r="347" spans="3:14" x14ac:dyDescent="0.2"/>
    <row r="348" spans="3:14" x14ac:dyDescent="0.2"/>
    <row r="349" spans="3:14" x14ac:dyDescent="0.2"/>
    <row r="350" spans="3:14" x14ac:dyDescent="0.2"/>
    <row r="351" spans="3:14" x14ac:dyDescent="0.2"/>
    <row r="352" spans="3:14"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sheetData>
  <mergeCells count="22">
    <mergeCell ref="C23:M23"/>
    <mergeCell ref="C4:M4"/>
    <mergeCell ref="C6:M6"/>
    <mergeCell ref="C7:M7"/>
    <mergeCell ref="C8:M8"/>
    <mergeCell ref="C36:M36"/>
    <mergeCell ref="C32:M32"/>
    <mergeCell ref="C34:M34"/>
    <mergeCell ref="C11:M11"/>
    <mergeCell ref="C13:M13"/>
    <mergeCell ref="C15:M15"/>
    <mergeCell ref="C27:M27"/>
    <mergeCell ref="C30:M30"/>
    <mergeCell ref="C29:M29"/>
    <mergeCell ref="C17:M17"/>
    <mergeCell ref="C19:M19"/>
    <mergeCell ref="C21:M21"/>
    <mergeCell ref="C38:M38"/>
    <mergeCell ref="C40:M40"/>
    <mergeCell ref="C46:M46"/>
    <mergeCell ref="C48:M48"/>
    <mergeCell ref="C50:M50"/>
  </mergeCells>
  <dataValidations count="1">
    <dataValidation allowBlank="1" showInputMessage="1" showErrorMessage="1" promptTitle="Provider Name" prompt="Please enter the Name of the organisation submitting the bid." sqref="I18:I24 G18:G24 K18:K24 J18:J24 H18:H24"/>
  </dataValidations>
  <pageMargins left="0.23622047244094491" right="0.23622047244094491" top="0.74803149606299213" bottom="0.74803149606299213" header="0.31496062992125984" footer="0.31496062992125984"/>
  <pageSetup paperSize="9" scale="75" fitToHeight="0" orientation="portrait" r:id="rId1"/>
  <rowBreaks count="1" manualBreakCount="1">
    <brk id="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6"/>
  <sheetViews>
    <sheetView workbookViewId="0">
      <selection activeCell="G29" sqref="G29"/>
    </sheetView>
  </sheetViews>
  <sheetFormatPr defaultRowHeight="14.25" x14ac:dyDescent="0.2"/>
  <cols>
    <col min="1" max="1" width="5" customWidth="1"/>
    <col min="2" max="2" width="11.8984375" customWidth="1"/>
    <col min="3" max="3" width="9.796875" customWidth="1"/>
    <col min="5" max="5" width="11.19921875" customWidth="1"/>
    <col min="10" max="10" width="11.3984375" customWidth="1"/>
  </cols>
  <sheetData>
    <row r="1" spans="1:10" ht="18" x14ac:dyDescent="0.25">
      <c r="A1" s="394" t="s">
        <v>145</v>
      </c>
      <c r="B1" s="394"/>
      <c r="C1" s="395"/>
      <c r="D1" s="395"/>
      <c r="E1" s="395"/>
      <c r="F1" s="395"/>
      <c r="G1" s="395"/>
      <c r="H1" s="395"/>
      <c r="I1" s="395"/>
      <c r="J1" s="395"/>
    </row>
    <row r="3" spans="1:10" x14ac:dyDescent="0.2">
      <c r="A3" s="155" t="s">
        <v>187</v>
      </c>
    </row>
    <row r="4" spans="1:10" x14ac:dyDescent="0.2">
      <c r="A4" s="1"/>
    </row>
    <row r="5" spans="1:10" x14ac:dyDescent="0.2">
      <c r="A5" s="1"/>
    </row>
    <row r="6" spans="1:10" ht="14.25" customHeight="1" x14ac:dyDescent="0.2">
      <c r="A6" s="1"/>
      <c r="B6" s="1" t="s">
        <v>186</v>
      </c>
    </row>
    <row r="7" spans="1:10" ht="19.5" customHeight="1" x14ac:dyDescent="0.2">
      <c r="B7" s="376" t="s">
        <v>192</v>
      </c>
      <c r="C7" s="376"/>
      <c r="D7" s="376"/>
      <c r="E7" s="376"/>
      <c r="F7" s="376"/>
      <c r="G7" s="376"/>
      <c r="H7" s="376"/>
      <c r="I7" s="376"/>
      <c r="J7" s="376"/>
    </row>
    <row r="8" spans="1:10" x14ac:dyDescent="0.2">
      <c r="A8" s="1"/>
      <c r="B8" s="376"/>
      <c r="C8" s="376"/>
      <c r="D8" s="376"/>
      <c r="E8" s="376"/>
      <c r="F8" s="376"/>
      <c r="G8" s="376"/>
      <c r="H8" s="376"/>
      <c r="I8" s="376"/>
      <c r="J8" s="376"/>
    </row>
    <row r="9" spans="1:10" x14ac:dyDescent="0.2">
      <c r="A9" s="1"/>
      <c r="B9" s="376"/>
      <c r="C9" s="376"/>
      <c r="D9" s="376"/>
      <c r="E9" s="376"/>
      <c r="F9" s="376"/>
      <c r="G9" s="376"/>
      <c r="H9" s="376"/>
      <c r="I9" s="376"/>
      <c r="J9" s="376"/>
    </row>
    <row r="10" spans="1:10" x14ac:dyDescent="0.2">
      <c r="B10" s="376"/>
      <c r="C10" s="376"/>
      <c r="D10" s="376"/>
      <c r="E10" s="376"/>
      <c r="F10" s="376"/>
      <c r="G10" s="376"/>
      <c r="H10" s="376"/>
      <c r="I10" s="376"/>
      <c r="J10" s="376"/>
    </row>
    <row r="11" spans="1:10" x14ac:dyDescent="0.2">
      <c r="B11" s="229"/>
      <c r="C11" s="229"/>
      <c r="D11" s="229"/>
      <c r="E11" s="229"/>
      <c r="F11" s="229"/>
      <c r="G11" s="229"/>
      <c r="H11" s="229"/>
      <c r="I11" s="229"/>
      <c r="J11" s="229"/>
    </row>
    <row r="12" spans="1:10" x14ac:dyDescent="0.2">
      <c r="B12" s="155" t="s">
        <v>179</v>
      </c>
      <c r="C12" s="229"/>
      <c r="D12" s="229"/>
      <c r="F12" s="229"/>
      <c r="G12" s="229"/>
      <c r="H12" s="229"/>
      <c r="I12" s="229"/>
      <c r="J12" s="229"/>
    </row>
    <row r="13" spans="1:10" ht="15" thickBot="1" x14ac:dyDescent="0.25">
      <c r="A13" s="153"/>
    </row>
    <row r="14" spans="1:10" x14ac:dyDescent="0.2">
      <c r="A14" s="153"/>
      <c r="B14" s="270" t="s">
        <v>2</v>
      </c>
      <c r="C14" s="271" t="s">
        <v>3</v>
      </c>
      <c r="D14" s="272" t="s">
        <v>4</v>
      </c>
    </row>
    <row r="15" spans="1:10" ht="15" thickBot="1" x14ac:dyDescent="0.25">
      <c r="A15" s="153"/>
      <c r="B15" s="280">
        <v>600</v>
      </c>
      <c r="C15" s="281">
        <v>100</v>
      </c>
      <c r="D15" s="282">
        <v>100</v>
      </c>
    </row>
    <row r="16" spans="1:10" ht="15" thickBot="1" x14ac:dyDescent="0.25">
      <c r="A16" s="1"/>
      <c r="B16" s="153"/>
      <c r="C16" s="156"/>
      <c r="D16" s="156"/>
      <c r="E16" s="156"/>
    </row>
    <row r="17" spans="2:6" ht="29.25" thickBot="1" x14ac:dyDescent="0.25">
      <c r="B17" s="265" t="s">
        <v>184</v>
      </c>
      <c r="C17" s="266" t="s">
        <v>180</v>
      </c>
      <c r="D17" s="267" t="s">
        <v>181</v>
      </c>
      <c r="E17" s="267" t="s">
        <v>182</v>
      </c>
      <c r="F17" s="268" t="s">
        <v>183</v>
      </c>
    </row>
    <row r="18" spans="2:6" ht="15" thickBot="1" x14ac:dyDescent="0.25">
      <c r="B18" s="269" t="s">
        <v>178</v>
      </c>
      <c r="C18" s="277">
        <v>0.1</v>
      </c>
      <c r="D18" s="278">
        <v>0.05</v>
      </c>
      <c r="E18" s="278">
        <v>0.02</v>
      </c>
      <c r="F18" s="279">
        <v>0.2</v>
      </c>
    </row>
    <row r="19" spans="2:6" x14ac:dyDescent="0.2">
      <c r="B19" s="256"/>
      <c r="C19" s="256"/>
      <c r="D19" s="256"/>
      <c r="E19" s="256"/>
      <c r="F19" s="228"/>
    </row>
    <row r="20" spans="2:6" x14ac:dyDescent="0.2">
      <c r="B20" s="155" t="s">
        <v>185</v>
      </c>
      <c r="C20" s="154"/>
      <c r="D20" s="154"/>
      <c r="E20" s="154"/>
    </row>
    <row r="21" spans="2:6" ht="15" thickBot="1" x14ac:dyDescent="0.25">
      <c r="B21" s="153"/>
      <c r="C21" s="154"/>
      <c r="D21" s="154"/>
      <c r="E21" s="154"/>
    </row>
    <row r="22" spans="2:6" ht="15" thickBot="1" x14ac:dyDescent="0.25">
      <c r="B22" s="153"/>
      <c r="C22" s="266" t="s">
        <v>2</v>
      </c>
      <c r="D22" s="266" t="s">
        <v>3</v>
      </c>
      <c r="E22" s="276" t="s">
        <v>4</v>
      </c>
    </row>
    <row r="23" spans="2:6" ht="15" thickTop="1" x14ac:dyDescent="0.2">
      <c r="B23" s="273" t="s">
        <v>174</v>
      </c>
      <c r="C23" s="257">
        <f>SUM(B15-(B15*$C18))</f>
        <v>540</v>
      </c>
      <c r="D23" s="258">
        <f>SUM(C15-(C15*$C18))</f>
        <v>90</v>
      </c>
      <c r="E23" s="259"/>
    </row>
    <row r="24" spans="2:6" x14ac:dyDescent="0.2">
      <c r="B24" s="274" t="s">
        <v>175</v>
      </c>
      <c r="C24" s="260">
        <f>SUM(B15-(B15*$D18))</f>
        <v>570</v>
      </c>
      <c r="D24" s="230"/>
      <c r="E24" s="261">
        <f>SUM(D15-(D15*$D18))</f>
        <v>95</v>
      </c>
    </row>
    <row r="25" spans="2:6" x14ac:dyDescent="0.2">
      <c r="B25" s="274" t="s">
        <v>176</v>
      </c>
      <c r="C25" s="260"/>
      <c r="D25" s="230">
        <f>SUM(C15-(C15*$E18))</f>
        <v>98</v>
      </c>
      <c r="E25" s="261">
        <f>SUM(D15-(D15*$E18))</f>
        <v>98</v>
      </c>
    </row>
    <row r="26" spans="2:6" ht="15" thickBot="1" x14ac:dyDescent="0.25">
      <c r="B26" s="275" t="s">
        <v>177</v>
      </c>
      <c r="C26" s="262">
        <f>SUM(B15-(B15*$F18))</f>
        <v>480</v>
      </c>
      <c r="D26" s="263">
        <f>SUM(C15-(C15*$F18))</f>
        <v>80</v>
      </c>
      <c r="E26" s="264">
        <f>SUM(D15-(D15*$F18))</f>
        <v>80</v>
      </c>
    </row>
  </sheetData>
  <mergeCells count="2">
    <mergeCell ref="A1:J1"/>
    <mergeCell ref="B7:J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46"/>
  <sheetViews>
    <sheetView topLeftCell="A19" zoomScaleNormal="100" workbookViewId="0">
      <selection activeCell="D28" sqref="D28"/>
    </sheetView>
  </sheetViews>
  <sheetFormatPr defaultRowHeight="14.25" x14ac:dyDescent="0.2"/>
  <cols>
    <col min="1" max="1" width="48.296875" style="112" customWidth="1"/>
    <col min="2" max="2" width="12.09765625" style="112" bestFit="1" customWidth="1"/>
    <col min="3" max="3" width="8.796875" style="304"/>
    <col min="4" max="244" width="8.796875" style="110"/>
    <col min="245" max="245" width="43.69921875" style="110" bestFit="1" customWidth="1"/>
    <col min="246" max="246" width="12.09765625" style="110" bestFit="1" customWidth="1"/>
    <col min="247" max="500" width="8.796875" style="110"/>
    <col min="501" max="501" width="43.69921875" style="110" bestFit="1" customWidth="1"/>
    <col min="502" max="502" width="12.09765625" style="110" bestFit="1" customWidth="1"/>
    <col min="503" max="756" width="8.796875" style="110"/>
    <col min="757" max="757" width="43.69921875" style="110" bestFit="1" customWidth="1"/>
    <col min="758" max="758" width="12.09765625" style="110" bestFit="1" customWidth="1"/>
    <col min="759" max="1012" width="8.796875" style="110"/>
    <col min="1013" max="1013" width="43.69921875" style="110" bestFit="1" customWidth="1"/>
    <col min="1014" max="1014" width="12.09765625" style="110" bestFit="1" customWidth="1"/>
    <col min="1015" max="1268" width="8.796875" style="110"/>
    <col min="1269" max="1269" width="43.69921875" style="110" bestFit="1" customWidth="1"/>
    <col min="1270" max="1270" width="12.09765625" style="110" bestFit="1" customWidth="1"/>
    <col min="1271" max="1524" width="8.796875" style="110"/>
    <col min="1525" max="1525" width="43.69921875" style="110" bestFit="1" customWidth="1"/>
    <col min="1526" max="1526" width="12.09765625" style="110" bestFit="1" customWidth="1"/>
    <col min="1527" max="1780" width="8.796875" style="110"/>
    <col min="1781" max="1781" width="43.69921875" style="110" bestFit="1" customWidth="1"/>
    <col min="1782" max="1782" width="12.09765625" style="110" bestFit="1" customWidth="1"/>
    <col min="1783" max="2036" width="8.796875" style="110"/>
    <col min="2037" max="2037" width="43.69921875" style="110" bestFit="1" customWidth="1"/>
    <col min="2038" max="2038" width="12.09765625" style="110" bestFit="1" customWidth="1"/>
    <col min="2039" max="2292" width="8.796875" style="110"/>
    <col min="2293" max="2293" width="43.69921875" style="110" bestFit="1" customWidth="1"/>
    <col min="2294" max="2294" width="12.09765625" style="110" bestFit="1" customWidth="1"/>
    <col min="2295" max="2548" width="8.796875" style="110"/>
    <col min="2549" max="2549" width="43.69921875" style="110" bestFit="1" customWidth="1"/>
    <col min="2550" max="2550" width="12.09765625" style="110" bestFit="1" customWidth="1"/>
    <col min="2551" max="2804" width="8.796875" style="110"/>
    <col min="2805" max="2805" width="43.69921875" style="110" bestFit="1" customWidth="1"/>
    <col min="2806" max="2806" width="12.09765625" style="110" bestFit="1" customWidth="1"/>
    <col min="2807" max="3060" width="8.796875" style="110"/>
    <col min="3061" max="3061" width="43.69921875" style="110" bestFit="1" customWidth="1"/>
    <col min="3062" max="3062" width="12.09765625" style="110" bestFit="1" customWidth="1"/>
    <col min="3063" max="3316" width="8.796875" style="110"/>
    <col min="3317" max="3317" width="43.69921875" style="110" bestFit="1" customWidth="1"/>
    <col min="3318" max="3318" width="12.09765625" style="110" bestFit="1" customWidth="1"/>
    <col min="3319" max="3572" width="8.796875" style="110"/>
    <col min="3573" max="3573" width="43.69921875" style="110" bestFit="1" customWidth="1"/>
    <col min="3574" max="3574" width="12.09765625" style="110" bestFit="1" customWidth="1"/>
    <col min="3575" max="3828" width="8.796875" style="110"/>
    <col min="3829" max="3829" width="43.69921875" style="110" bestFit="1" customWidth="1"/>
    <col min="3830" max="3830" width="12.09765625" style="110" bestFit="1" customWidth="1"/>
    <col min="3831" max="4084" width="8.796875" style="110"/>
    <col min="4085" max="4085" width="43.69921875" style="110" bestFit="1" customWidth="1"/>
    <col min="4086" max="4086" width="12.09765625" style="110" bestFit="1" customWidth="1"/>
    <col min="4087" max="4340" width="8.796875" style="110"/>
    <col min="4341" max="4341" width="43.69921875" style="110" bestFit="1" customWidth="1"/>
    <col min="4342" max="4342" width="12.09765625" style="110" bestFit="1" customWidth="1"/>
    <col min="4343" max="4596" width="8.796875" style="110"/>
    <col min="4597" max="4597" width="43.69921875" style="110" bestFit="1" customWidth="1"/>
    <col min="4598" max="4598" width="12.09765625" style="110" bestFit="1" customWidth="1"/>
    <col min="4599" max="4852" width="8.796875" style="110"/>
    <col min="4853" max="4853" width="43.69921875" style="110" bestFit="1" customWidth="1"/>
    <col min="4854" max="4854" width="12.09765625" style="110" bestFit="1" customWidth="1"/>
    <col min="4855" max="5108" width="8.796875" style="110"/>
    <col min="5109" max="5109" width="43.69921875" style="110" bestFit="1" customWidth="1"/>
    <col min="5110" max="5110" width="12.09765625" style="110" bestFit="1" customWidth="1"/>
    <col min="5111" max="5364" width="8.796875" style="110"/>
    <col min="5365" max="5365" width="43.69921875" style="110" bestFit="1" customWidth="1"/>
    <col min="5366" max="5366" width="12.09765625" style="110" bestFit="1" customWidth="1"/>
    <col min="5367" max="5620" width="8.796875" style="110"/>
    <col min="5621" max="5621" width="43.69921875" style="110" bestFit="1" customWidth="1"/>
    <col min="5622" max="5622" width="12.09765625" style="110" bestFit="1" customWidth="1"/>
    <col min="5623" max="5876" width="8.796875" style="110"/>
    <col min="5877" max="5877" width="43.69921875" style="110" bestFit="1" customWidth="1"/>
    <col min="5878" max="5878" width="12.09765625" style="110" bestFit="1" customWidth="1"/>
    <col min="5879" max="6132" width="8.796875" style="110"/>
    <col min="6133" max="6133" width="43.69921875" style="110" bestFit="1" customWidth="1"/>
    <col min="6134" max="6134" width="12.09765625" style="110" bestFit="1" customWidth="1"/>
    <col min="6135" max="6388" width="8.796875" style="110"/>
    <col min="6389" max="6389" width="43.69921875" style="110" bestFit="1" customWidth="1"/>
    <col min="6390" max="6390" width="12.09765625" style="110" bestFit="1" customWidth="1"/>
    <col min="6391" max="6644" width="8.796875" style="110"/>
    <col min="6645" max="6645" width="43.69921875" style="110" bestFit="1" customWidth="1"/>
    <col min="6646" max="6646" width="12.09765625" style="110" bestFit="1" customWidth="1"/>
    <col min="6647" max="6900" width="8.796875" style="110"/>
    <col min="6901" max="6901" width="43.69921875" style="110" bestFit="1" customWidth="1"/>
    <col min="6902" max="6902" width="12.09765625" style="110" bestFit="1" customWidth="1"/>
    <col min="6903" max="7156" width="8.796875" style="110"/>
    <col min="7157" max="7157" width="43.69921875" style="110" bestFit="1" customWidth="1"/>
    <col min="7158" max="7158" width="12.09765625" style="110" bestFit="1" customWidth="1"/>
    <col min="7159" max="7412" width="8.796875" style="110"/>
    <col min="7413" max="7413" width="43.69921875" style="110" bestFit="1" customWidth="1"/>
    <col min="7414" max="7414" width="12.09765625" style="110" bestFit="1" customWidth="1"/>
    <col min="7415" max="7668" width="8.796875" style="110"/>
    <col min="7669" max="7669" width="43.69921875" style="110" bestFit="1" customWidth="1"/>
    <col min="7670" max="7670" width="12.09765625" style="110" bestFit="1" customWidth="1"/>
    <col min="7671" max="7924" width="8.796875" style="110"/>
    <col min="7925" max="7925" width="43.69921875" style="110" bestFit="1" customWidth="1"/>
    <col min="7926" max="7926" width="12.09765625" style="110" bestFit="1" customWidth="1"/>
    <col min="7927" max="8180" width="8.796875" style="110"/>
    <col min="8181" max="8181" width="43.69921875" style="110" bestFit="1" customWidth="1"/>
    <col min="8182" max="8182" width="12.09765625" style="110" bestFit="1" customWidth="1"/>
    <col min="8183" max="8436" width="8.796875" style="110"/>
    <col min="8437" max="8437" width="43.69921875" style="110" bestFit="1" customWidth="1"/>
    <col min="8438" max="8438" width="12.09765625" style="110" bestFit="1" customWidth="1"/>
    <col min="8439" max="8692" width="8.796875" style="110"/>
    <col min="8693" max="8693" width="43.69921875" style="110" bestFit="1" customWidth="1"/>
    <col min="8694" max="8694" width="12.09765625" style="110" bestFit="1" customWidth="1"/>
    <col min="8695" max="8948" width="8.796875" style="110"/>
    <col min="8949" max="8949" width="43.69921875" style="110" bestFit="1" customWidth="1"/>
    <col min="8950" max="8950" width="12.09765625" style="110" bestFit="1" customWidth="1"/>
    <col min="8951" max="9204" width="8.796875" style="110"/>
    <col min="9205" max="9205" width="43.69921875" style="110" bestFit="1" customWidth="1"/>
    <col min="9206" max="9206" width="12.09765625" style="110" bestFit="1" customWidth="1"/>
    <col min="9207" max="9460" width="8.796875" style="110"/>
    <col min="9461" max="9461" width="43.69921875" style="110" bestFit="1" customWidth="1"/>
    <col min="9462" max="9462" width="12.09765625" style="110" bestFit="1" customWidth="1"/>
    <col min="9463" max="9716" width="8.796875" style="110"/>
    <col min="9717" max="9717" width="43.69921875" style="110" bestFit="1" customWidth="1"/>
    <col min="9718" max="9718" width="12.09765625" style="110" bestFit="1" customWidth="1"/>
    <col min="9719" max="9972" width="8.796875" style="110"/>
    <col min="9973" max="9973" width="43.69921875" style="110" bestFit="1" customWidth="1"/>
    <col min="9974" max="9974" width="12.09765625" style="110" bestFit="1" customWidth="1"/>
    <col min="9975" max="10228" width="8.796875" style="110"/>
    <col min="10229" max="10229" width="43.69921875" style="110" bestFit="1" customWidth="1"/>
    <col min="10230" max="10230" width="12.09765625" style="110" bestFit="1" customWidth="1"/>
    <col min="10231" max="10484" width="8.796875" style="110"/>
    <col min="10485" max="10485" width="43.69921875" style="110" bestFit="1" customWidth="1"/>
    <col min="10486" max="10486" width="12.09765625" style="110" bestFit="1" customWidth="1"/>
    <col min="10487" max="10740" width="8.796875" style="110"/>
    <col min="10741" max="10741" width="43.69921875" style="110" bestFit="1" customWidth="1"/>
    <col min="10742" max="10742" width="12.09765625" style="110" bestFit="1" customWidth="1"/>
    <col min="10743" max="10996" width="8.796875" style="110"/>
    <col min="10997" max="10997" width="43.69921875" style="110" bestFit="1" customWidth="1"/>
    <col min="10998" max="10998" width="12.09765625" style="110" bestFit="1" customWidth="1"/>
    <col min="10999" max="11252" width="8.796875" style="110"/>
    <col min="11253" max="11253" width="43.69921875" style="110" bestFit="1" customWidth="1"/>
    <col min="11254" max="11254" width="12.09765625" style="110" bestFit="1" customWidth="1"/>
    <col min="11255" max="11508" width="8.796875" style="110"/>
    <col min="11509" max="11509" width="43.69921875" style="110" bestFit="1" customWidth="1"/>
    <col min="11510" max="11510" width="12.09765625" style="110" bestFit="1" customWidth="1"/>
    <col min="11511" max="11764" width="8.796875" style="110"/>
    <col min="11765" max="11765" width="43.69921875" style="110" bestFit="1" customWidth="1"/>
    <col min="11766" max="11766" width="12.09765625" style="110" bestFit="1" customWidth="1"/>
    <col min="11767" max="12020" width="8.796875" style="110"/>
    <col min="12021" max="12021" width="43.69921875" style="110" bestFit="1" customWidth="1"/>
    <col min="12022" max="12022" width="12.09765625" style="110" bestFit="1" customWidth="1"/>
    <col min="12023" max="12276" width="8.796875" style="110"/>
    <col min="12277" max="12277" width="43.69921875" style="110" bestFit="1" customWidth="1"/>
    <col min="12278" max="12278" width="12.09765625" style="110" bestFit="1" customWidth="1"/>
    <col min="12279" max="12532" width="8.796875" style="110"/>
    <col min="12533" max="12533" width="43.69921875" style="110" bestFit="1" customWidth="1"/>
    <col min="12534" max="12534" width="12.09765625" style="110" bestFit="1" customWidth="1"/>
    <col min="12535" max="12788" width="8.796875" style="110"/>
    <col min="12789" max="12789" width="43.69921875" style="110" bestFit="1" customWidth="1"/>
    <col min="12790" max="12790" width="12.09765625" style="110" bestFit="1" customWidth="1"/>
    <col min="12791" max="13044" width="8.796875" style="110"/>
    <col min="13045" max="13045" width="43.69921875" style="110" bestFit="1" customWidth="1"/>
    <col min="13046" max="13046" width="12.09765625" style="110" bestFit="1" customWidth="1"/>
    <col min="13047" max="13300" width="8.796875" style="110"/>
    <col min="13301" max="13301" width="43.69921875" style="110" bestFit="1" customWidth="1"/>
    <col min="13302" max="13302" width="12.09765625" style="110" bestFit="1" customWidth="1"/>
    <col min="13303" max="13556" width="8.796875" style="110"/>
    <col min="13557" max="13557" width="43.69921875" style="110" bestFit="1" customWidth="1"/>
    <col min="13558" max="13558" width="12.09765625" style="110" bestFit="1" customWidth="1"/>
    <col min="13559" max="13812" width="8.796875" style="110"/>
    <col min="13813" max="13813" width="43.69921875" style="110" bestFit="1" customWidth="1"/>
    <col min="13814" max="13814" width="12.09765625" style="110" bestFit="1" customWidth="1"/>
    <col min="13815" max="14068" width="8.796875" style="110"/>
    <col min="14069" max="14069" width="43.69921875" style="110" bestFit="1" customWidth="1"/>
    <col min="14070" max="14070" width="12.09765625" style="110" bestFit="1" customWidth="1"/>
    <col min="14071" max="14324" width="8.796875" style="110"/>
    <col min="14325" max="14325" width="43.69921875" style="110" bestFit="1" customWidth="1"/>
    <col min="14326" max="14326" width="12.09765625" style="110" bestFit="1" customWidth="1"/>
    <col min="14327" max="14580" width="8.796875" style="110"/>
    <col min="14581" max="14581" width="43.69921875" style="110" bestFit="1" customWidth="1"/>
    <col min="14582" max="14582" width="12.09765625" style="110" bestFit="1" customWidth="1"/>
    <col min="14583" max="14836" width="8.796875" style="110"/>
    <col min="14837" max="14837" width="43.69921875" style="110" bestFit="1" customWidth="1"/>
    <col min="14838" max="14838" width="12.09765625" style="110" bestFit="1" customWidth="1"/>
    <col min="14839" max="15092" width="8.796875" style="110"/>
    <col min="15093" max="15093" width="43.69921875" style="110" bestFit="1" customWidth="1"/>
    <col min="15094" max="15094" width="12.09765625" style="110" bestFit="1" customWidth="1"/>
    <col min="15095" max="15348" width="8.796875" style="110"/>
    <col min="15349" max="15349" width="43.69921875" style="110" bestFit="1" customWidth="1"/>
    <col min="15350" max="15350" width="12.09765625" style="110" bestFit="1" customWidth="1"/>
    <col min="15351" max="15604" width="8.796875" style="110"/>
    <col min="15605" max="15605" width="43.69921875" style="110" bestFit="1" customWidth="1"/>
    <col min="15606" max="15606" width="12.09765625" style="110" bestFit="1" customWidth="1"/>
    <col min="15607" max="15860" width="8.796875" style="110"/>
    <col min="15861" max="15861" width="43.69921875" style="110" bestFit="1" customWidth="1"/>
    <col min="15862" max="15862" width="12.09765625" style="110" bestFit="1" customWidth="1"/>
    <col min="15863" max="16116" width="8.796875" style="110"/>
    <col min="16117" max="16117" width="43.69921875" style="110" bestFit="1" customWidth="1"/>
    <col min="16118" max="16118" width="12.09765625" style="110" bestFit="1" customWidth="1"/>
    <col min="16119" max="16384" width="8.796875" style="110"/>
  </cols>
  <sheetData>
    <row r="1" spans="1:2" ht="15" thickBot="1" x14ac:dyDescent="0.25"/>
    <row r="2" spans="1:2" ht="60" customHeight="1" thickBot="1" x14ac:dyDescent="0.25">
      <c r="A2" s="377" t="s">
        <v>101</v>
      </c>
      <c r="B2" s="378"/>
    </row>
    <row r="4" spans="1:2" x14ac:dyDescent="0.2">
      <c r="A4" s="312" t="s">
        <v>131</v>
      </c>
    </row>
    <row r="5" spans="1:2" ht="15" thickBot="1" x14ac:dyDescent="0.25"/>
    <row r="6" spans="1:2" ht="58.5" customHeight="1" thickBot="1" x14ac:dyDescent="0.25">
      <c r="A6" s="379" t="s">
        <v>62</v>
      </c>
      <c r="B6" s="380"/>
    </row>
    <row r="7" spans="1:2" ht="15" thickBot="1" x14ac:dyDescent="0.25">
      <c r="A7" s="313" t="s">
        <v>138</v>
      </c>
      <c r="B7" s="314" t="s">
        <v>0</v>
      </c>
    </row>
    <row r="8" spans="1:2" ht="15" thickBot="1" x14ac:dyDescent="0.25">
      <c r="A8" s="315" t="s">
        <v>194</v>
      </c>
      <c r="B8" s="316">
        <v>55</v>
      </c>
    </row>
    <row r="9" spans="1:2" ht="15" thickBot="1" x14ac:dyDescent="0.25">
      <c r="A9" s="315" t="s">
        <v>195</v>
      </c>
      <c r="B9" s="316">
        <f>B8+5</f>
        <v>60</v>
      </c>
    </row>
    <row r="10" spans="1:2" ht="15" thickBot="1" x14ac:dyDescent="0.25">
      <c r="A10" s="315" t="s">
        <v>196</v>
      </c>
      <c r="B10" s="316">
        <f t="shared" ref="B10:B17" si="0">B9+5</f>
        <v>65</v>
      </c>
    </row>
    <row r="11" spans="1:2" ht="15" thickBot="1" x14ac:dyDescent="0.25">
      <c r="A11" s="315" t="s">
        <v>197</v>
      </c>
      <c r="B11" s="316">
        <f t="shared" si="0"/>
        <v>70</v>
      </c>
    </row>
    <row r="12" spans="1:2" ht="15" thickBot="1" x14ac:dyDescent="0.25">
      <c r="A12" s="315" t="s">
        <v>198</v>
      </c>
      <c r="B12" s="316">
        <f t="shared" si="0"/>
        <v>75</v>
      </c>
    </row>
    <row r="13" spans="1:2" ht="15" thickBot="1" x14ac:dyDescent="0.25">
      <c r="A13" s="315" t="s">
        <v>199</v>
      </c>
      <c r="B13" s="316">
        <f t="shared" si="0"/>
        <v>80</v>
      </c>
    </row>
    <row r="14" spans="1:2" ht="15" thickBot="1" x14ac:dyDescent="0.25">
      <c r="A14" s="315" t="s">
        <v>200</v>
      </c>
      <c r="B14" s="316">
        <f t="shared" si="0"/>
        <v>85</v>
      </c>
    </row>
    <row r="15" spans="1:2" ht="15" thickBot="1" x14ac:dyDescent="0.25">
      <c r="A15" s="315" t="s">
        <v>201</v>
      </c>
      <c r="B15" s="316">
        <f t="shared" si="0"/>
        <v>90</v>
      </c>
    </row>
    <row r="16" spans="1:2" ht="15" thickBot="1" x14ac:dyDescent="0.25">
      <c r="A16" s="315" t="s">
        <v>202</v>
      </c>
      <c r="B16" s="316">
        <f t="shared" si="0"/>
        <v>95</v>
      </c>
    </row>
    <row r="17" spans="1:2" ht="15" thickBot="1" x14ac:dyDescent="0.25">
      <c r="A17" s="315" t="s">
        <v>203</v>
      </c>
      <c r="B17" s="316">
        <f t="shared" si="0"/>
        <v>100</v>
      </c>
    </row>
    <row r="18" spans="1:2" ht="62.25" customHeight="1" thickBot="1" x14ac:dyDescent="0.25">
      <c r="A18" s="379" t="s">
        <v>62</v>
      </c>
      <c r="B18" s="380"/>
    </row>
    <row r="19" spans="1:2" ht="15" thickBot="1" x14ac:dyDescent="0.25">
      <c r="A19" s="313" t="s">
        <v>139</v>
      </c>
      <c r="B19" s="314" t="s">
        <v>1</v>
      </c>
    </row>
    <row r="20" spans="1:2" ht="15" thickBot="1" x14ac:dyDescent="0.25">
      <c r="A20" s="315" t="s">
        <v>194</v>
      </c>
      <c r="B20" s="316">
        <v>50</v>
      </c>
    </row>
    <row r="21" spans="1:2" ht="15" thickBot="1" x14ac:dyDescent="0.25">
      <c r="A21" s="315" t="s">
        <v>195</v>
      </c>
      <c r="B21" s="316">
        <f>B20-5</f>
        <v>45</v>
      </c>
    </row>
    <row r="22" spans="1:2" ht="15" thickBot="1" x14ac:dyDescent="0.25">
      <c r="A22" s="315" t="s">
        <v>196</v>
      </c>
      <c r="B22" s="316">
        <f t="shared" ref="B22:B29" si="1">B21-5</f>
        <v>40</v>
      </c>
    </row>
    <row r="23" spans="1:2" ht="15" thickBot="1" x14ac:dyDescent="0.25">
      <c r="A23" s="315" t="s">
        <v>197</v>
      </c>
      <c r="B23" s="316">
        <f t="shared" si="1"/>
        <v>35</v>
      </c>
    </row>
    <row r="24" spans="1:2" ht="15" thickBot="1" x14ac:dyDescent="0.25">
      <c r="A24" s="315" t="s">
        <v>198</v>
      </c>
      <c r="B24" s="316">
        <f t="shared" si="1"/>
        <v>30</v>
      </c>
    </row>
    <row r="25" spans="1:2" ht="15" thickBot="1" x14ac:dyDescent="0.25">
      <c r="A25" s="315" t="s">
        <v>199</v>
      </c>
      <c r="B25" s="316">
        <f t="shared" si="1"/>
        <v>25</v>
      </c>
    </row>
    <row r="26" spans="1:2" ht="15" thickBot="1" x14ac:dyDescent="0.25">
      <c r="A26" s="315" t="s">
        <v>200</v>
      </c>
      <c r="B26" s="316">
        <f t="shared" si="1"/>
        <v>20</v>
      </c>
    </row>
    <row r="27" spans="1:2" ht="15" thickBot="1" x14ac:dyDescent="0.25">
      <c r="A27" s="315" t="s">
        <v>201</v>
      </c>
      <c r="B27" s="316">
        <f t="shared" si="1"/>
        <v>15</v>
      </c>
    </row>
    <row r="28" spans="1:2" ht="15" thickBot="1" x14ac:dyDescent="0.25">
      <c r="A28" s="315" t="s">
        <v>202</v>
      </c>
      <c r="B28" s="316">
        <f t="shared" si="1"/>
        <v>10</v>
      </c>
    </row>
    <row r="29" spans="1:2" ht="15" thickBot="1" x14ac:dyDescent="0.25">
      <c r="A29" s="315" t="s">
        <v>203</v>
      </c>
      <c r="B29" s="316">
        <f t="shared" si="1"/>
        <v>5</v>
      </c>
    </row>
    <row r="30" spans="1:2" ht="50.25" customHeight="1" thickBot="1" x14ac:dyDescent="0.25">
      <c r="A30" s="379" t="s">
        <v>62</v>
      </c>
      <c r="B30" s="380"/>
    </row>
    <row r="31" spans="1:2" ht="15" thickBot="1" x14ac:dyDescent="0.25">
      <c r="A31" s="379" t="s">
        <v>136</v>
      </c>
      <c r="B31" s="380"/>
    </row>
    <row r="32" spans="1:2" ht="15" thickBot="1" x14ac:dyDescent="0.25">
      <c r="A32" s="315"/>
      <c r="B32" s="316"/>
    </row>
    <row r="33" spans="1:2" ht="15" thickBot="1" x14ac:dyDescent="0.25">
      <c r="A33" s="315" t="s">
        <v>11</v>
      </c>
      <c r="B33" s="316">
        <v>100</v>
      </c>
    </row>
    <row r="34" spans="1:2" ht="15" thickBot="1" x14ac:dyDescent="0.25">
      <c r="A34" s="315" t="s">
        <v>5</v>
      </c>
      <c r="B34" s="316">
        <f>SUM(B33-15)</f>
        <v>85</v>
      </c>
    </row>
    <row r="35" spans="1:2" ht="15" thickBot="1" x14ac:dyDescent="0.25">
      <c r="A35" s="315" t="s">
        <v>6</v>
      </c>
      <c r="B35" s="316">
        <f t="shared" ref="B35:B42" si="2">SUM(B34-10)</f>
        <v>75</v>
      </c>
    </row>
    <row r="36" spans="1:2" ht="15" thickBot="1" x14ac:dyDescent="0.25">
      <c r="A36" s="315" t="s">
        <v>7</v>
      </c>
      <c r="B36" s="316">
        <f t="shared" si="2"/>
        <v>65</v>
      </c>
    </row>
    <row r="37" spans="1:2" ht="15" thickBot="1" x14ac:dyDescent="0.25">
      <c r="A37" s="315" t="s">
        <v>8</v>
      </c>
      <c r="B37" s="316">
        <f t="shared" si="2"/>
        <v>55</v>
      </c>
    </row>
    <row r="38" spans="1:2" ht="15" thickBot="1" x14ac:dyDescent="0.25">
      <c r="A38" s="315" t="s">
        <v>9</v>
      </c>
      <c r="B38" s="316">
        <f t="shared" si="2"/>
        <v>45</v>
      </c>
    </row>
    <row r="39" spans="1:2" ht="15" thickBot="1" x14ac:dyDescent="0.25">
      <c r="A39" s="315" t="s">
        <v>10</v>
      </c>
      <c r="B39" s="316">
        <f t="shared" si="2"/>
        <v>35</v>
      </c>
    </row>
    <row r="40" spans="1:2" ht="15" thickBot="1" x14ac:dyDescent="0.25">
      <c r="A40" s="315" t="s">
        <v>12</v>
      </c>
      <c r="B40" s="316">
        <f t="shared" si="2"/>
        <v>25</v>
      </c>
    </row>
    <row r="41" spans="1:2" ht="15" thickBot="1" x14ac:dyDescent="0.25">
      <c r="A41" s="315" t="s">
        <v>166</v>
      </c>
      <c r="B41" s="316">
        <f t="shared" si="2"/>
        <v>15</v>
      </c>
    </row>
    <row r="42" spans="1:2" ht="15" thickBot="1" x14ac:dyDescent="0.25">
      <c r="A42" s="319" t="s">
        <v>167</v>
      </c>
      <c r="B42" s="316">
        <f t="shared" si="2"/>
        <v>5</v>
      </c>
    </row>
    <row r="43" spans="1:2" x14ac:dyDescent="0.2">
      <c r="A43" s="320"/>
      <c r="B43" s="321"/>
    </row>
    <row r="44" spans="1:2" x14ac:dyDescent="0.2">
      <c r="A44" s="320"/>
      <c r="B44" s="321"/>
    </row>
    <row r="45" spans="1:2" x14ac:dyDescent="0.2">
      <c r="A45" s="322" t="s">
        <v>135</v>
      </c>
      <c r="B45" s="322">
        <v>100</v>
      </c>
    </row>
    <row r="46" spans="1:2" x14ac:dyDescent="0.2">
      <c r="A46" s="322" t="s">
        <v>134</v>
      </c>
      <c r="B46" s="322">
        <v>5</v>
      </c>
    </row>
  </sheetData>
  <mergeCells count="5">
    <mergeCell ref="A2:B2"/>
    <mergeCell ref="A6:B6"/>
    <mergeCell ref="A18:B18"/>
    <mergeCell ref="A30:B30"/>
    <mergeCell ref="A31:B31"/>
  </mergeCells>
  <dataValidations count="2">
    <dataValidation allowBlank="1" showInputMessage="1" showErrorMessage="1" promptTitle="Overhead Costs" prompt="Include all costs other than those relating to direct service delivery staff i.e. Administrative Staff costs, Management Staff costs, rent, rates, utilities, insurances, IT etc._x000a_" sqref="A31:B31"/>
    <dataValidation allowBlank="1" showInputMessage="1" showErrorMessage="1" promptTitle="Direct Service Delivery Costs" prompt="Include all costs associated with direct service delivery staff (trainee advocates, qualified advocates, volunteer advocates, call centre staff) i.e. salary, NI, pension, training costs, travel expenses etc." sqref="A6:B6 A18:B18 A30:B30"/>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oddHeader xml:space="preserve">&amp;CAdvocacy Framework Lot 1
Financial Scoring
</oddHead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46"/>
  <sheetViews>
    <sheetView topLeftCell="A12" zoomScaleNormal="100" workbookViewId="0">
      <selection activeCell="D15" sqref="D15"/>
    </sheetView>
  </sheetViews>
  <sheetFormatPr defaultRowHeight="14.25" x14ac:dyDescent="0.2"/>
  <cols>
    <col min="1" max="1" width="50.59765625" style="112" customWidth="1"/>
    <col min="2" max="2" width="12.09765625" style="112" bestFit="1" customWidth="1"/>
    <col min="3" max="3" width="9.8984375" style="304" customWidth="1"/>
    <col min="4" max="4" width="8.796875" style="110"/>
    <col min="5" max="5" width="21.5" style="110" customWidth="1"/>
    <col min="6" max="248" width="8.796875" style="110"/>
    <col min="249" max="249" width="43.69921875" style="110" bestFit="1" customWidth="1"/>
    <col min="250" max="250" width="12.09765625" style="110" bestFit="1" customWidth="1"/>
    <col min="251" max="504" width="8.796875" style="110"/>
    <col min="505" max="505" width="43.69921875" style="110" bestFit="1" customWidth="1"/>
    <col min="506" max="506" width="12.09765625" style="110" bestFit="1" customWidth="1"/>
    <col min="507" max="760" width="8.796875" style="110"/>
    <col min="761" max="761" width="43.69921875" style="110" bestFit="1" customWidth="1"/>
    <col min="762" max="762" width="12.09765625" style="110" bestFit="1" customWidth="1"/>
    <col min="763" max="1016" width="8.796875" style="110"/>
    <col min="1017" max="1017" width="43.69921875" style="110" bestFit="1" customWidth="1"/>
    <col min="1018" max="1018" width="12.09765625" style="110" bestFit="1" customWidth="1"/>
    <col min="1019" max="1272" width="8.796875" style="110"/>
    <col min="1273" max="1273" width="43.69921875" style="110" bestFit="1" customWidth="1"/>
    <col min="1274" max="1274" width="12.09765625" style="110" bestFit="1" customWidth="1"/>
    <col min="1275" max="1528" width="8.796875" style="110"/>
    <col min="1529" max="1529" width="43.69921875" style="110" bestFit="1" customWidth="1"/>
    <col min="1530" max="1530" width="12.09765625" style="110" bestFit="1" customWidth="1"/>
    <col min="1531" max="1784" width="8.796875" style="110"/>
    <col min="1785" max="1785" width="43.69921875" style="110" bestFit="1" customWidth="1"/>
    <col min="1786" max="1786" width="12.09765625" style="110" bestFit="1" customWidth="1"/>
    <col min="1787" max="2040" width="8.796875" style="110"/>
    <col min="2041" max="2041" width="43.69921875" style="110" bestFit="1" customWidth="1"/>
    <col min="2042" max="2042" width="12.09765625" style="110" bestFit="1" customWidth="1"/>
    <col min="2043" max="2296" width="8.796875" style="110"/>
    <col min="2297" max="2297" width="43.69921875" style="110" bestFit="1" customWidth="1"/>
    <col min="2298" max="2298" width="12.09765625" style="110" bestFit="1" customWidth="1"/>
    <col min="2299" max="2552" width="8.796875" style="110"/>
    <col min="2553" max="2553" width="43.69921875" style="110" bestFit="1" customWidth="1"/>
    <col min="2554" max="2554" width="12.09765625" style="110" bestFit="1" customWidth="1"/>
    <col min="2555" max="2808" width="8.796875" style="110"/>
    <col min="2809" max="2809" width="43.69921875" style="110" bestFit="1" customWidth="1"/>
    <col min="2810" max="2810" width="12.09765625" style="110" bestFit="1" customWidth="1"/>
    <col min="2811" max="3064" width="8.796875" style="110"/>
    <col min="3065" max="3065" width="43.69921875" style="110" bestFit="1" customWidth="1"/>
    <col min="3066" max="3066" width="12.09765625" style="110" bestFit="1" customWidth="1"/>
    <col min="3067" max="3320" width="8.796875" style="110"/>
    <col min="3321" max="3321" width="43.69921875" style="110" bestFit="1" customWidth="1"/>
    <col min="3322" max="3322" width="12.09765625" style="110" bestFit="1" customWidth="1"/>
    <col min="3323" max="3576" width="8.796875" style="110"/>
    <col min="3577" max="3577" width="43.69921875" style="110" bestFit="1" customWidth="1"/>
    <col min="3578" max="3578" width="12.09765625" style="110" bestFit="1" customWidth="1"/>
    <col min="3579" max="3832" width="8.796875" style="110"/>
    <col min="3833" max="3833" width="43.69921875" style="110" bestFit="1" customWidth="1"/>
    <col min="3834" max="3834" width="12.09765625" style="110" bestFit="1" customWidth="1"/>
    <col min="3835" max="4088" width="8.796875" style="110"/>
    <col min="4089" max="4089" width="43.69921875" style="110" bestFit="1" customWidth="1"/>
    <col min="4090" max="4090" width="12.09765625" style="110" bestFit="1" customWidth="1"/>
    <col min="4091" max="4344" width="8.796875" style="110"/>
    <col min="4345" max="4345" width="43.69921875" style="110" bestFit="1" customWidth="1"/>
    <col min="4346" max="4346" width="12.09765625" style="110" bestFit="1" customWidth="1"/>
    <col min="4347" max="4600" width="8.796875" style="110"/>
    <col min="4601" max="4601" width="43.69921875" style="110" bestFit="1" customWidth="1"/>
    <col min="4602" max="4602" width="12.09765625" style="110" bestFit="1" customWidth="1"/>
    <col min="4603" max="4856" width="8.796875" style="110"/>
    <col min="4857" max="4857" width="43.69921875" style="110" bestFit="1" customWidth="1"/>
    <col min="4858" max="4858" width="12.09765625" style="110" bestFit="1" customWidth="1"/>
    <col min="4859" max="5112" width="8.796875" style="110"/>
    <col min="5113" max="5113" width="43.69921875" style="110" bestFit="1" customWidth="1"/>
    <col min="5114" max="5114" width="12.09765625" style="110" bestFit="1" customWidth="1"/>
    <col min="5115" max="5368" width="8.796875" style="110"/>
    <col min="5369" max="5369" width="43.69921875" style="110" bestFit="1" customWidth="1"/>
    <col min="5370" max="5370" width="12.09765625" style="110" bestFit="1" customWidth="1"/>
    <col min="5371" max="5624" width="8.796875" style="110"/>
    <col min="5625" max="5625" width="43.69921875" style="110" bestFit="1" customWidth="1"/>
    <col min="5626" max="5626" width="12.09765625" style="110" bestFit="1" customWidth="1"/>
    <col min="5627" max="5880" width="8.796875" style="110"/>
    <col min="5881" max="5881" width="43.69921875" style="110" bestFit="1" customWidth="1"/>
    <col min="5882" max="5882" width="12.09765625" style="110" bestFit="1" customWidth="1"/>
    <col min="5883" max="6136" width="8.796875" style="110"/>
    <col min="6137" max="6137" width="43.69921875" style="110" bestFit="1" customWidth="1"/>
    <col min="6138" max="6138" width="12.09765625" style="110" bestFit="1" customWidth="1"/>
    <col min="6139" max="6392" width="8.796875" style="110"/>
    <col min="6393" max="6393" width="43.69921875" style="110" bestFit="1" customWidth="1"/>
    <col min="6394" max="6394" width="12.09765625" style="110" bestFit="1" customWidth="1"/>
    <col min="6395" max="6648" width="8.796875" style="110"/>
    <col min="6649" max="6649" width="43.69921875" style="110" bestFit="1" customWidth="1"/>
    <col min="6650" max="6650" width="12.09765625" style="110" bestFit="1" customWidth="1"/>
    <col min="6651" max="6904" width="8.796875" style="110"/>
    <col min="6905" max="6905" width="43.69921875" style="110" bestFit="1" customWidth="1"/>
    <col min="6906" max="6906" width="12.09765625" style="110" bestFit="1" customWidth="1"/>
    <col min="6907" max="7160" width="8.796875" style="110"/>
    <col min="7161" max="7161" width="43.69921875" style="110" bestFit="1" customWidth="1"/>
    <col min="7162" max="7162" width="12.09765625" style="110" bestFit="1" customWidth="1"/>
    <col min="7163" max="7416" width="8.796875" style="110"/>
    <col min="7417" max="7417" width="43.69921875" style="110" bestFit="1" customWidth="1"/>
    <col min="7418" max="7418" width="12.09765625" style="110" bestFit="1" customWidth="1"/>
    <col min="7419" max="7672" width="8.796875" style="110"/>
    <col min="7673" max="7673" width="43.69921875" style="110" bestFit="1" customWidth="1"/>
    <col min="7674" max="7674" width="12.09765625" style="110" bestFit="1" customWidth="1"/>
    <col min="7675" max="7928" width="8.796875" style="110"/>
    <col min="7929" max="7929" width="43.69921875" style="110" bestFit="1" customWidth="1"/>
    <col min="7930" max="7930" width="12.09765625" style="110" bestFit="1" customWidth="1"/>
    <col min="7931" max="8184" width="8.796875" style="110"/>
    <col min="8185" max="8185" width="43.69921875" style="110" bestFit="1" customWidth="1"/>
    <col min="8186" max="8186" width="12.09765625" style="110" bestFit="1" customWidth="1"/>
    <col min="8187" max="8440" width="8.796875" style="110"/>
    <col min="8441" max="8441" width="43.69921875" style="110" bestFit="1" customWidth="1"/>
    <col min="8442" max="8442" width="12.09765625" style="110" bestFit="1" customWidth="1"/>
    <col min="8443" max="8696" width="8.796875" style="110"/>
    <col min="8697" max="8697" width="43.69921875" style="110" bestFit="1" customWidth="1"/>
    <col min="8698" max="8698" width="12.09765625" style="110" bestFit="1" customWidth="1"/>
    <col min="8699" max="8952" width="8.796875" style="110"/>
    <col min="8953" max="8953" width="43.69921875" style="110" bestFit="1" customWidth="1"/>
    <col min="8954" max="8954" width="12.09765625" style="110" bestFit="1" customWidth="1"/>
    <col min="8955" max="9208" width="8.796875" style="110"/>
    <col min="9209" max="9209" width="43.69921875" style="110" bestFit="1" customWidth="1"/>
    <col min="9210" max="9210" width="12.09765625" style="110" bestFit="1" customWidth="1"/>
    <col min="9211" max="9464" width="8.796875" style="110"/>
    <col min="9465" max="9465" width="43.69921875" style="110" bestFit="1" customWidth="1"/>
    <col min="9466" max="9466" width="12.09765625" style="110" bestFit="1" customWidth="1"/>
    <col min="9467" max="9720" width="8.796875" style="110"/>
    <col min="9721" max="9721" width="43.69921875" style="110" bestFit="1" customWidth="1"/>
    <col min="9722" max="9722" width="12.09765625" style="110" bestFit="1" customWidth="1"/>
    <col min="9723" max="9976" width="8.796875" style="110"/>
    <col min="9977" max="9977" width="43.69921875" style="110" bestFit="1" customWidth="1"/>
    <col min="9978" max="9978" width="12.09765625" style="110" bestFit="1" customWidth="1"/>
    <col min="9979" max="10232" width="8.796875" style="110"/>
    <col min="10233" max="10233" width="43.69921875" style="110" bestFit="1" customWidth="1"/>
    <col min="10234" max="10234" width="12.09765625" style="110" bestFit="1" customWidth="1"/>
    <col min="10235" max="10488" width="8.796875" style="110"/>
    <col min="10489" max="10489" width="43.69921875" style="110" bestFit="1" customWidth="1"/>
    <col min="10490" max="10490" width="12.09765625" style="110" bestFit="1" customWidth="1"/>
    <col min="10491" max="10744" width="8.796875" style="110"/>
    <col min="10745" max="10745" width="43.69921875" style="110" bestFit="1" customWidth="1"/>
    <col min="10746" max="10746" width="12.09765625" style="110" bestFit="1" customWidth="1"/>
    <col min="10747" max="11000" width="8.796875" style="110"/>
    <col min="11001" max="11001" width="43.69921875" style="110" bestFit="1" customWidth="1"/>
    <col min="11002" max="11002" width="12.09765625" style="110" bestFit="1" customWidth="1"/>
    <col min="11003" max="11256" width="8.796875" style="110"/>
    <col min="11257" max="11257" width="43.69921875" style="110" bestFit="1" customWidth="1"/>
    <col min="11258" max="11258" width="12.09765625" style="110" bestFit="1" customWidth="1"/>
    <col min="11259" max="11512" width="8.796875" style="110"/>
    <col min="11513" max="11513" width="43.69921875" style="110" bestFit="1" customWidth="1"/>
    <col min="11514" max="11514" width="12.09765625" style="110" bestFit="1" customWidth="1"/>
    <col min="11515" max="11768" width="8.796875" style="110"/>
    <col min="11769" max="11769" width="43.69921875" style="110" bestFit="1" customWidth="1"/>
    <col min="11770" max="11770" width="12.09765625" style="110" bestFit="1" customWidth="1"/>
    <col min="11771" max="12024" width="8.796875" style="110"/>
    <col min="12025" max="12025" width="43.69921875" style="110" bestFit="1" customWidth="1"/>
    <col min="12026" max="12026" width="12.09765625" style="110" bestFit="1" customWidth="1"/>
    <col min="12027" max="12280" width="8.796875" style="110"/>
    <col min="12281" max="12281" width="43.69921875" style="110" bestFit="1" customWidth="1"/>
    <col min="12282" max="12282" width="12.09765625" style="110" bestFit="1" customWidth="1"/>
    <col min="12283" max="12536" width="8.796875" style="110"/>
    <col min="12537" max="12537" width="43.69921875" style="110" bestFit="1" customWidth="1"/>
    <col min="12538" max="12538" width="12.09765625" style="110" bestFit="1" customWidth="1"/>
    <col min="12539" max="12792" width="8.796875" style="110"/>
    <col min="12793" max="12793" width="43.69921875" style="110" bestFit="1" customWidth="1"/>
    <col min="12794" max="12794" width="12.09765625" style="110" bestFit="1" customWidth="1"/>
    <col min="12795" max="13048" width="8.796875" style="110"/>
    <col min="13049" max="13049" width="43.69921875" style="110" bestFit="1" customWidth="1"/>
    <col min="13050" max="13050" width="12.09765625" style="110" bestFit="1" customWidth="1"/>
    <col min="13051" max="13304" width="8.796875" style="110"/>
    <col min="13305" max="13305" width="43.69921875" style="110" bestFit="1" customWidth="1"/>
    <col min="13306" max="13306" width="12.09765625" style="110" bestFit="1" customWidth="1"/>
    <col min="13307" max="13560" width="8.796875" style="110"/>
    <col min="13561" max="13561" width="43.69921875" style="110" bestFit="1" customWidth="1"/>
    <col min="13562" max="13562" width="12.09765625" style="110" bestFit="1" customWidth="1"/>
    <col min="13563" max="13816" width="8.796875" style="110"/>
    <col min="13817" max="13817" width="43.69921875" style="110" bestFit="1" customWidth="1"/>
    <col min="13818" max="13818" width="12.09765625" style="110" bestFit="1" customWidth="1"/>
    <col min="13819" max="14072" width="8.796875" style="110"/>
    <col min="14073" max="14073" width="43.69921875" style="110" bestFit="1" customWidth="1"/>
    <col min="14074" max="14074" width="12.09765625" style="110" bestFit="1" customWidth="1"/>
    <col min="14075" max="14328" width="8.796875" style="110"/>
    <col min="14329" max="14329" width="43.69921875" style="110" bestFit="1" customWidth="1"/>
    <col min="14330" max="14330" width="12.09765625" style="110" bestFit="1" customWidth="1"/>
    <col min="14331" max="14584" width="8.796875" style="110"/>
    <col min="14585" max="14585" width="43.69921875" style="110" bestFit="1" customWidth="1"/>
    <col min="14586" max="14586" width="12.09765625" style="110" bestFit="1" customWidth="1"/>
    <col min="14587" max="14840" width="8.796875" style="110"/>
    <col min="14841" max="14841" width="43.69921875" style="110" bestFit="1" customWidth="1"/>
    <col min="14842" max="14842" width="12.09765625" style="110" bestFit="1" customWidth="1"/>
    <col min="14843" max="15096" width="8.796875" style="110"/>
    <col min="15097" max="15097" width="43.69921875" style="110" bestFit="1" customWidth="1"/>
    <col min="15098" max="15098" width="12.09765625" style="110" bestFit="1" customWidth="1"/>
    <col min="15099" max="15352" width="8.796875" style="110"/>
    <col min="15353" max="15353" width="43.69921875" style="110" bestFit="1" customWidth="1"/>
    <col min="15354" max="15354" width="12.09765625" style="110" bestFit="1" customWidth="1"/>
    <col min="15355" max="15608" width="8.796875" style="110"/>
    <col min="15609" max="15609" width="43.69921875" style="110" bestFit="1" customWidth="1"/>
    <col min="15610" max="15610" width="12.09765625" style="110" bestFit="1" customWidth="1"/>
    <col min="15611" max="15864" width="8.796875" style="110"/>
    <col min="15865" max="15865" width="43.69921875" style="110" bestFit="1" customWidth="1"/>
    <col min="15866" max="15866" width="12.09765625" style="110" bestFit="1" customWidth="1"/>
    <col min="15867" max="16120" width="8.796875" style="110"/>
    <col min="16121" max="16121" width="43.69921875" style="110" bestFit="1" customWidth="1"/>
    <col min="16122" max="16122" width="12.09765625" style="110" bestFit="1" customWidth="1"/>
    <col min="16123" max="16384" width="8.796875" style="110"/>
  </cols>
  <sheetData>
    <row r="1" spans="1:6" ht="15" thickBot="1" x14ac:dyDescent="0.25"/>
    <row r="2" spans="1:6" ht="60" customHeight="1" thickBot="1" x14ac:dyDescent="0.25">
      <c r="A2" s="377" t="s">
        <v>104</v>
      </c>
      <c r="B2" s="381"/>
      <c r="C2" s="165"/>
      <c r="D2" s="165"/>
      <c r="E2" s="165"/>
      <c r="F2" s="165"/>
    </row>
    <row r="4" spans="1:6" x14ac:dyDescent="0.2">
      <c r="A4" s="312" t="s">
        <v>131</v>
      </c>
    </row>
    <row r="5" spans="1:6" ht="15" thickBot="1" x14ac:dyDescent="0.25"/>
    <row r="6" spans="1:6" ht="58.5" customHeight="1" thickBot="1" x14ac:dyDescent="0.25">
      <c r="A6" s="379" t="s">
        <v>63</v>
      </c>
      <c r="B6" s="380"/>
    </row>
    <row r="7" spans="1:6" ht="15" thickBot="1" x14ac:dyDescent="0.25">
      <c r="A7" s="313" t="s">
        <v>138</v>
      </c>
      <c r="B7" s="314" t="s">
        <v>0</v>
      </c>
      <c r="C7" s="110"/>
    </row>
    <row r="8" spans="1:6" ht="15" thickBot="1" x14ac:dyDescent="0.25">
      <c r="A8" s="315" t="s">
        <v>11</v>
      </c>
      <c r="B8" s="316">
        <v>55</v>
      </c>
      <c r="C8" s="110"/>
    </row>
    <row r="9" spans="1:6" ht="15" thickBot="1" x14ac:dyDescent="0.25">
      <c r="A9" s="315" t="s">
        <v>5</v>
      </c>
      <c r="B9" s="316">
        <f>B8+5</f>
        <v>60</v>
      </c>
      <c r="C9" s="110"/>
    </row>
    <row r="10" spans="1:6" ht="15" thickBot="1" x14ac:dyDescent="0.25">
      <c r="A10" s="315" t="s">
        <v>6</v>
      </c>
      <c r="B10" s="316">
        <f t="shared" ref="B10:B17" si="0">B9+5</f>
        <v>65</v>
      </c>
      <c r="C10" s="110"/>
    </row>
    <row r="11" spans="1:6" ht="15" thickBot="1" x14ac:dyDescent="0.25">
      <c r="A11" s="315" t="s">
        <v>7</v>
      </c>
      <c r="B11" s="316">
        <f t="shared" si="0"/>
        <v>70</v>
      </c>
      <c r="C11" s="110"/>
    </row>
    <row r="12" spans="1:6" ht="15" thickBot="1" x14ac:dyDescent="0.25">
      <c r="A12" s="315" t="s">
        <v>8</v>
      </c>
      <c r="B12" s="316">
        <f t="shared" si="0"/>
        <v>75</v>
      </c>
      <c r="C12" s="110"/>
    </row>
    <row r="13" spans="1:6" ht="15" thickBot="1" x14ac:dyDescent="0.25">
      <c r="A13" s="315" t="s">
        <v>9</v>
      </c>
      <c r="B13" s="316">
        <f t="shared" si="0"/>
        <v>80</v>
      </c>
      <c r="C13" s="110"/>
    </row>
    <row r="14" spans="1:6" ht="15" thickBot="1" x14ac:dyDescent="0.25">
      <c r="A14" s="315" t="s">
        <v>10</v>
      </c>
      <c r="B14" s="316">
        <f t="shared" si="0"/>
        <v>85</v>
      </c>
      <c r="C14" s="110"/>
    </row>
    <row r="15" spans="1:6" ht="15" thickBot="1" x14ac:dyDescent="0.25">
      <c r="A15" s="315" t="s">
        <v>12</v>
      </c>
      <c r="B15" s="316">
        <f t="shared" si="0"/>
        <v>90</v>
      </c>
      <c r="C15" s="110"/>
    </row>
    <row r="16" spans="1:6" ht="15" thickBot="1" x14ac:dyDescent="0.25">
      <c r="A16" s="315" t="s">
        <v>140</v>
      </c>
      <c r="B16" s="316">
        <f t="shared" si="0"/>
        <v>95</v>
      </c>
      <c r="C16" s="110"/>
    </row>
    <row r="17" spans="1:3" ht="15" thickBot="1" x14ac:dyDescent="0.25">
      <c r="A17" s="315" t="s">
        <v>168</v>
      </c>
      <c r="B17" s="316">
        <f t="shared" si="0"/>
        <v>100</v>
      </c>
      <c r="C17" s="110"/>
    </row>
    <row r="18" spans="1:3" ht="41.25" customHeight="1" thickBot="1" x14ac:dyDescent="0.25">
      <c r="A18" s="379" t="s">
        <v>63</v>
      </c>
      <c r="B18" s="380"/>
    </row>
    <row r="19" spans="1:3" ht="15" thickBot="1" x14ac:dyDescent="0.25">
      <c r="A19" s="313" t="s">
        <v>139</v>
      </c>
      <c r="B19" s="314" t="s">
        <v>1</v>
      </c>
    </row>
    <row r="20" spans="1:3" ht="15" thickBot="1" x14ac:dyDescent="0.25">
      <c r="A20" s="315" t="s">
        <v>11</v>
      </c>
      <c r="B20" s="316">
        <v>50</v>
      </c>
      <c r="C20" s="110"/>
    </row>
    <row r="21" spans="1:3" ht="15" thickBot="1" x14ac:dyDescent="0.25">
      <c r="A21" s="315" t="s">
        <v>5</v>
      </c>
      <c r="B21" s="316">
        <f>B20-5</f>
        <v>45</v>
      </c>
      <c r="C21" s="110"/>
    </row>
    <row r="22" spans="1:3" ht="15" thickBot="1" x14ac:dyDescent="0.25">
      <c r="A22" s="315" t="s">
        <v>6</v>
      </c>
      <c r="B22" s="316">
        <f t="shared" ref="B22:B29" si="1">B21-5</f>
        <v>40</v>
      </c>
      <c r="C22" s="110"/>
    </row>
    <row r="23" spans="1:3" ht="15" thickBot="1" x14ac:dyDescent="0.25">
      <c r="A23" s="315" t="s">
        <v>7</v>
      </c>
      <c r="B23" s="316">
        <f t="shared" si="1"/>
        <v>35</v>
      </c>
      <c r="C23" s="110"/>
    </row>
    <row r="24" spans="1:3" ht="15" thickBot="1" x14ac:dyDescent="0.25">
      <c r="A24" s="315" t="s">
        <v>8</v>
      </c>
      <c r="B24" s="316">
        <f t="shared" si="1"/>
        <v>30</v>
      </c>
      <c r="C24" s="110"/>
    </row>
    <row r="25" spans="1:3" ht="15" thickBot="1" x14ac:dyDescent="0.25">
      <c r="A25" s="315" t="s">
        <v>9</v>
      </c>
      <c r="B25" s="316">
        <f t="shared" si="1"/>
        <v>25</v>
      </c>
      <c r="C25" s="110"/>
    </row>
    <row r="26" spans="1:3" ht="15" thickBot="1" x14ac:dyDescent="0.25">
      <c r="A26" s="315" t="s">
        <v>10</v>
      </c>
      <c r="B26" s="316">
        <f t="shared" si="1"/>
        <v>20</v>
      </c>
      <c r="C26" s="110"/>
    </row>
    <row r="27" spans="1:3" ht="15" thickBot="1" x14ac:dyDescent="0.25">
      <c r="A27" s="315" t="s">
        <v>12</v>
      </c>
      <c r="B27" s="316">
        <f t="shared" si="1"/>
        <v>15</v>
      </c>
      <c r="C27" s="110"/>
    </row>
    <row r="28" spans="1:3" ht="15" thickBot="1" x14ac:dyDescent="0.25">
      <c r="A28" s="315" t="s">
        <v>140</v>
      </c>
      <c r="B28" s="316">
        <f t="shared" si="1"/>
        <v>10</v>
      </c>
      <c r="C28" s="110"/>
    </row>
    <row r="29" spans="1:3" ht="15" thickBot="1" x14ac:dyDescent="0.25">
      <c r="A29" s="315" t="s">
        <v>168</v>
      </c>
      <c r="B29" s="316">
        <f t="shared" si="1"/>
        <v>5</v>
      </c>
      <c r="C29" s="110"/>
    </row>
    <row r="30" spans="1:3" ht="15" thickBot="1" x14ac:dyDescent="0.25">
      <c r="A30" s="379" t="s">
        <v>63</v>
      </c>
      <c r="B30" s="380"/>
    </row>
    <row r="31" spans="1:3" ht="15" thickBot="1" x14ac:dyDescent="0.25">
      <c r="A31" s="379" t="s">
        <v>136</v>
      </c>
      <c r="B31" s="380"/>
    </row>
    <row r="32" spans="1:3" ht="15" thickBot="1" x14ac:dyDescent="0.25">
      <c r="A32" s="315"/>
      <c r="B32" s="316"/>
    </row>
    <row r="33" spans="1:2" ht="15" thickBot="1" x14ac:dyDescent="0.25">
      <c r="A33" s="315" t="s">
        <v>11</v>
      </c>
      <c r="B33" s="316">
        <v>100</v>
      </c>
    </row>
    <row r="34" spans="1:2" ht="15" thickBot="1" x14ac:dyDescent="0.25">
      <c r="A34" s="315" t="s">
        <v>5</v>
      </c>
      <c r="B34" s="316">
        <f>SUM(B33-15)</f>
        <v>85</v>
      </c>
    </row>
    <row r="35" spans="1:2" ht="15" thickBot="1" x14ac:dyDescent="0.25">
      <c r="A35" s="315" t="s">
        <v>6</v>
      </c>
      <c r="B35" s="316">
        <f t="shared" ref="B35:B42" si="2">SUM(B34-10)</f>
        <v>75</v>
      </c>
    </row>
    <row r="36" spans="1:2" ht="15" thickBot="1" x14ac:dyDescent="0.25">
      <c r="A36" s="315" t="s">
        <v>7</v>
      </c>
      <c r="B36" s="316">
        <f t="shared" si="2"/>
        <v>65</v>
      </c>
    </row>
    <row r="37" spans="1:2" ht="15" thickBot="1" x14ac:dyDescent="0.25">
      <c r="A37" s="315" t="s">
        <v>8</v>
      </c>
      <c r="B37" s="316">
        <f t="shared" si="2"/>
        <v>55</v>
      </c>
    </row>
    <row r="38" spans="1:2" ht="15" thickBot="1" x14ac:dyDescent="0.25">
      <c r="A38" s="315" t="s">
        <v>9</v>
      </c>
      <c r="B38" s="316">
        <f t="shared" si="2"/>
        <v>45</v>
      </c>
    </row>
    <row r="39" spans="1:2" ht="15" thickBot="1" x14ac:dyDescent="0.25">
      <c r="A39" s="315" t="s">
        <v>10</v>
      </c>
      <c r="B39" s="316">
        <f t="shared" si="2"/>
        <v>35</v>
      </c>
    </row>
    <row r="40" spans="1:2" ht="15" thickBot="1" x14ac:dyDescent="0.25">
      <c r="A40" s="315" t="s">
        <v>12</v>
      </c>
      <c r="B40" s="316">
        <f t="shared" si="2"/>
        <v>25</v>
      </c>
    </row>
    <row r="41" spans="1:2" ht="15" thickBot="1" x14ac:dyDescent="0.25">
      <c r="A41" s="315" t="s">
        <v>166</v>
      </c>
      <c r="B41" s="316">
        <f t="shared" si="2"/>
        <v>15</v>
      </c>
    </row>
    <row r="42" spans="1:2" ht="15" thickBot="1" x14ac:dyDescent="0.25">
      <c r="A42" s="319" t="s">
        <v>167</v>
      </c>
      <c r="B42" s="316">
        <f t="shared" si="2"/>
        <v>5</v>
      </c>
    </row>
    <row r="43" spans="1:2" x14ac:dyDescent="0.2">
      <c r="A43" s="320"/>
      <c r="B43" s="321"/>
    </row>
    <row r="44" spans="1:2" x14ac:dyDescent="0.2">
      <c r="A44" s="320"/>
      <c r="B44" s="321"/>
    </row>
    <row r="45" spans="1:2" x14ac:dyDescent="0.2">
      <c r="A45" s="322" t="s">
        <v>135</v>
      </c>
      <c r="B45" s="322">
        <v>100</v>
      </c>
    </row>
    <row r="46" spans="1:2" x14ac:dyDescent="0.2">
      <c r="A46" s="322" t="s">
        <v>134</v>
      </c>
      <c r="B46" s="322">
        <v>5</v>
      </c>
    </row>
  </sheetData>
  <mergeCells count="5">
    <mergeCell ref="A6:B6"/>
    <mergeCell ref="A31:B31"/>
    <mergeCell ref="A18:B18"/>
    <mergeCell ref="A2:B2"/>
    <mergeCell ref="A30:B30"/>
  </mergeCells>
  <dataValidations count="1">
    <dataValidation allowBlank="1" showInputMessage="1" showErrorMessage="1" promptTitle="Overhead Costs" prompt="Include all costs other than those relating to direct service delivery staff i.e. Administrative Staff costs, Management Staff costs, rent, rates, utilities, insurances, IT etc._x000a_" sqref="A31:B31"/>
  </dataValidations>
  <printOptions horizontalCentered="1" verticalCentered="1"/>
  <pageMargins left="0.70866141732283472" right="0.70866141732283472" top="0.74803149606299213" bottom="0.74803149606299213" header="0.31496062992125984" footer="0.31496062992125984"/>
  <pageSetup paperSize="9" scale="83" fitToHeight="0" orientation="portrait" r:id="rId1"/>
  <headerFooter>
    <oddHeader>&amp;CAdvocacy Framework Lot 2
Financial Scoring</oddHead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46"/>
  <sheetViews>
    <sheetView zoomScaleNormal="100" workbookViewId="0">
      <selection sqref="A1:XFD1048576"/>
    </sheetView>
  </sheetViews>
  <sheetFormatPr defaultRowHeight="14.25" x14ac:dyDescent="0.2"/>
  <cols>
    <col min="1" max="1" width="47" style="112" customWidth="1"/>
    <col min="2" max="2" width="17.796875" style="112" customWidth="1"/>
    <col min="3" max="3" width="21.5" style="110" customWidth="1"/>
    <col min="4" max="246" width="8.796875" style="110"/>
    <col min="247" max="247" width="43.69921875" style="110" bestFit="1" customWidth="1"/>
    <col min="248" max="248" width="12.09765625" style="110" bestFit="1" customWidth="1"/>
    <col min="249" max="502" width="8.796875" style="110"/>
    <col min="503" max="503" width="43.69921875" style="110" bestFit="1" customWidth="1"/>
    <col min="504" max="504" width="12.09765625" style="110" bestFit="1" customWidth="1"/>
    <col min="505" max="758" width="8.796875" style="110"/>
    <col min="759" max="759" width="43.69921875" style="110" bestFit="1" customWidth="1"/>
    <col min="760" max="760" width="12.09765625" style="110" bestFit="1" customWidth="1"/>
    <col min="761" max="1014" width="8.796875" style="110"/>
    <col min="1015" max="1015" width="43.69921875" style="110" bestFit="1" customWidth="1"/>
    <col min="1016" max="1016" width="12.09765625" style="110" bestFit="1" customWidth="1"/>
    <col min="1017" max="1270" width="8.796875" style="110"/>
    <col min="1271" max="1271" width="43.69921875" style="110" bestFit="1" customWidth="1"/>
    <col min="1272" max="1272" width="12.09765625" style="110" bestFit="1" customWidth="1"/>
    <col min="1273" max="1526" width="8.796875" style="110"/>
    <col min="1527" max="1527" width="43.69921875" style="110" bestFit="1" customWidth="1"/>
    <col min="1528" max="1528" width="12.09765625" style="110" bestFit="1" customWidth="1"/>
    <col min="1529" max="1782" width="8.796875" style="110"/>
    <col min="1783" max="1783" width="43.69921875" style="110" bestFit="1" customWidth="1"/>
    <col min="1784" max="1784" width="12.09765625" style="110" bestFit="1" customWidth="1"/>
    <col min="1785" max="2038" width="8.796875" style="110"/>
    <col min="2039" max="2039" width="43.69921875" style="110" bestFit="1" customWidth="1"/>
    <col min="2040" max="2040" width="12.09765625" style="110" bestFit="1" customWidth="1"/>
    <col min="2041" max="2294" width="8.796875" style="110"/>
    <col min="2295" max="2295" width="43.69921875" style="110" bestFit="1" customWidth="1"/>
    <col min="2296" max="2296" width="12.09765625" style="110" bestFit="1" customWidth="1"/>
    <col min="2297" max="2550" width="8.796875" style="110"/>
    <col min="2551" max="2551" width="43.69921875" style="110" bestFit="1" customWidth="1"/>
    <col min="2552" max="2552" width="12.09765625" style="110" bestFit="1" customWidth="1"/>
    <col min="2553" max="2806" width="8.796875" style="110"/>
    <col min="2807" max="2807" width="43.69921875" style="110" bestFit="1" customWidth="1"/>
    <col min="2808" max="2808" width="12.09765625" style="110" bestFit="1" customWidth="1"/>
    <col min="2809" max="3062" width="8.796875" style="110"/>
    <col min="3063" max="3063" width="43.69921875" style="110" bestFit="1" customWidth="1"/>
    <col min="3064" max="3064" width="12.09765625" style="110" bestFit="1" customWidth="1"/>
    <col min="3065" max="3318" width="8.796875" style="110"/>
    <col min="3319" max="3319" width="43.69921875" style="110" bestFit="1" customWidth="1"/>
    <col min="3320" max="3320" width="12.09765625" style="110" bestFit="1" customWidth="1"/>
    <col min="3321" max="3574" width="8.796875" style="110"/>
    <col min="3575" max="3575" width="43.69921875" style="110" bestFit="1" customWidth="1"/>
    <col min="3576" max="3576" width="12.09765625" style="110" bestFit="1" customWidth="1"/>
    <col min="3577" max="3830" width="8.796875" style="110"/>
    <col min="3831" max="3831" width="43.69921875" style="110" bestFit="1" customWidth="1"/>
    <col min="3832" max="3832" width="12.09765625" style="110" bestFit="1" customWidth="1"/>
    <col min="3833" max="4086" width="8.796875" style="110"/>
    <col min="4087" max="4087" width="43.69921875" style="110" bestFit="1" customWidth="1"/>
    <col min="4088" max="4088" width="12.09765625" style="110" bestFit="1" customWidth="1"/>
    <col min="4089" max="4342" width="8.796875" style="110"/>
    <col min="4343" max="4343" width="43.69921875" style="110" bestFit="1" customWidth="1"/>
    <col min="4344" max="4344" width="12.09765625" style="110" bestFit="1" customWidth="1"/>
    <col min="4345" max="4598" width="8.796875" style="110"/>
    <col min="4599" max="4599" width="43.69921875" style="110" bestFit="1" customWidth="1"/>
    <col min="4600" max="4600" width="12.09765625" style="110" bestFit="1" customWidth="1"/>
    <col min="4601" max="4854" width="8.796875" style="110"/>
    <col min="4855" max="4855" width="43.69921875" style="110" bestFit="1" customWidth="1"/>
    <col min="4856" max="4856" width="12.09765625" style="110" bestFit="1" customWidth="1"/>
    <col min="4857" max="5110" width="8.796875" style="110"/>
    <col min="5111" max="5111" width="43.69921875" style="110" bestFit="1" customWidth="1"/>
    <col min="5112" max="5112" width="12.09765625" style="110" bestFit="1" customWidth="1"/>
    <col min="5113" max="5366" width="8.796875" style="110"/>
    <col min="5367" max="5367" width="43.69921875" style="110" bestFit="1" customWidth="1"/>
    <col min="5368" max="5368" width="12.09765625" style="110" bestFit="1" customWidth="1"/>
    <col min="5369" max="5622" width="8.796875" style="110"/>
    <col min="5623" max="5623" width="43.69921875" style="110" bestFit="1" customWidth="1"/>
    <col min="5624" max="5624" width="12.09765625" style="110" bestFit="1" customWidth="1"/>
    <col min="5625" max="5878" width="8.796875" style="110"/>
    <col min="5879" max="5879" width="43.69921875" style="110" bestFit="1" customWidth="1"/>
    <col min="5880" max="5880" width="12.09765625" style="110" bestFit="1" customWidth="1"/>
    <col min="5881" max="6134" width="8.796875" style="110"/>
    <col min="6135" max="6135" width="43.69921875" style="110" bestFit="1" customWidth="1"/>
    <col min="6136" max="6136" width="12.09765625" style="110" bestFit="1" customWidth="1"/>
    <col min="6137" max="6390" width="8.796875" style="110"/>
    <col min="6391" max="6391" width="43.69921875" style="110" bestFit="1" customWidth="1"/>
    <col min="6392" max="6392" width="12.09765625" style="110" bestFit="1" customWidth="1"/>
    <col min="6393" max="6646" width="8.796875" style="110"/>
    <col min="6647" max="6647" width="43.69921875" style="110" bestFit="1" customWidth="1"/>
    <col min="6648" max="6648" width="12.09765625" style="110" bestFit="1" customWidth="1"/>
    <col min="6649" max="6902" width="8.796875" style="110"/>
    <col min="6903" max="6903" width="43.69921875" style="110" bestFit="1" customWidth="1"/>
    <col min="6904" max="6904" width="12.09765625" style="110" bestFit="1" customWidth="1"/>
    <col min="6905" max="7158" width="8.796875" style="110"/>
    <col min="7159" max="7159" width="43.69921875" style="110" bestFit="1" customWidth="1"/>
    <col min="7160" max="7160" width="12.09765625" style="110" bestFit="1" customWidth="1"/>
    <col min="7161" max="7414" width="8.796875" style="110"/>
    <col min="7415" max="7415" width="43.69921875" style="110" bestFit="1" customWidth="1"/>
    <col min="7416" max="7416" width="12.09765625" style="110" bestFit="1" customWidth="1"/>
    <col min="7417" max="7670" width="8.796875" style="110"/>
    <col min="7671" max="7671" width="43.69921875" style="110" bestFit="1" customWidth="1"/>
    <col min="7672" max="7672" width="12.09765625" style="110" bestFit="1" customWidth="1"/>
    <col min="7673" max="7926" width="8.796875" style="110"/>
    <col min="7927" max="7927" width="43.69921875" style="110" bestFit="1" customWidth="1"/>
    <col min="7928" max="7928" width="12.09765625" style="110" bestFit="1" customWidth="1"/>
    <col min="7929" max="8182" width="8.796875" style="110"/>
    <col min="8183" max="8183" width="43.69921875" style="110" bestFit="1" customWidth="1"/>
    <col min="8184" max="8184" width="12.09765625" style="110" bestFit="1" customWidth="1"/>
    <col min="8185" max="8438" width="8.796875" style="110"/>
    <col min="8439" max="8439" width="43.69921875" style="110" bestFit="1" customWidth="1"/>
    <col min="8440" max="8440" width="12.09765625" style="110" bestFit="1" customWidth="1"/>
    <col min="8441" max="8694" width="8.796875" style="110"/>
    <col min="8695" max="8695" width="43.69921875" style="110" bestFit="1" customWidth="1"/>
    <col min="8696" max="8696" width="12.09765625" style="110" bestFit="1" customWidth="1"/>
    <col min="8697" max="8950" width="8.796875" style="110"/>
    <col min="8951" max="8951" width="43.69921875" style="110" bestFit="1" customWidth="1"/>
    <col min="8952" max="8952" width="12.09765625" style="110" bestFit="1" customWidth="1"/>
    <col min="8953" max="9206" width="8.796875" style="110"/>
    <col min="9207" max="9207" width="43.69921875" style="110" bestFit="1" customWidth="1"/>
    <col min="9208" max="9208" width="12.09765625" style="110" bestFit="1" customWidth="1"/>
    <col min="9209" max="9462" width="8.796875" style="110"/>
    <col min="9463" max="9463" width="43.69921875" style="110" bestFit="1" customWidth="1"/>
    <col min="9464" max="9464" width="12.09765625" style="110" bestFit="1" customWidth="1"/>
    <col min="9465" max="9718" width="8.796875" style="110"/>
    <col min="9719" max="9719" width="43.69921875" style="110" bestFit="1" customWidth="1"/>
    <col min="9720" max="9720" width="12.09765625" style="110" bestFit="1" customWidth="1"/>
    <col min="9721" max="9974" width="8.796875" style="110"/>
    <col min="9975" max="9975" width="43.69921875" style="110" bestFit="1" customWidth="1"/>
    <col min="9976" max="9976" width="12.09765625" style="110" bestFit="1" customWidth="1"/>
    <col min="9977" max="10230" width="8.796875" style="110"/>
    <col min="10231" max="10231" width="43.69921875" style="110" bestFit="1" customWidth="1"/>
    <col min="10232" max="10232" width="12.09765625" style="110" bestFit="1" customWidth="1"/>
    <col min="10233" max="10486" width="8.796875" style="110"/>
    <col min="10487" max="10487" width="43.69921875" style="110" bestFit="1" customWidth="1"/>
    <col min="10488" max="10488" width="12.09765625" style="110" bestFit="1" customWidth="1"/>
    <col min="10489" max="10742" width="8.796875" style="110"/>
    <col min="10743" max="10743" width="43.69921875" style="110" bestFit="1" customWidth="1"/>
    <col min="10744" max="10744" width="12.09765625" style="110" bestFit="1" customWidth="1"/>
    <col min="10745" max="10998" width="8.796875" style="110"/>
    <col min="10999" max="10999" width="43.69921875" style="110" bestFit="1" customWidth="1"/>
    <col min="11000" max="11000" width="12.09765625" style="110" bestFit="1" customWidth="1"/>
    <col min="11001" max="11254" width="8.796875" style="110"/>
    <col min="11255" max="11255" width="43.69921875" style="110" bestFit="1" customWidth="1"/>
    <col min="11256" max="11256" width="12.09765625" style="110" bestFit="1" customWidth="1"/>
    <col min="11257" max="11510" width="8.796875" style="110"/>
    <col min="11511" max="11511" width="43.69921875" style="110" bestFit="1" customWidth="1"/>
    <col min="11512" max="11512" width="12.09765625" style="110" bestFit="1" customWidth="1"/>
    <col min="11513" max="11766" width="8.796875" style="110"/>
    <col min="11767" max="11767" width="43.69921875" style="110" bestFit="1" customWidth="1"/>
    <col min="11768" max="11768" width="12.09765625" style="110" bestFit="1" customWidth="1"/>
    <col min="11769" max="12022" width="8.796875" style="110"/>
    <col min="12023" max="12023" width="43.69921875" style="110" bestFit="1" customWidth="1"/>
    <col min="12024" max="12024" width="12.09765625" style="110" bestFit="1" customWidth="1"/>
    <col min="12025" max="12278" width="8.796875" style="110"/>
    <col min="12279" max="12279" width="43.69921875" style="110" bestFit="1" customWidth="1"/>
    <col min="12280" max="12280" width="12.09765625" style="110" bestFit="1" customWidth="1"/>
    <col min="12281" max="12534" width="8.796875" style="110"/>
    <col min="12535" max="12535" width="43.69921875" style="110" bestFit="1" customWidth="1"/>
    <col min="12536" max="12536" width="12.09765625" style="110" bestFit="1" customWidth="1"/>
    <col min="12537" max="12790" width="8.796875" style="110"/>
    <col min="12791" max="12791" width="43.69921875" style="110" bestFit="1" customWidth="1"/>
    <col min="12792" max="12792" width="12.09765625" style="110" bestFit="1" customWidth="1"/>
    <col min="12793" max="13046" width="8.796875" style="110"/>
    <col min="13047" max="13047" width="43.69921875" style="110" bestFit="1" customWidth="1"/>
    <col min="13048" max="13048" width="12.09765625" style="110" bestFit="1" customWidth="1"/>
    <col min="13049" max="13302" width="8.796875" style="110"/>
    <col min="13303" max="13303" width="43.69921875" style="110" bestFit="1" customWidth="1"/>
    <col min="13304" max="13304" width="12.09765625" style="110" bestFit="1" customWidth="1"/>
    <col min="13305" max="13558" width="8.796875" style="110"/>
    <col min="13559" max="13559" width="43.69921875" style="110" bestFit="1" customWidth="1"/>
    <col min="13560" max="13560" width="12.09765625" style="110" bestFit="1" customWidth="1"/>
    <col min="13561" max="13814" width="8.796875" style="110"/>
    <col min="13815" max="13815" width="43.69921875" style="110" bestFit="1" customWidth="1"/>
    <col min="13816" max="13816" width="12.09765625" style="110" bestFit="1" customWidth="1"/>
    <col min="13817" max="14070" width="8.796875" style="110"/>
    <col min="14071" max="14071" width="43.69921875" style="110" bestFit="1" customWidth="1"/>
    <col min="14072" max="14072" width="12.09765625" style="110" bestFit="1" customWidth="1"/>
    <col min="14073" max="14326" width="8.796875" style="110"/>
    <col min="14327" max="14327" width="43.69921875" style="110" bestFit="1" customWidth="1"/>
    <col min="14328" max="14328" width="12.09765625" style="110" bestFit="1" customWidth="1"/>
    <col min="14329" max="14582" width="8.796875" style="110"/>
    <col min="14583" max="14583" width="43.69921875" style="110" bestFit="1" customWidth="1"/>
    <col min="14584" max="14584" width="12.09765625" style="110" bestFit="1" customWidth="1"/>
    <col min="14585" max="14838" width="8.796875" style="110"/>
    <col min="14839" max="14839" width="43.69921875" style="110" bestFit="1" customWidth="1"/>
    <col min="14840" max="14840" width="12.09765625" style="110" bestFit="1" customWidth="1"/>
    <col min="14841" max="15094" width="8.796875" style="110"/>
    <col min="15095" max="15095" width="43.69921875" style="110" bestFit="1" customWidth="1"/>
    <col min="15096" max="15096" width="12.09765625" style="110" bestFit="1" customWidth="1"/>
    <col min="15097" max="15350" width="8.796875" style="110"/>
    <col min="15351" max="15351" width="43.69921875" style="110" bestFit="1" customWidth="1"/>
    <col min="15352" max="15352" width="12.09765625" style="110" bestFit="1" customWidth="1"/>
    <col min="15353" max="15606" width="8.796875" style="110"/>
    <col min="15607" max="15607" width="43.69921875" style="110" bestFit="1" customWidth="1"/>
    <col min="15608" max="15608" width="12.09765625" style="110" bestFit="1" customWidth="1"/>
    <col min="15609" max="15862" width="8.796875" style="110"/>
    <col min="15863" max="15863" width="43.69921875" style="110" bestFit="1" customWidth="1"/>
    <col min="15864" max="15864" width="12.09765625" style="110" bestFit="1" customWidth="1"/>
    <col min="15865" max="16118" width="8.796875" style="110"/>
    <col min="16119" max="16119" width="43.69921875" style="110" bestFit="1" customWidth="1"/>
    <col min="16120" max="16120" width="12.09765625" style="110" bestFit="1" customWidth="1"/>
    <col min="16121" max="16384" width="8.796875" style="110"/>
  </cols>
  <sheetData>
    <row r="1" spans="1:4" ht="15" thickBot="1" x14ac:dyDescent="0.25"/>
    <row r="2" spans="1:4" ht="60" customHeight="1" thickBot="1" x14ac:dyDescent="0.25">
      <c r="A2" s="377" t="s">
        <v>115</v>
      </c>
      <c r="B2" s="378"/>
      <c r="C2" s="165"/>
      <c r="D2" s="165"/>
    </row>
    <row r="4" spans="1:4" x14ac:dyDescent="0.2">
      <c r="A4" s="312" t="s">
        <v>131</v>
      </c>
    </row>
    <row r="5" spans="1:4" ht="15" thickBot="1" x14ac:dyDescent="0.25"/>
    <row r="6" spans="1:4" ht="58.5" customHeight="1" thickBot="1" x14ac:dyDescent="0.25">
      <c r="A6" s="379" t="s">
        <v>64</v>
      </c>
      <c r="B6" s="380"/>
    </row>
    <row r="7" spans="1:4" ht="15" thickBot="1" x14ac:dyDescent="0.25">
      <c r="A7" s="313" t="s">
        <v>138</v>
      </c>
      <c r="B7" s="314" t="s">
        <v>0</v>
      </c>
    </row>
    <row r="8" spans="1:4" ht="15" thickBot="1" x14ac:dyDescent="0.25">
      <c r="A8" s="315" t="s">
        <v>11</v>
      </c>
      <c r="B8" s="316">
        <v>55</v>
      </c>
    </row>
    <row r="9" spans="1:4" ht="15" thickBot="1" x14ac:dyDescent="0.25">
      <c r="A9" s="315" t="s">
        <v>5</v>
      </c>
      <c r="B9" s="316">
        <f>B8+5</f>
        <v>60</v>
      </c>
    </row>
    <row r="10" spans="1:4" ht="15" thickBot="1" x14ac:dyDescent="0.25">
      <c r="A10" s="315" t="s">
        <v>6</v>
      </c>
      <c r="B10" s="316">
        <f t="shared" ref="B10:B17" si="0">B9+5</f>
        <v>65</v>
      </c>
    </row>
    <row r="11" spans="1:4" ht="15" thickBot="1" x14ac:dyDescent="0.25">
      <c r="A11" s="315" t="s">
        <v>7</v>
      </c>
      <c r="B11" s="316">
        <f t="shared" si="0"/>
        <v>70</v>
      </c>
    </row>
    <row r="12" spans="1:4" ht="15" thickBot="1" x14ac:dyDescent="0.25">
      <c r="A12" s="315" t="s">
        <v>8</v>
      </c>
      <c r="B12" s="316">
        <f t="shared" si="0"/>
        <v>75</v>
      </c>
    </row>
    <row r="13" spans="1:4" ht="15" thickBot="1" x14ac:dyDescent="0.25">
      <c r="A13" s="315" t="s">
        <v>9</v>
      </c>
      <c r="B13" s="316">
        <f t="shared" si="0"/>
        <v>80</v>
      </c>
    </row>
    <row r="14" spans="1:4" ht="15" thickBot="1" x14ac:dyDescent="0.25">
      <c r="A14" s="315" t="s">
        <v>10</v>
      </c>
      <c r="B14" s="316">
        <f t="shared" si="0"/>
        <v>85</v>
      </c>
    </row>
    <row r="15" spans="1:4" ht="15" thickBot="1" x14ac:dyDescent="0.25">
      <c r="A15" s="315" t="s">
        <v>12</v>
      </c>
      <c r="B15" s="316">
        <f t="shared" si="0"/>
        <v>90</v>
      </c>
    </row>
    <row r="16" spans="1:4" ht="15" thickBot="1" x14ac:dyDescent="0.25">
      <c r="A16" s="315" t="s">
        <v>140</v>
      </c>
      <c r="B16" s="316">
        <f t="shared" si="0"/>
        <v>95</v>
      </c>
    </row>
    <row r="17" spans="1:4" ht="15" thickBot="1" x14ac:dyDescent="0.25">
      <c r="A17" s="315" t="s">
        <v>168</v>
      </c>
      <c r="B17" s="316">
        <f t="shared" si="0"/>
        <v>100</v>
      </c>
    </row>
    <row r="18" spans="1:4" ht="52.5" customHeight="1" thickBot="1" x14ac:dyDescent="0.25">
      <c r="A18" s="379" t="s">
        <v>64</v>
      </c>
      <c r="B18" s="380"/>
      <c r="C18" s="317"/>
      <c r="D18" s="318"/>
    </row>
    <row r="19" spans="1:4" ht="15" thickBot="1" x14ac:dyDescent="0.25">
      <c r="A19" s="313" t="s">
        <v>139</v>
      </c>
      <c r="B19" s="314" t="s">
        <v>1</v>
      </c>
      <c r="C19" s="304"/>
    </row>
    <row r="20" spans="1:4" ht="15" thickBot="1" x14ac:dyDescent="0.25">
      <c r="A20" s="315" t="s">
        <v>11</v>
      </c>
      <c r="B20" s="316">
        <v>50</v>
      </c>
    </row>
    <row r="21" spans="1:4" ht="15" thickBot="1" x14ac:dyDescent="0.25">
      <c r="A21" s="315" t="s">
        <v>5</v>
      </c>
      <c r="B21" s="316">
        <f>B20-5</f>
        <v>45</v>
      </c>
    </row>
    <row r="22" spans="1:4" ht="15" thickBot="1" x14ac:dyDescent="0.25">
      <c r="A22" s="315" t="s">
        <v>6</v>
      </c>
      <c r="B22" s="316">
        <f t="shared" ref="B22:B29" si="1">B21-5</f>
        <v>40</v>
      </c>
    </row>
    <row r="23" spans="1:4" ht="15" thickBot="1" x14ac:dyDescent="0.25">
      <c r="A23" s="315" t="s">
        <v>7</v>
      </c>
      <c r="B23" s="316">
        <f t="shared" si="1"/>
        <v>35</v>
      </c>
    </row>
    <row r="24" spans="1:4" ht="15" thickBot="1" x14ac:dyDescent="0.25">
      <c r="A24" s="315" t="s">
        <v>8</v>
      </c>
      <c r="B24" s="316">
        <f t="shared" si="1"/>
        <v>30</v>
      </c>
    </row>
    <row r="25" spans="1:4" ht="15" thickBot="1" x14ac:dyDescent="0.25">
      <c r="A25" s="315" t="s">
        <v>9</v>
      </c>
      <c r="B25" s="316">
        <f t="shared" si="1"/>
        <v>25</v>
      </c>
    </row>
    <row r="26" spans="1:4" ht="15" thickBot="1" x14ac:dyDescent="0.25">
      <c r="A26" s="315" t="s">
        <v>10</v>
      </c>
      <c r="B26" s="316">
        <f t="shared" si="1"/>
        <v>20</v>
      </c>
    </row>
    <row r="27" spans="1:4" ht="15" thickBot="1" x14ac:dyDescent="0.25">
      <c r="A27" s="315" t="s">
        <v>12</v>
      </c>
      <c r="B27" s="316">
        <f t="shared" si="1"/>
        <v>15</v>
      </c>
    </row>
    <row r="28" spans="1:4" ht="15" thickBot="1" x14ac:dyDescent="0.25">
      <c r="A28" s="315" t="s">
        <v>140</v>
      </c>
      <c r="B28" s="316">
        <f t="shared" si="1"/>
        <v>10</v>
      </c>
    </row>
    <row r="29" spans="1:4" ht="15" thickBot="1" x14ac:dyDescent="0.25">
      <c r="A29" s="315" t="s">
        <v>168</v>
      </c>
      <c r="B29" s="316">
        <f t="shared" si="1"/>
        <v>5</v>
      </c>
    </row>
    <row r="30" spans="1:4" ht="42" customHeight="1" thickBot="1" x14ac:dyDescent="0.25">
      <c r="A30" s="379" t="s">
        <v>64</v>
      </c>
      <c r="B30" s="380"/>
    </row>
    <row r="31" spans="1:4" ht="15" thickBot="1" x14ac:dyDescent="0.25">
      <c r="A31" s="379" t="s">
        <v>136</v>
      </c>
      <c r="B31" s="380"/>
    </row>
    <row r="32" spans="1:4" ht="15" thickBot="1" x14ac:dyDescent="0.25">
      <c r="A32" s="315"/>
      <c r="B32" s="316"/>
    </row>
    <row r="33" spans="1:2" ht="15" thickBot="1" x14ac:dyDescent="0.25">
      <c r="A33" s="315" t="s">
        <v>11</v>
      </c>
      <c r="B33" s="316">
        <v>100</v>
      </c>
    </row>
    <row r="34" spans="1:2" ht="15" thickBot="1" x14ac:dyDescent="0.25">
      <c r="A34" s="315" t="s">
        <v>5</v>
      </c>
      <c r="B34" s="316">
        <f>SUM(B33-15)</f>
        <v>85</v>
      </c>
    </row>
    <row r="35" spans="1:2" ht="15" thickBot="1" x14ac:dyDescent="0.25">
      <c r="A35" s="315" t="s">
        <v>6</v>
      </c>
      <c r="B35" s="316">
        <f t="shared" ref="B35:B42" si="2">SUM(B34-10)</f>
        <v>75</v>
      </c>
    </row>
    <row r="36" spans="1:2" ht="15" thickBot="1" x14ac:dyDescent="0.25">
      <c r="A36" s="315" t="s">
        <v>7</v>
      </c>
      <c r="B36" s="316">
        <f t="shared" si="2"/>
        <v>65</v>
      </c>
    </row>
    <row r="37" spans="1:2" ht="15" thickBot="1" x14ac:dyDescent="0.25">
      <c r="A37" s="315" t="s">
        <v>8</v>
      </c>
      <c r="B37" s="316">
        <f t="shared" si="2"/>
        <v>55</v>
      </c>
    </row>
    <row r="38" spans="1:2" ht="15" thickBot="1" x14ac:dyDescent="0.25">
      <c r="A38" s="315" t="s">
        <v>9</v>
      </c>
      <c r="B38" s="316">
        <f t="shared" si="2"/>
        <v>45</v>
      </c>
    </row>
    <row r="39" spans="1:2" ht="15" thickBot="1" x14ac:dyDescent="0.25">
      <c r="A39" s="315" t="s">
        <v>10</v>
      </c>
      <c r="B39" s="316">
        <f t="shared" si="2"/>
        <v>35</v>
      </c>
    </row>
    <row r="40" spans="1:2" ht="15" thickBot="1" x14ac:dyDescent="0.25">
      <c r="A40" s="315" t="s">
        <v>12</v>
      </c>
      <c r="B40" s="316">
        <f t="shared" si="2"/>
        <v>25</v>
      </c>
    </row>
    <row r="41" spans="1:2" ht="15" thickBot="1" x14ac:dyDescent="0.25">
      <c r="A41" s="315" t="s">
        <v>166</v>
      </c>
      <c r="B41" s="316">
        <f t="shared" si="2"/>
        <v>15</v>
      </c>
    </row>
    <row r="42" spans="1:2" ht="15" thickBot="1" x14ac:dyDescent="0.25">
      <c r="A42" s="319" t="s">
        <v>167</v>
      </c>
      <c r="B42" s="316">
        <f t="shared" si="2"/>
        <v>5</v>
      </c>
    </row>
    <row r="43" spans="1:2" x14ac:dyDescent="0.2">
      <c r="A43" s="320"/>
      <c r="B43" s="321"/>
    </row>
    <row r="44" spans="1:2" x14ac:dyDescent="0.2">
      <c r="A44" s="320"/>
      <c r="B44" s="321"/>
    </row>
    <row r="45" spans="1:2" x14ac:dyDescent="0.2">
      <c r="A45" s="322" t="s">
        <v>135</v>
      </c>
      <c r="B45" s="322">
        <v>100</v>
      </c>
    </row>
    <row r="46" spans="1:2" x14ac:dyDescent="0.2">
      <c r="A46" s="322" t="s">
        <v>134</v>
      </c>
      <c r="B46" s="322">
        <v>5</v>
      </c>
    </row>
  </sheetData>
  <mergeCells count="5">
    <mergeCell ref="A2:B2"/>
    <mergeCell ref="A6:B6"/>
    <mergeCell ref="A31:B31"/>
    <mergeCell ref="A18:B18"/>
    <mergeCell ref="A30:B30"/>
  </mergeCells>
  <dataValidations count="1">
    <dataValidation allowBlank="1" showInputMessage="1" showErrorMessage="1" promptTitle="Overhead Costs" prompt="Include all costs other than those relating to direct service delivery staff i.e. Administrative Staff costs, Management Staff costs, rent, rates, utilities, insurances, IT etc._x000a_" sqref="A31:B31"/>
  </dataValidations>
  <printOptions horizontalCentered="1" verticalCentered="1"/>
  <pageMargins left="0.70866141732283472" right="0.70866141732283472" top="0.74803149606299213" bottom="0.74803149606299213" header="0.31496062992125984" footer="0.31496062992125984"/>
  <pageSetup paperSize="9" scale="83" fitToHeight="0" orientation="portrait" r:id="rId1"/>
  <headerFooter>
    <oddHeader>&amp;CAdvocacy Framework Lot 3
Financial Scoring</oddHead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74"/>
  <sheetViews>
    <sheetView topLeftCell="A3" zoomScaleNormal="100" workbookViewId="0">
      <selection activeCell="G15" sqref="G15"/>
    </sheetView>
  </sheetViews>
  <sheetFormatPr defaultRowHeight="14.25" x14ac:dyDescent="0.2"/>
  <cols>
    <col min="1" max="1" width="8.796875" style="110" customWidth="1"/>
    <col min="2" max="2" width="24.8984375" style="110" customWidth="1"/>
    <col min="3" max="3" width="9.59765625" style="110" bestFit="1" customWidth="1"/>
    <col min="4" max="4" width="23" style="112" customWidth="1"/>
    <col min="5" max="5" width="15.59765625" style="110" bestFit="1" customWidth="1"/>
    <col min="6" max="6" width="13.5" style="110" customWidth="1"/>
    <col min="7" max="7" width="9.8984375" style="110" bestFit="1" customWidth="1"/>
    <col min="8" max="16384" width="8.796875" style="110"/>
  </cols>
  <sheetData>
    <row r="1" spans="1:11" ht="18" x14ac:dyDescent="0.25">
      <c r="A1" s="283" t="s">
        <v>169</v>
      </c>
      <c r="B1" s="284"/>
      <c r="C1" s="285"/>
      <c r="E1" s="112"/>
      <c r="F1" s="112"/>
      <c r="G1" s="286"/>
      <c r="H1" s="130"/>
      <c r="I1" s="130"/>
    </row>
    <row r="2" spans="1:11" x14ac:dyDescent="0.2">
      <c r="A2" s="287"/>
      <c r="B2" s="284"/>
      <c r="C2" s="285"/>
      <c r="E2" s="112"/>
      <c r="F2" s="112"/>
      <c r="G2" s="130"/>
      <c r="H2" s="130"/>
      <c r="I2" s="130"/>
    </row>
    <row r="3" spans="1:11" ht="18" x14ac:dyDescent="0.25">
      <c r="A3" s="382" t="s">
        <v>132</v>
      </c>
      <c r="B3" s="383"/>
      <c r="C3" s="383"/>
      <c r="D3" s="383"/>
      <c r="E3" s="383"/>
      <c r="F3" s="383"/>
      <c r="G3" s="383"/>
      <c r="H3" s="383"/>
      <c r="I3" s="383"/>
      <c r="J3" s="383"/>
      <c r="K3" s="383"/>
    </row>
    <row r="5" spans="1:11" x14ac:dyDescent="0.2">
      <c r="A5" s="287" t="s">
        <v>100</v>
      </c>
      <c r="B5" s="288"/>
      <c r="C5" s="289">
        <v>19.16</v>
      </c>
    </row>
    <row r="6" spans="1:11" ht="15" thickBot="1" x14ac:dyDescent="0.25">
      <c r="A6" s="287"/>
      <c r="B6" s="288"/>
      <c r="C6" s="290"/>
    </row>
    <row r="7" spans="1:11" ht="45" customHeight="1" thickBot="1" x14ac:dyDescent="0.25">
      <c r="A7" s="377" t="s">
        <v>101</v>
      </c>
      <c r="B7" s="386"/>
      <c r="C7" s="386"/>
      <c r="D7" s="386"/>
      <c r="E7" s="387"/>
      <c r="F7" s="378"/>
    </row>
    <row r="8" spans="1:11" x14ac:dyDescent="0.2">
      <c r="A8" s="287"/>
      <c r="B8" s="288"/>
      <c r="C8" s="290"/>
    </row>
    <row r="9" spans="1:11" ht="28.5" x14ac:dyDescent="0.2">
      <c r="A9" s="291"/>
      <c r="B9" s="131"/>
      <c r="C9" s="131"/>
      <c r="E9" s="292" t="s">
        <v>172</v>
      </c>
      <c r="F9" s="292" t="s">
        <v>173</v>
      </c>
      <c r="G9" s="293" t="s">
        <v>141</v>
      </c>
    </row>
    <row r="10" spans="1:11" x14ac:dyDescent="0.2">
      <c r="A10" s="291"/>
      <c r="B10" s="131"/>
      <c r="C10" s="131"/>
      <c r="D10" s="131"/>
      <c r="E10" s="132"/>
    </row>
    <row r="11" spans="1:11" ht="15" thickBot="1" x14ac:dyDescent="0.25">
      <c r="A11" s="384" t="s">
        <v>165</v>
      </c>
      <c r="B11" s="385"/>
      <c r="C11" s="294">
        <f>60*C5</f>
        <v>1149.5999999999999</v>
      </c>
      <c r="D11" s="295" t="s">
        <v>102</v>
      </c>
      <c r="E11" s="296">
        <f>SUM(C11*160)</f>
        <v>183936</v>
      </c>
      <c r="F11" s="296">
        <f>SUM(E11)*5</f>
        <v>919680</v>
      </c>
      <c r="G11" s="297">
        <v>0.1</v>
      </c>
    </row>
    <row r="12" spans="1:11" ht="15" thickTop="1" x14ac:dyDescent="0.2">
      <c r="A12" s="287"/>
      <c r="B12" s="288"/>
      <c r="C12" s="290"/>
    </row>
    <row r="13" spans="1:11" ht="15" thickBot="1" x14ac:dyDescent="0.25">
      <c r="A13" s="363" t="s">
        <v>193</v>
      </c>
      <c r="B13" s="364"/>
      <c r="C13" s="365"/>
      <c r="D13" s="366"/>
      <c r="E13" s="367">
        <v>55000</v>
      </c>
      <c r="F13" s="368">
        <f t="shared" ref="F13" si="0">SUM(E13)*5</f>
        <v>275000</v>
      </c>
    </row>
    <row r="14" spans="1:11" ht="15" thickTop="1" x14ac:dyDescent="0.2">
      <c r="A14" s="287"/>
      <c r="B14" s="288"/>
      <c r="C14" s="290"/>
    </row>
    <row r="15" spans="1:11" ht="15" thickBot="1" x14ac:dyDescent="0.25">
      <c r="A15" s="287"/>
      <c r="B15" s="298" t="s">
        <v>103</v>
      </c>
      <c r="C15" s="290"/>
      <c r="E15" s="299">
        <f>SUM(E11:E13)</f>
        <v>238936</v>
      </c>
      <c r="F15" s="299">
        <f>SUM(F11:F13)</f>
        <v>1194680</v>
      </c>
      <c r="G15" s="111"/>
    </row>
    <row r="16" spans="1:11" ht="15" thickTop="1" x14ac:dyDescent="0.2">
      <c r="A16" s="287"/>
      <c r="B16" s="288"/>
      <c r="C16" s="290"/>
    </row>
    <row r="17" spans="1:7" x14ac:dyDescent="0.2">
      <c r="A17" s="287"/>
      <c r="B17" s="288"/>
      <c r="C17" s="290"/>
    </row>
    <row r="18" spans="1:7" ht="15" thickBot="1" x14ac:dyDescent="0.25"/>
    <row r="19" spans="1:7" ht="57" customHeight="1" thickBot="1" x14ac:dyDescent="0.25">
      <c r="A19" s="377" t="s">
        <v>104</v>
      </c>
      <c r="B19" s="388"/>
      <c r="C19" s="388"/>
      <c r="D19" s="388"/>
      <c r="E19" s="388"/>
      <c r="F19" s="389"/>
    </row>
    <row r="20" spans="1:7" s="130" customFormat="1" ht="22.5" customHeight="1" x14ac:dyDescent="0.2">
      <c r="A20" s="300"/>
      <c r="B20" s="165"/>
      <c r="C20" s="165"/>
      <c r="D20" s="165"/>
      <c r="E20" s="165"/>
      <c r="F20" s="165"/>
    </row>
    <row r="21" spans="1:7" s="130" customFormat="1" ht="20.25" customHeight="1" x14ac:dyDescent="0.2">
      <c r="A21" s="390"/>
      <c r="B21" s="372"/>
      <c r="C21" s="372"/>
      <c r="D21" s="372"/>
      <c r="E21" s="372"/>
      <c r="F21" s="372"/>
    </row>
    <row r="22" spans="1:7" s="130" customFormat="1" ht="13.5" customHeight="1" x14ac:dyDescent="0.2">
      <c r="A22" s="391" t="s">
        <v>164</v>
      </c>
      <c r="B22" s="372"/>
      <c r="C22" s="372"/>
      <c r="D22" s="301">
        <f>(37*2.5)*52</f>
        <v>4810</v>
      </c>
      <c r="E22" s="165"/>
      <c r="F22" s="165"/>
    </row>
    <row r="23" spans="1:7" s="130" customFormat="1" ht="13.5" customHeight="1" x14ac:dyDescent="0.2">
      <c r="A23" s="300"/>
      <c r="B23" s="165"/>
      <c r="C23" s="165"/>
      <c r="D23" s="165"/>
      <c r="E23" s="165"/>
      <c r="F23" s="165"/>
    </row>
    <row r="24" spans="1:7" s="130" customFormat="1" ht="13.5" customHeight="1" x14ac:dyDescent="0.2">
      <c r="A24" s="300"/>
      <c r="B24" s="165" t="s">
        <v>137</v>
      </c>
      <c r="C24" s="165"/>
      <c r="D24" s="302">
        <f>19.16*D22</f>
        <v>92159.6</v>
      </c>
      <c r="E24" s="165"/>
      <c r="F24" s="165"/>
    </row>
    <row r="25" spans="1:7" s="130" customFormat="1" ht="13.5" customHeight="1" x14ac:dyDescent="0.2">
      <c r="A25" s="300"/>
      <c r="B25" s="165" t="s">
        <v>105</v>
      </c>
      <c r="C25" s="165"/>
      <c r="D25" s="302">
        <v>8000</v>
      </c>
      <c r="E25" s="165"/>
      <c r="F25" s="165"/>
    </row>
    <row r="26" spans="1:7" s="130" customFormat="1" ht="22.5" customHeight="1" thickBot="1" x14ac:dyDescent="0.25">
      <c r="A26" s="300"/>
      <c r="B26" s="165"/>
      <c r="C26" s="165"/>
      <c r="D26" s="303">
        <f>SUM(D24:D25)</f>
        <v>100159.6</v>
      </c>
      <c r="E26" s="301"/>
      <c r="F26" s="165"/>
    </row>
    <row r="27" spans="1:7" s="130" customFormat="1" ht="13.5" customHeight="1" thickTop="1" x14ac:dyDescent="0.2">
      <c r="A27" s="300"/>
      <c r="B27" s="165"/>
      <c r="C27" s="165"/>
      <c r="D27" s="302"/>
      <c r="E27" s="301"/>
      <c r="F27" s="165"/>
    </row>
    <row r="28" spans="1:7" s="130" customFormat="1" ht="15.75" customHeight="1" x14ac:dyDescent="0.2">
      <c r="A28" s="300"/>
      <c r="B28" s="165"/>
      <c r="C28" s="165"/>
      <c r="D28" s="165"/>
      <c r="E28" s="292" t="s">
        <v>172</v>
      </c>
      <c r="F28" s="292" t="s">
        <v>173</v>
      </c>
    </row>
    <row r="29" spans="1:7" ht="33" customHeight="1" x14ac:dyDescent="0.2">
      <c r="A29" s="298"/>
      <c r="B29" s="288" t="s">
        <v>67</v>
      </c>
      <c r="C29" s="304"/>
      <c r="E29" s="112"/>
      <c r="G29" s="293" t="s">
        <v>141</v>
      </c>
    </row>
    <row r="30" spans="1:7" x14ac:dyDescent="0.2">
      <c r="B30" s="284"/>
      <c r="C30" s="304"/>
      <c r="D30" s="305"/>
      <c r="E30" s="112"/>
    </row>
    <row r="31" spans="1:7" ht="15" thickBot="1" x14ac:dyDescent="0.25">
      <c r="A31" s="384" t="s">
        <v>106</v>
      </c>
      <c r="B31" s="385"/>
      <c r="C31" s="294"/>
      <c r="D31" s="295" t="s">
        <v>107</v>
      </c>
      <c r="E31" s="296">
        <f>(D$26/500)*250</f>
        <v>50079.8</v>
      </c>
      <c r="F31" s="296">
        <f>SUM(E31)*5</f>
        <v>250399</v>
      </c>
      <c r="G31" s="297">
        <v>4.4999999999999998E-2</v>
      </c>
    </row>
    <row r="32" spans="1:7" ht="15" thickTop="1" x14ac:dyDescent="0.2">
      <c r="E32" s="112"/>
      <c r="G32" s="297"/>
    </row>
    <row r="33" spans="1:7" x14ac:dyDescent="0.2">
      <c r="E33" s="112"/>
      <c r="G33" s="297"/>
    </row>
    <row r="34" spans="1:7" ht="42.75" customHeight="1" x14ac:dyDescent="0.2">
      <c r="A34" s="287"/>
      <c r="B34" s="288" t="s">
        <v>69</v>
      </c>
      <c r="C34" s="285"/>
      <c r="E34" s="292"/>
      <c r="G34" s="297"/>
    </row>
    <row r="35" spans="1:7" x14ac:dyDescent="0.2">
      <c r="E35" s="112"/>
      <c r="G35" s="297"/>
    </row>
    <row r="36" spans="1:7" ht="15" thickBot="1" x14ac:dyDescent="0.25">
      <c r="A36" s="384" t="s">
        <v>108</v>
      </c>
      <c r="B36" s="385"/>
      <c r="C36" s="294"/>
      <c r="D36" s="295" t="s">
        <v>109</v>
      </c>
      <c r="E36" s="296">
        <f>(D$26/500)*40</f>
        <v>8012.7680000000009</v>
      </c>
      <c r="F36" s="296">
        <f>SUM(E36)*5</f>
        <v>40063.840000000004</v>
      </c>
      <c r="G36" s="297">
        <v>4.4999999999999998E-2</v>
      </c>
    </row>
    <row r="37" spans="1:7" ht="42.75" customHeight="1" thickTop="1" x14ac:dyDescent="0.2">
      <c r="A37" s="287"/>
      <c r="B37" s="288" t="s">
        <v>68</v>
      </c>
      <c r="C37" s="285"/>
      <c r="E37" s="292"/>
      <c r="G37" s="297"/>
    </row>
    <row r="38" spans="1:7" x14ac:dyDescent="0.2">
      <c r="E38" s="112"/>
      <c r="G38" s="297"/>
    </row>
    <row r="39" spans="1:7" ht="15" thickBot="1" x14ac:dyDescent="0.25">
      <c r="A39" s="384" t="s">
        <v>110</v>
      </c>
      <c r="B39" s="385"/>
      <c r="C39" s="294"/>
      <c r="D39" s="295" t="s">
        <v>111</v>
      </c>
      <c r="E39" s="296">
        <f>(D$26/500)*150</f>
        <v>30047.880000000005</v>
      </c>
      <c r="F39" s="296">
        <f>SUM(E39)*5</f>
        <v>150239.40000000002</v>
      </c>
      <c r="G39" s="297">
        <v>4.4999999999999998E-2</v>
      </c>
    </row>
    <row r="40" spans="1:7" ht="42.75" customHeight="1" thickTop="1" x14ac:dyDescent="0.2">
      <c r="A40" s="287"/>
      <c r="B40" s="288" t="s">
        <v>92</v>
      </c>
      <c r="C40" s="285"/>
      <c r="E40" s="112"/>
      <c r="G40" s="297"/>
    </row>
    <row r="41" spans="1:7" x14ac:dyDescent="0.2">
      <c r="E41" s="112"/>
      <c r="G41" s="297"/>
    </row>
    <row r="42" spans="1:7" ht="29.25" thickBot="1" x14ac:dyDescent="0.25">
      <c r="A42" s="384" t="s">
        <v>112</v>
      </c>
      <c r="B42" s="385"/>
      <c r="C42" s="294"/>
      <c r="D42" s="295" t="s">
        <v>113</v>
      </c>
      <c r="E42" s="296">
        <f>(D$26/500)*30</f>
        <v>6009.5760000000009</v>
      </c>
      <c r="F42" s="296">
        <f>SUM(E42)*5</f>
        <v>30047.880000000005</v>
      </c>
      <c r="G42" s="297">
        <v>7.4999999999999997E-3</v>
      </c>
    </row>
    <row r="43" spans="1:7" ht="42.75" customHeight="1" thickTop="1" x14ac:dyDescent="0.2">
      <c r="A43" s="287"/>
      <c r="B43" s="288" t="s">
        <v>93</v>
      </c>
      <c r="C43" s="285"/>
      <c r="E43" s="305"/>
      <c r="G43" s="297"/>
    </row>
    <row r="44" spans="1:7" x14ac:dyDescent="0.2">
      <c r="E44" s="305"/>
      <c r="G44" s="297"/>
    </row>
    <row r="45" spans="1:7" ht="29.25" thickBot="1" x14ac:dyDescent="0.25">
      <c r="A45" s="384" t="s">
        <v>112</v>
      </c>
      <c r="B45" s="385"/>
      <c r="C45" s="294"/>
      <c r="D45" s="295" t="s">
        <v>113</v>
      </c>
      <c r="E45" s="296">
        <f>(D$26/500)*30</f>
        <v>6009.5760000000009</v>
      </c>
      <c r="F45" s="296">
        <f>SUM(E45)*5</f>
        <v>30047.880000000005</v>
      </c>
      <c r="G45" s="297">
        <v>7.4999999999999997E-3</v>
      </c>
    </row>
    <row r="46" spans="1:7" ht="15" thickTop="1" x14ac:dyDescent="0.2">
      <c r="C46" s="306"/>
      <c r="D46" s="305"/>
      <c r="E46" s="112"/>
    </row>
    <row r="47" spans="1:7" x14ac:dyDescent="0.2">
      <c r="C47" s="306"/>
      <c r="D47" s="305"/>
      <c r="E47" s="112"/>
    </row>
    <row r="48" spans="1:7" ht="15" thickBot="1" x14ac:dyDescent="0.25">
      <c r="B48" s="298" t="s">
        <v>114</v>
      </c>
      <c r="C48" s="306"/>
      <c r="D48" s="305"/>
      <c r="E48" s="307">
        <f>SUM(E31:E45)</f>
        <v>100159.6</v>
      </c>
      <c r="F48" s="307">
        <f>SUM(F31:F45)</f>
        <v>500798.00000000006</v>
      </c>
    </row>
    <row r="49" spans="1:7" ht="15" thickTop="1" x14ac:dyDescent="0.2">
      <c r="C49" s="306"/>
      <c r="D49" s="305"/>
    </row>
    <row r="50" spans="1:7" ht="15" thickBot="1" x14ac:dyDescent="0.25"/>
    <row r="51" spans="1:7" ht="28.5" customHeight="1" thickBot="1" x14ac:dyDescent="0.25">
      <c r="A51" s="377" t="s">
        <v>115</v>
      </c>
      <c r="B51" s="386"/>
      <c r="C51" s="386"/>
      <c r="D51" s="386"/>
      <c r="E51" s="387"/>
      <c r="F51" s="378"/>
    </row>
    <row r="52" spans="1:7" ht="16.5" customHeight="1" x14ac:dyDescent="0.2"/>
    <row r="53" spans="1:7" s="130" customFormat="1" ht="20.25" customHeight="1" x14ac:dyDescent="0.2">
      <c r="A53" s="390"/>
      <c r="B53" s="372"/>
      <c r="C53" s="372"/>
      <c r="D53" s="372"/>
      <c r="E53" s="372"/>
      <c r="F53" s="372"/>
    </row>
    <row r="54" spans="1:7" s="130" customFormat="1" ht="30" customHeight="1" x14ac:dyDescent="0.2">
      <c r="A54" s="391" t="s">
        <v>164</v>
      </c>
      <c r="B54" s="372"/>
      <c r="C54" s="372"/>
      <c r="D54" s="301">
        <f>(37*1.5)*52</f>
        <v>2886</v>
      </c>
      <c r="E54" s="165"/>
      <c r="F54" s="165"/>
    </row>
    <row r="55" spans="1:7" s="130" customFormat="1" ht="30" customHeight="1" x14ac:dyDescent="0.2">
      <c r="A55" s="391"/>
      <c r="B55" s="372"/>
      <c r="C55" s="372"/>
      <c r="D55" s="301"/>
      <c r="E55" s="165"/>
      <c r="F55" s="165"/>
    </row>
    <row r="56" spans="1:7" s="130" customFormat="1" ht="13.5" customHeight="1" x14ac:dyDescent="0.2">
      <c r="A56" s="308"/>
      <c r="B56" s="284"/>
      <c r="C56" s="284"/>
      <c r="D56" s="165"/>
      <c r="E56" s="165"/>
      <c r="F56" s="165"/>
    </row>
    <row r="57" spans="1:7" s="130" customFormat="1" ht="13.5" customHeight="1" x14ac:dyDescent="0.2">
      <c r="A57" s="308"/>
      <c r="B57" s="284"/>
      <c r="C57" s="284"/>
      <c r="D57" s="165"/>
      <c r="E57" s="165"/>
      <c r="F57" s="165"/>
    </row>
    <row r="58" spans="1:7" s="130" customFormat="1" ht="13.5" customHeight="1" x14ac:dyDescent="0.2">
      <c r="A58" s="300"/>
      <c r="B58" s="165" t="s">
        <v>163</v>
      </c>
      <c r="C58" s="165"/>
      <c r="D58" s="302">
        <f>19.16*D54</f>
        <v>55295.76</v>
      </c>
      <c r="E58" s="165"/>
      <c r="F58" s="165"/>
    </row>
    <row r="59" spans="1:7" s="130" customFormat="1" ht="13.5" customHeight="1" x14ac:dyDescent="0.2">
      <c r="A59" s="300"/>
      <c r="B59" s="165"/>
      <c r="C59" s="165"/>
      <c r="D59" s="302"/>
      <c r="E59" s="165"/>
      <c r="F59" s="165"/>
    </row>
    <row r="60" spans="1:7" s="130" customFormat="1" ht="22.5" customHeight="1" thickBot="1" x14ac:dyDescent="0.25">
      <c r="A60" s="300"/>
      <c r="B60" s="165"/>
      <c r="C60" s="165"/>
      <c r="D60" s="303">
        <f>SUM(D58:D59)</f>
        <v>55295.76</v>
      </c>
      <c r="E60" s="165"/>
      <c r="F60" s="165"/>
    </row>
    <row r="61" spans="1:7" ht="15" thickTop="1" x14ac:dyDescent="0.2"/>
    <row r="62" spans="1:7" x14ac:dyDescent="0.2">
      <c r="A62" s="287"/>
      <c r="B62" s="288" t="s">
        <v>97</v>
      </c>
      <c r="C62" s="285"/>
      <c r="E62" s="292" t="s">
        <v>172</v>
      </c>
      <c r="F62" s="292" t="s">
        <v>173</v>
      </c>
      <c r="G62" s="293" t="s">
        <v>141</v>
      </c>
    </row>
    <row r="64" spans="1:7" ht="29.25" thickBot="1" x14ac:dyDescent="0.25">
      <c r="A64" s="384" t="s">
        <v>116</v>
      </c>
      <c r="B64" s="385"/>
      <c r="C64" s="294"/>
      <c r="D64" s="295" t="s">
        <v>117</v>
      </c>
      <c r="E64" s="309">
        <f>(D$60/120)*100</f>
        <v>46079.8</v>
      </c>
      <c r="F64" s="296">
        <f>SUM(E64)*5</f>
        <v>230399</v>
      </c>
      <c r="G64" s="310">
        <v>7.4999999999999997E-2</v>
      </c>
    </row>
    <row r="65" spans="1:7" ht="15" thickTop="1" x14ac:dyDescent="0.2">
      <c r="A65" s="287"/>
      <c r="B65" s="288" t="s">
        <v>98</v>
      </c>
      <c r="C65" s="285"/>
      <c r="E65" s="292"/>
      <c r="G65" s="310"/>
    </row>
    <row r="66" spans="1:7" x14ac:dyDescent="0.2">
      <c r="G66" s="310"/>
    </row>
    <row r="67" spans="1:7" ht="29.25" thickBot="1" x14ac:dyDescent="0.25">
      <c r="A67" s="384" t="s">
        <v>118</v>
      </c>
      <c r="B67" s="385"/>
      <c r="C67" s="294"/>
      <c r="D67" s="295" t="s">
        <v>119</v>
      </c>
      <c r="E67" s="309">
        <f>(D$60/120)*20</f>
        <v>9215.9599999999991</v>
      </c>
      <c r="F67" s="296">
        <f>SUM(E67)*5</f>
        <v>46079.799999999996</v>
      </c>
      <c r="G67" s="310">
        <v>7.4999999999999997E-2</v>
      </c>
    </row>
    <row r="68" spans="1:7" ht="15" thickTop="1" x14ac:dyDescent="0.2">
      <c r="G68" s="297"/>
    </row>
    <row r="69" spans="1:7" ht="15" thickBot="1" x14ac:dyDescent="0.25">
      <c r="B69" s="287" t="s">
        <v>120</v>
      </c>
      <c r="E69" s="309">
        <v>40000</v>
      </c>
      <c r="F69" s="296">
        <f>SUM(E69)*5</f>
        <v>200000</v>
      </c>
    </row>
    <row r="70" spans="1:7" ht="15" thickTop="1" x14ac:dyDescent="0.2">
      <c r="F70" s="297"/>
    </row>
    <row r="73" spans="1:7" ht="15" thickBot="1" x14ac:dyDescent="0.25">
      <c r="B73" s="298" t="s">
        <v>121</v>
      </c>
      <c r="C73" s="306"/>
      <c r="D73" s="305"/>
      <c r="E73" s="311">
        <f>SUM(E63:E70)</f>
        <v>95295.760000000009</v>
      </c>
      <c r="F73" s="311">
        <f>SUM(F63:F70)</f>
        <v>476478.8</v>
      </c>
    </row>
    <row r="74" spans="1:7" ht="15" thickTop="1" x14ac:dyDescent="0.2"/>
  </sheetData>
  <mergeCells count="17">
    <mergeCell ref="A54:C54"/>
    <mergeCell ref="A55:C55"/>
    <mergeCell ref="A64:B64"/>
    <mergeCell ref="A67:B67"/>
    <mergeCell ref="A51:F51"/>
    <mergeCell ref="A53:F53"/>
    <mergeCell ref="A3:K3"/>
    <mergeCell ref="A36:B36"/>
    <mergeCell ref="A39:B39"/>
    <mergeCell ref="A42:B42"/>
    <mergeCell ref="A45:B45"/>
    <mergeCell ref="A7:F7"/>
    <mergeCell ref="A11:B11"/>
    <mergeCell ref="A19:F19"/>
    <mergeCell ref="A21:F21"/>
    <mergeCell ref="A22:C22"/>
    <mergeCell ref="A31:B31"/>
  </mergeCells>
  <pageMargins left="0.70866141732283472" right="0.70866141732283472" top="0.74803149606299213" bottom="0.74803149606299213" header="0.31496062992125984" footer="0.31496062992125984"/>
  <pageSetup paperSize="9" scale="50" orientation="portrait" r:id="rId1"/>
  <headerFooter>
    <oddHeader>&amp;CAdvocacy Framework
Financial Modelling Summary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74"/>
  <sheetViews>
    <sheetView topLeftCell="A9" workbookViewId="0">
      <selection activeCell="E15" sqref="E15"/>
    </sheetView>
  </sheetViews>
  <sheetFormatPr defaultRowHeight="14.25" x14ac:dyDescent="0.2"/>
  <cols>
    <col min="1" max="1" width="5.5" style="110" customWidth="1"/>
    <col min="2" max="2" width="10.59765625" style="110" customWidth="1"/>
    <col min="3" max="3" width="19.3984375" style="110" customWidth="1"/>
    <col min="4" max="4" width="13.296875" style="110" customWidth="1"/>
    <col min="5" max="5" width="12.69921875" style="111" customWidth="1"/>
    <col min="6" max="6" width="10.8984375" style="110" customWidth="1"/>
    <col min="7" max="8" width="13.8984375" style="112" customWidth="1"/>
    <col min="9" max="9" width="9.19921875" style="213" customWidth="1"/>
    <col min="10" max="16384" width="8.796875" style="110"/>
  </cols>
  <sheetData>
    <row r="1" spans="1:10" ht="18" x14ac:dyDescent="0.25">
      <c r="A1" s="394" t="s">
        <v>133</v>
      </c>
      <c r="B1" s="394"/>
      <c r="C1" s="395"/>
      <c r="D1" s="395"/>
      <c r="E1" s="395"/>
      <c r="F1" s="395"/>
      <c r="G1" s="395"/>
      <c r="H1" s="395"/>
      <c r="I1" s="395"/>
      <c r="J1" s="395"/>
    </row>
    <row r="3" spans="1:10" customFormat="1" ht="18" x14ac:dyDescent="0.25">
      <c r="A3" s="394" t="s">
        <v>145</v>
      </c>
      <c r="B3" s="394"/>
      <c r="C3" s="395"/>
      <c r="D3" s="395"/>
      <c r="E3" s="395"/>
      <c r="F3" s="395"/>
      <c r="G3" s="395"/>
      <c r="H3" s="395"/>
      <c r="I3" s="395"/>
      <c r="J3" s="395"/>
    </row>
    <row r="4" spans="1:10" x14ac:dyDescent="0.2">
      <c r="A4" s="131"/>
      <c r="B4" s="131"/>
      <c r="C4" s="131"/>
      <c r="D4" s="131"/>
    </row>
    <row r="5" spans="1:10" ht="15" customHeight="1" x14ac:dyDescent="0.2">
      <c r="A5" s="396" t="s">
        <v>62</v>
      </c>
      <c r="B5" s="392"/>
      <c r="C5" s="397"/>
      <c r="D5" s="397"/>
      <c r="E5" s="130"/>
      <c r="F5" s="130"/>
      <c r="G5" s="110"/>
      <c r="H5" s="110"/>
    </row>
    <row r="6" spans="1:10" ht="15" customHeight="1" thickBot="1" x14ac:dyDescent="0.25">
      <c r="A6" s="182"/>
      <c r="B6" s="183"/>
      <c r="C6" s="184"/>
      <c r="D6" s="184"/>
      <c r="E6" s="186"/>
      <c r="F6" s="186"/>
      <c r="G6" s="185"/>
      <c r="H6" s="185"/>
    </row>
    <row r="7" spans="1:10" ht="15" customHeight="1" thickBot="1" x14ac:dyDescent="0.25">
      <c r="A7" s="182"/>
      <c r="B7" s="172" t="s">
        <v>149</v>
      </c>
      <c r="C7" s="167"/>
      <c r="D7" s="197">
        <v>0.2</v>
      </c>
      <c r="E7" s="186"/>
      <c r="F7" s="186"/>
      <c r="G7" s="185"/>
      <c r="H7" s="185"/>
    </row>
    <row r="8" spans="1:10" ht="15" customHeight="1" thickBot="1" x14ac:dyDescent="0.25">
      <c r="A8" s="182"/>
      <c r="B8" s="187" t="s">
        <v>14</v>
      </c>
      <c r="C8" s="188"/>
      <c r="D8" s="181">
        <v>0.1</v>
      </c>
      <c r="E8" s="186"/>
      <c r="F8" s="186"/>
      <c r="G8" s="185"/>
      <c r="H8" s="185"/>
    </row>
    <row r="9" spans="1:10" ht="15" customHeight="1" thickBot="1" x14ac:dyDescent="0.25">
      <c r="A9" s="182"/>
      <c r="B9" s="195" t="s">
        <v>153</v>
      </c>
      <c r="C9" s="192"/>
      <c r="D9" s="190">
        <v>0.1</v>
      </c>
      <c r="E9" s="186"/>
      <c r="F9" s="186"/>
      <c r="G9" s="185"/>
      <c r="H9" s="185"/>
    </row>
    <row r="10" spans="1:10" ht="15" customHeight="1" thickBot="1" x14ac:dyDescent="0.25">
      <c r="A10" s="182"/>
      <c r="B10" s="188" t="s">
        <v>13</v>
      </c>
      <c r="C10" s="189"/>
      <c r="D10" s="181">
        <v>0.1</v>
      </c>
      <c r="E10" s="186"/>
      <c r="F10" s="186"/>
      <c r="G10" s="185"/>
      <c r="H10" s="185"/>
    </row>
    <row r="11" spans="1:10" ht="15" customHeight="1" thickBot="1" x14ac:dyDescent="0.25">
      <c r="A11" s="159"/>
      <c r="B11" s="163"/>
      <c r="C11" s="160"/>
      <c r="D11" s="160"/>
    </row>
    <row r="12" spans="1:10" ht="15" customHeight="1" thickBot="1" x14ac:dyDescent="0.25">
      <c r="A12" s="158"/>
      <c r="B12" s="172" t="s">
        <v>14</v>
      </c>
      <c r="C12" s="178"/>
      <c r="D12" s="170"/>
      <c r="E12" s="173"/>
      <c r="F12" s="168"/>
      <c r="G12" s="169"/>
      <c r="H12" s="169"/>
      <c r="I12" s="214"/>
    </row>
    <row r="13" spans="1:10" ht="61.5" customHeight="1" x14ac:dyDescent="0.2">
      <c r="A13" s="174"/>
      <c r="B13" s="176" t="s">
        <v>147</v>
      </c>
      <c r="C13" s="177" t="s">
        <v>17</v>
      </c>
      <c r="D13" s="177" t="s">
        <v>54</v>
      </c>
      <c r="E13" s="236" t="s">
        <v>170</v>
      </c>
      <c r="F13" s="177" t="s">
        <v>150</v>
      </c>
      <c r="G13" s="177" t="s">
        <v>143</v>
      </c>
      <c r="H13" s="177" t="s">
        <v>161</v>
      </c>
      <c r="I13" s="215" t="s">
        <v>142</v>
      </c>
    </row>
    <row r="14" spans="1:10" ht="30" customHeight="1" x14ac:dyDescent="0.2">
      <c r="A14" s="165"/>
      <c r="B14" s="113" t="s">
        <v>66</v>
      </c>
      <c r="C14" s="124" t="s">
        <v>146</v>
      </c>
      <c r="D14" s="114">
        <f>SUM('Modelling Summary'!E15)*5</f>
        <v>1194680</v>
      </c>
      <c r="E14" s="237">
        <v>1426704</v>
      </c>
      <c r="F14" s="115">
        <f>(D14-E14)/D14</f>
        <v>-0.19421435028626913</v>
      </c>
      <c r="G14" s="116" t="str">
        <f>IF(AND(F14&lt;=2%,F14&gt;=0),"55",IF(AND(F14&gt;2%,F14&lt;=4%),"60",IF(AND(F14&gt;4%,F14&lt;=6%),"65",IF(AND(F14&gt;6%,F14&lt;=8%),"70",IF(AND(F14&gt;8%,F14&lt;=10%),"75",IF(AND(F14&gt;10%,F14&lt;=12%),"80",IF(AND(F14&gt;12%,F14&lt;=14%),"85",IF(AND(F14&gt;14%,F14&lt;=16%),"90",IF(AND(F14&gt;16%,F14&lt;=18%),"95",IF(F14&gt;18%,"100",IF(AND(F14&lt;0%,F14&gt;=-2%),"50",IF(AND(F14&lt;-2%,F14&gt;=-4%),"45",IF(AND(F14&lt;-4%,F14&gt;=-6%),"40",IF(AND(F14&lt;-6%,F14&gt;=-8%),"35",IF(AND(F14&lt;-8%,F14&gt;=-10%),"30",IF(AND(F14&lt;-10%,F14&gt;=-12%),"25",IF(AND(F14&lt;-12%,F14&gt;=-14%),"20",IF(AND(F14&lt;-14%,F14&gt;=160%),"15",IF(AND(F14&lt;-16%,F14&gt;=-18%),"10",IF(F14&lt;-18%,"5"))))))))))))))))))))</f>
        <v>5</v>
      </c>
      <c r="H14" s="116">
        <v>10</v>
      </c>
      <c r="I14" s="137">
        <f>SUM(G14*0.1)</f>
        <v>0.5</v>
      </c>
    </row>
    <row r="15" spans="1:10" ht="30" customHeight="1" x14ac:dyDescent="0.2">
      <c r="A15" s="165"/>
      <c r="B15" s="118"/>
      <c r="C15" s="119"/>
      <c r="D15" s="119"/>
      <c r="E15" s="238"/>
      <c r="F15" s="115"/>
      <c r="G15" s="121"/>
      <c r="H15" s="121"/>
      <c r="I15" s="216"/>
    </row>
    <row r="16" spans="1:10" x14ac:dyDescent="0.2">
      <c r="A16" s="165"/>
      <c r="B16" s="118"/>
      <c r="C16" s="119"/>
      <c r="D16" s="119"/>
      <c r="E16" s="238"/>
      <c r="F16" s="120"/>
      <c r="G16" s="121"/>
      <c r="H16" s="121"/>
      <c r="I16" s="217"/>
    </row>
    <row r="17" spans="1:9" ht="15" thickBot="1" x14ac:dyDescent="0.25">
      <c r="A17" s="128"/>
      <c r="B17" s="198" t="s">
        <v>162</v>
      </c>
      <c r="C17" s="202"/>
      <c r="D17" s="202">
        <f>SUM(D14:D16)</f>
        <v>1194680</v>
      </c>
      <c r="E17" s="239">
        <f>SUM(E14:E16)</f>
        <v>1426704</v>
      </c>
      <c r="F17" s="205"/>
      <c r="G17" s="206"/>
      <c r="H17" s="206"/>
      <c r="I17" s="218">
        <f>SUM(I14:I15)</f>
        <v>0.5</v>
      </c>
    </row>
    <row r="18" spans="1:9" ht="15" thickBot="1" x14ac:dyDescent="0.25">
      <c r="A18" s="128"/>
      <c r="B18" s="208" t="s">
        <v>13</v>
      </c>
      <c r="C18" s="170"/>
      <c r="D18" s="170"/>
      <c r="E18" s="171"/>
      <c r="F18" s="169"/>
      <c r="G18" s="169"/>
      <c r="H18" s="169"/>
      <c r="I18" s="219"/>
    </row>
    <row r="19" spans="1:9" ht="47.25" customHeight="1" x14ac:dyDescent="0.2">
      <c r="A19" s="174"/>
      <c r="B19" s="209"/>
      <c r="C19" s="177" t="s">
        <v>17</v>
      </c>
      <c r="D19" s="177" t="s">
        <v>170</v>
      </c>
      <c r="E19" s="240" t="s">
        <v>171</v>
      </c>
      <c r="F19" s="175" t="s">
        <v>15</v>
      </c>
      <c r="G19" s="177" t="s">
        <v>16</v>
      </c>
      <c r="H19" s="177" t="s">
        <v>161</v>
      </c>
      <c r="I19" s="215" t="s">
        <v>142</v>
      </c>
    </row>
    <row r="20" spans="1:9" x14ac:dyDescent="0.2">
      <c r="A20" s="165"/>
      <c r="B20" s="210"/>
      <c r="C20" s="124" t="s">
        <v>146</v>
      </c>
      <c r="D20" s="124">
        <f>SUM(E17)</f>
        <v>1426704</v>
      </c>
      <c r="E20" s="241">
        <v>15000</v>
      </c>
      <c r="F20" s="125">
        <f>IFERROR(E20/D20,0)</f>
        <v>1.0513743565588938E-2</v>
      </c>
      <c r="G20" s="227" t="str">
        <f>IF(AND(F20&lt;=5%,F20&gt;=0),"100",IF(AND(E20&gt;5%,F20&lt;=10%),"85",IF(AND(F20&gt;10%,F20&lt;=15%),"75",IF(AND(F20&gt;15%,F20&lt;=20%),"65",IF(AND(F20&gt;20%,F20&lt;=25%),"55",IF(AND(F20&gt;25%,F20&lt;=30%),"45",IF(AND(F20&gt;30%,F20&lt;=35%),"35",IF(AND(F20&gt;35%,F20&lt;=40%),"25",IF(AND(F20&gt;40%,F20&lt;=50%),"15",IF(F20&gt;50%,"5"))))))))))</f>
        <v>100</v>
      </c>
      <c r="H20" s="117">
        <v>10</v>
      </c>
      <c r="I20" s="137">
        <f>SUM(G20*0.1)</f>
        <v>10</v>
      </c>
    </row>
    <row r="21" spans="1:9" x14ac:dyDescent="0.2">
      <c r="A21" s="165"/>
      <c r="B21" s="211"/>
      <c r="C21" s="124"/>
      <c r="D21" s="166"/>
      <c r="E21" s="242"/>
      <c r="F21" s="180"/>
      <c r="G21" s="122"/>
      <c r="H21" s="122"/>
      <c r="I21" s="217"/>
    </row>
    <row r="22" spans="1:9" ht="15" thickBot="1" x14ac:dyDescent="0.25">
      <c r="A22" s="165"/>
      <c r="B22" s="212" t="s">
        <v>162</v>
      </c>
      <c r="C22" s="202"/>
      <c r="D22" s="202"/>
      <c r="E22" s="243"/>
      <c r="F22" s="203"/>
      <c r="G22" s="204"/>
      <c r="H22" s="204"/>
      <c r="I22" s="220">
        <f>SUM(I20:I21)</f>
        <v>10</v>
      </c>
    </row>
    <row r="23" spans="1:9" ht="15" thickBot="1" x14ac:dyDescent="0.25">
      <c r="A23" s="128"/>
      <c r="B23" s="231" t="s">
        <v>144</v>
      </c>
      <c r="C23" s="232"/>
      <c r="D23" s="232"/>
      <c r="E23" s="232"/>
      <c r="F23" s="233"/>
      <c r="G23" s="234"/>
      <c r="H23" s="234"/>
      <c r="I23" s="235">
        <f>SUM(I17+I22)/100</f>
        <v>0.105</v>
      </c>
    </row>
    <row r="24" spans="1:9" s="130" customFormat="1" x14ac:dyDescent="0.2">
      <c r="A24" s="126"/>
      <c r="B24" s="126"/>
      <c r="C24" s="127"/>
      <c r="D24" s="127"/>
      <c r="E24" s="127"/>
      <c r="F24" s="128"/>
      <c r="G24" s="129"/>
      <c r="H24" s="129"/>
      <c r="I24" s="221"/>
    </row>
    <row r="25" spans="1:9" s="130" customFormat="1" x14ac:dyDescent="0.2">
      <c r="A25" s="126"/>
      <c r="B25" s="126"/>
      <c r="C25" s="127"/>
      <c r="D25" s="127"/>
      <c r="E25" s="127"/>
      <c r="F25" s="128"/>
      <c r="G25" s="129"/>
      <c r="H25" s="129"/>
      <c r="I25" s="221"/>
    </row>
    <row r="26" spans="1:9" ht="19.5" customHeight="1" x14ac:dyDescent="0.2">
      <c r="A26" s="392" t="s">
        <v>63</v>
      </c>
      <c r="B26" s="392"/>
      <c r="C26" s="393"/>
      <c r="D26" s="393"/>
      <c r="E26" s="393"/>
      <c r="F26" s="393"/>
      <c r="G26" s="132"/>
      <c r="H26" s="132"/>
      <c r="I26" s="222"/>
    </row>
    <row r="27" spans="1:9" ht="19.5" customHeight="1" thickBot="1" x14ac:dyDescent="0.25">
      <c r="A27" s="183"/>
      <c r="B27" s="183"/>
      <c r="C27" s="191"/>
      <c r="D27" s="191"/>
      <c r="E27" s="191"/>
      <c r="F27" s="191"/>
      <c r="G27" s="132"/>
      <c r="H27" s="132"/>
      <c r="I27" s="222"/>
    </row>
    <row r="28" spans="1:9" ht="19.5" customHeight="1" thickBot="1" x14ac:dyDescent="0.25">
      <c r="A28" s="183"/>
      <c r="B28" s="172" t="s">
        <v>149</v>
      </c>
      <c r="C28" s="167"/>
      <c r="D28" s="197">
        <v>0.3</v>
      </c>
      <c r="E28" s="191"/>
      <c r="F28" s="191"/>
      <c r="G28" s="132"/>
      <c r="H28" s="132"/>
      <c r="I28" s="222"/>
    </row>
    <row r="29" spans="1:9" ht="19.5" customHeight="1" thickBot="1" x14ac:dyDescent="0.25">
      <c r="A29" s="183"/>
      <c r="B29" s="187" t="s">
        <v>14</v>
      </c>
      <c r="C29" s="188"/>
      <c r="D29" s="181">
        <v>0.15</v>
      </c>
      <c r="E29" s="191"/>
      <c r="F29" s="191"/>
      <c r="G29" s="132"/>
      <c r="H29" s="132"/>
      <c r="I29" s="222"/>
    </row>
    <row r="30" spans="1:9" ht="19.5" customHeight="1" thickBot="1" x14ac:dyDescent="0.25">
      <c r="A30" s="183"/>
      <c r="B30" s="195" t="s">
        <v>154</v>
      </c>
      <c r="C30" s="196"/>
      <c r="D30" s="193">
        <v>4.4999999999999998E-2</v>
      </c>
      <c r="E30" s="191"/>
      <c r="F30" s="191"/>
      <c r="G30" s="132"/>
      <c r="H30" s="132"/>
      <c r="I30" s="222"/>
    </row>
    <row r="31" spans="1:9" ht="19.5" customHeight="1" thickBot="1" x14ac:dyDescent="0.25">
      <c r="A31" s="183"/>
      <c r="B31" s="195" t="s">
        <v>155</v>
      </c>
      <c r="C31" s="196"/>
      <c r="D31" s="193">
        <v>4.4999999999999998E-2</v>
      </c>
      <c r="E31" s="191"/>
      <c r="F31" s="191"/>
      <c r="G31" s="132"/>
      <c r="H31" s="132"/>
      <c r="I31" s="222"/>
    </row>
    <row r="32" spans="1:9" ht="19.5" customHeight="1" thickBot="1" x14ac:dyDescent="0.25">
      <c r="A32" s="183"/>
      <c r="B32" s="195" t="s">
        <v>156</v>
      </c>
      <c r="C32" s="196"/>
      <c r="D32" s="193">
        <v>4.4999999999999998E-2</v>
      </c>
      <c r="E32" s="191"/>
      <c r="F32" s="191"/>
      <c r="G32" s="132"/>
      <c r="H32" s="132"/>
      <c r="I32" s="222"/>
    </row>
    <row r="33" spans="1:9" ht="19.5" customHeight="1" thickBot="1" x14ac:dyDescent="0.25">
      <c r="A33" s="183"/>
      <c r="B33" s="195" t="s">
        <v>157</v>
      </c>
      <c r="C33" s="196"/>
      <c r="D33" s="194">
        <v>7.4999999999999997E-3</v>
      </c>
      <c r="E33" s="191"/>
      <c r="F33" s="191"/>
      <c r="G33" s="132"/>
      <c r="H33" s="132"/>
      <c r="I33" s="222"/>
    </row>
    <row r="34" spans="1:9" ht="19.5" customHeight="1" thickBot="1" x14ac:dyDescent="0.25">
      <c r="A34" s="183"/>
      <c r="B34" s="195" t="s">
        <v>158</v>
      </c>
      <c r="C34" s="196"/>
      <c r="D34" s="194">
        <v>7.4999999999999997E-3</v>
      </c>
      <c r="E34" s="191"/>
      <c r="F34" s="191"/>
      <c r="G34" s="132"/>
      <c r="H34" s="132"/>
      <c r="I34" s="222"/>
    </row>
    <row r="35" spans="1:9" ht="19.5" customHeight="1" thickBot="1" x14ac:dyDescent="0.25">
      <c r="A35" s="183"/>
      <c r="B35" s="188" t="s">
        <v>13</v>
      </c>
      <c r="C35" s="189"/>
      <c r="D35" s="181">
        <v>0.15</v>
      </c>
      <c r="E35" s="191"/>
      <c r="F35" s="191"/>
      <c r="G35" s="132"/>
      <c r="H35" s="132"/>
      <c r="I35" s="222"/>
    </row>
    <row r="36" spans="1:9" ht="19.5" customHeight="1" thickBot="1" x14ac:dyDescent="0.25">
      <c r="A36" s="163"/>
      <c r="B36" s="163"/>
      <c r="C36" s="164"/>
      <c r="D36" s="164"/>
      <c r="E36" s="164"/>
      <c r="F36" s="164"/>
      <c r="G36" s="132"/>
      <c r="H36" s="132"/>
      <c r="I36" s="222"/>
    </row>
    <row r="37" spans="1:9" ht="15" customHeight="1" thickBot="1" x14ac:dyDescent="0.25">
      <c r="A37" s="158"/>
      <c r="B37" s="172" t="s">
        <v>14</v>
      </c>
      <c r="C37" s="178"/>
      <c r="D37" s="170"/>
      <c r="E37" s="173"/>
      <c r="F37" s="168"/>
      <c r="G37" s="169"/>
      <c r="H37" s="169"/>
      <c r="I37" s="223"/>
    </row>
    <row r="38" spans="1:9" ht="57.75" customHeight="1" x14ac:dyDescent="0.2">
      <c r="A38" s="174"/>
      <c r="B38" s="176" t="s">
        <v>147</v>
      </c>
      <c r="C38" s="177" t="s">
        <v>17</v>
      </c>
      <c r="D38" s="177" t="s">
        <v>54</v>
      </c>
      <c r="E38" s="236" t="s">
        <v>170</v>
      </c>
      <c r="F38" s="177" t="s">
        <v>150</v>
      </c>
      <c r="G38" s="177" t="s">
        <v>152</v>
      </c>
      <c r="H38" s="177" t="s">
        <v>161</v>
      </c>
      <c r="I38" s="215" t="s">
        <v>142</v>
      </c>
    </row>
    <row r="39" spans="1:9" ht="42.75" x14ac:dyDescent="0.2">
      <c r="A39" s="165"/>
      <c r="B39" s="113" t="s">
        <v>67</v>
      </c>
      <c r="C39" s="135" t="s">
        <v>146</v>
      </c>
      <c r="D39" s="114">
        <f>SUM('Modelling Summary'!E31)*5</f>
        <v>250399</v>
      </c>
      <c r="E39" s="237">
        <v>300000</v>
      </c>
      <c r="F39" s="120">
        <f>(D39-E39)/D39</f>
        <v>-0.19808785178854549</v>
      </c>
      <c r="G39" s="116" t="str">
        <f>IF(AND(F39&lt;=5%,F39&gt;=0),"55",IF(AND(F39&gt;5%,F39&lt;=10%),"60",IF(AND(F39&gt;10%,F39&lt;=15%),"65",IF(AND(F39&gt;15%,F39&lt;=20%),"70",IF(AND(F39&gt;20%,F39&lt;=25%),"75",IF(AND(F39&gt;25%,F39&lt;=30%),"80",IF(AND(F39&gt;30%,F39&lt;=35%),"85",IF(AND(F39&gt;35%,F39&lt;=40%),"90",IF(AND(F39&gt;40%,F39&lt;=45%),"95",IF(F39&gt;45%,"100",IF(AND(F39&lt;0%,F39&gt;=-5%),"50",IF(AND(F39&lt;-5%,F39&gt;=-10%),"45",IF(AND(F39&lt;-10%,F39&gt;=-15%),"40",IF(AND(F39&lt;-15%,F39&gt;=-20%),"35",IF(AND(F39&lt;-20%,F39&gt;=-25%),"30",IF(AND(F39&lt;-25%,F39&gt;=-30%),"25",IF(AND(F39&lt;-30%,F39&gt;=-35%),"20",IF(AND(F39&lt;-35%,F39&gt;=-40%),"15",IF(AND(F39&lt;-40%,F39&gt;=-45%),"10",IF(F39&lt;-45%,"5"))))))))))))))))))))</f>
        <v>35</v>
      </c>
      <c r="H39" s="116">
        <v>4.5</v>
      </c>
      <c r="I39" s="137">
        <f>SUM(G39*0.045)</f>
        <v>1.575</v>
      </c>
    </row>
    <row r="40" spans="1:9" s="130" customFormat="1" ht="28.5" x14ac:dyDescent="0.2">
      <c r="A40" s="165"/>
      <c r="B40" s="123" t="s">
        <v>69</v>
      </c>
      <c r="C40" s="136" t="s">
        <v>146</v>
      </c>
      <c r="D40" s="138">
        <f>SUM('Modelling Summary'!E36)*5</f>
        <v>40063.840000000004</v>
      </c>
      <c r="E40" s="237">
        <v>10000</v>
      </c>
      <c r="F40" s="139">
        <f t="shared" ref="F40:F43" si="0">(D40-E40)/D40</f>
        <v>0.7503983642107197</v>
      </c>
      <c r="G40" s="116" t="str">
        <f t="shared" ref="G40:G43" si="1">IF(AND(F40&lt;=5%,F40&gt;=0),"55",IF(AND(F40&gt;5%,F40&lt;=10%),"60",IF(AND(F40&gt;10%,F40&lt;=15%),"65",IF(AND(F40&gt;15%,F40&lt;=20%),"70",IF(AND(F40&gt;20%,F40&lt;=25%),"75",IF(AND(F40&gt;25%,F40&lt;=30%),"80",IF(AND(F40&gt;30%,F40&lt;=35%),"85",IF(AND(F40&gt;35%,F40&lt;=40%),"90",IF(AND(F40&gt;40%,F40&lt;=45%),"95",IF(F40&gt;45%,"100",IF(AND(F40&lt;0%,F40&gt;=-5%),"50",IF(AND(F40&lt;-5%,F40&gt;=-10%),"45",IF(AND(F40&lt;-10%,F40&gt;=-15%),"40",IF(AND(F40&lt;-15%,F40&gt;=-20%),"35",IF(AND(F40&lt;-20%,F40&gt;=-25%),"30",IF(AND(F40&lt;-25%,F40&gt;=-30%),"25",IF(AND(F40&lt;-30%,F40&gt;=-35%),"20",IF(AND(F40&lt;-35%,F40&gt;=-40%),"15",IF(AND(F40&lt;-40%,F40&gt;=-45%),"10",IF(F40&lt;-45%,"5"))))))))))))))))))))</f>
        <v>100</v>
      </c>
      <c r="H40" s="140">
        <v>4.5</v>
      </c>
      <c r="I40" s="137">
        <f t="shared" ref="I40:I41" si="2">SUM(G40*0.045)</f>
        <v>4.5</v>
      </c>
    </row>
    <row r="41" spans="1:9" s="130" customFormat="1" ht="42.75" x14ac:dyDescent="0.2">
      <c r="A41" s="165"/>
      <c r="B41" s="123" t="s">
        <v>68</v>
      </c>
      <c r="C41" s="136" t="s">
        <v>146</v>
      </c>
      <c r="D41" s="138">
        <f>SUM('Modelling Summary'!E39)*5</f>
        <v>150239.40000000002</v>
      </c>
      <c r="E41" s="237">
        <v>90000</v>
      </c>
      <c r="F41" s="139">
        <f t="shared" si="0"/>
        <v>0.40095607410572737</v>
      </c>
      <c r="G41" s="116" t="str">
        <f t="shared" si="1"/>
        <v>95</v>
      </c>
      <c r="H41" s="140">
        <v>4.5</v>
      </c>
      <c r="I41" s="137">
        <f t="shared" si="2"/>
        <v>4.2749999999999995</v>
      </c>
    </row>
    <row r="42" spans="1:9" s="130" customFormat="1" x14ac:dyDescent="0.2">
      <c r="A42" s="165"/>
      <c r="B42" s="123" t="s">
        <v>92</v>
      </c>
      <c r="C42" s="136" t="s">
        <v>146</v>
      </c>
      <c r="D42" s="138">
        <f>SUM('Modelling Summary'!E42)*5</f>
        <v>30047.880000000005</v>
      </c>
      <c r="E42" s="237">
        <v>6000</v>
      </c>
      <c r="F42" s="139">
        <f t="shared" si="0"/>
        <v>0.80031869136857581</v>
      </c>
      <c r="G42" s="116" t="str">
        <f t="shared" si="1"/>
        <v>100</v>
      </c>
      <c r="H42" s="140">
        <v>0.75</v>
      </c>
      <c r="I42" s="137">
        <f>SUM(G42*0.0075)</f>
        <v>0.75</v>
      </c>
    </row>
    <row r="43" spans="1:9" ht="28.5" x14ac:dyDescent="0.2">
      <c r="A43" s="165"/>
      <c r="B43" s="113" t="s">
        <v>93</v>
      </c>
      <c r="C43" s="136" t="s">
        <v>146</v>
      </c>
      <c r="D43" s="114">
        <f>SUM('Modelling Summary'!E45)*5</f>
        <v>30047.880000000005</v>
      </c>
      <c r="E43" s="237">
        <v>50000</v>
      </c>
      <c r="F43" s="120">
        <f t="shared" si="0"/>
        <v>-0.66401090526186846</v>
      </c>
      <c r="G43" s="116" t="str">
        <f t="shared" si="1"/>
        <v>5</v>
      </c>
      <c r="H43" s="116">
        <v>0.75</v>
      </c>
      <c r="I43" s="137">
        <f>SUM(G43*0.0075)</f>
        <v>3.7499999999999999E-2</v>
      </c>
    </row>
    <row r="44" spans="1:9" x14ac:dyDescent="0.2">
      <c r="A44" s="165"/>
      <c r="B44" s="118"/>
      <c r="C44" s="135"/>
      <c r="D44" s="114"/>
      <c r="E44" s="237"/>
      <c r="F44" s="120"/>
      <c r="G44" s="116"/>
      <c r="H44" s="116"/>
      <c r="I44" s="224"/>
    </row>
    <row r="45" spans="1:9" ht="15" thickBot="1" x14ac:dyDescent="0.25">
      <c r="A45" s="128"/>
      <c r="B45" s="198" t="s">
        <v>162</v>
      </c>
      <c r="C45" s="199"/>
      <c r="D45" s="200">
        <f>SUM(D39:D43)</f>
        <v>500798.00000000006</v>
      </c>
      <c r="E45" s="244">
        <f>SUM(E39:E43)</f>
        <v>456000</v>
      </c>
      <c r="F45" s="201"/>
      <c r="G45" s="201"/>
      <c r="H45" s="201"/>
      <c r="I45" s="225">
        <f>SUM(I39:I43)</f>
        <v>11.137499999999999</v>
      </c>
    </row>
    <row r="46" spans="1:9" ht="15" thickBot="1" x14ac:dyDescent="0.25">
      <c r="A46" s="128"/>
      <c r="B46" s="179" t="s">
        <v>13</v>
      </c>
      <c r="C46" s="170"/>
      <c r="D46" s="170"/>
      <c r="E46" s="171"/>
      <c r="F46" s="169"/>
      <c r="G46" s="169"/>
      <c r="H46" s="169"/>
      <c r="I46" s="219"/>
    </row>
    <row r="47" spans="1:9" ht="42.75" x14ac:dyDescent="0.2">
      <c r="A47" s="174"/>
      <c r="B47" s="209"/>
      <c r="C47" s="177" t="s">
        <v>17</v>
      </c>
      <c r="D47" s="177" t="s">
        <v>170</v>
      </c>
      <c r="E47" s="240" t="s">
        <v>171</v>
      </c>
      <c r="F47" s="175" t="s">
        <v>15</v>
      </c>
      <c r="G47" s="177" t="s">
        <v>16</v>
      </c>
      <c r="H47" s="177" t="s">
        <v>161</v>
      </c>
      <c r="I47" s="215" t="s">
        <v>142</v>
      </c>
    </row>
    <row r="48" spans="1:9" x14ac:dyDescent="0.2">
      <c r="A48" s="165"/>
      <c r="B48" s="210"/>
      <c r="C48" s="136" t="s">
        <v>146</v>
      </c>
      <c r="D48" s="124">
        <f>SUM(E45)</f>
        <v>456000</v>
      </c>
      <c r="E48" s="241">
        <v>100000</v>
      </c>
      <c r="F48" s="125">
        <f>IFERROR(E48/D48,0)</f>
        <v>0.21929824561403508</v>
      </c>
      <c r="G48" s="227" t="str">
        <f>IF(AND(F48&lt;=5%,F48&gt;=0),"100",IF(AND(E48&gt;5%,F48&lt;=10%),"85",IF(AND(F48&gt;10%,F48&lt;=15%),"75",IF(AND(F48&gt;15%,F48&lt;=20%),"65",IF(AND(F48&gt;20%,F48&lt;=25%),"55",IF(AND(F48&gt;25%,F48&lt;=30%),"45",IF(AND(F48&gt;30%,F48&lt;=35%),"35",IF(AND(F48&gt;35%,F48&lt;=40%),"25",IF(AND(F48&gt;40%,F48&lt;=50%),"15",IF(F48&gt;50%,"5"))))))))))</f>
        <v>55</v>
      </c>
      <c r="H48" s="117">
        <v>15</v>
      </c>
      <c r="I48" s="137">
        <f>SUM(G48*0.15)</f>
        <v>8.25</v>
      </c>
    </row>
    <row r="49" spans="1:9" x14ac:dyDescent="0.2">
      <c r="A49" s="165"/>
      <c r="B49" s="211"/>
      <c r="C49" s="124"/>
      <c r="D49" s="166"/>
      <c r="E49" s="242"/>
      <c r="F49" s="180"/>
      <c r="G49" s="122"/>
      <c r="H49" s="122"/>
      <c r="I49" s="217"/>
    </row>
    <row r="50" spans="1:9" ht="15" thickBot="1" x14ac:dyDescent="0.25">
      <c r="A50" s="165"/>
      <c r="B50" s="212" t="s">
        <v>162</v>
      </c>
      <c r="C50" s="202"/>
      <c r="D50" s="202">
        <f>SUM(D48)</f>
        <v>456000</v>
      </c>
      <c r="E50" s="243">
        <f>SUM(E48:E49)</f>
        <v>100000</v>
      </c>
      <c r="F50" s="203"/>
      <c r="G50" s="204"/>
      <c r="H50" s="204"/>
      <c r="I50" s="220">
        <f>SUM(I48:I49)</f>
        <v>8.25</v>
      </c>
    </row>
    <row r="51" spans="1:9" ht="15" thickBot="1" x14ac:dyDescent="0.25">
      <c r="A51" s="127"/>
      <c r="B51" s="231" t="s">
        <v>144</v>
      </c>
      <c r="C51" s="232"/>
      <c r="D51" s="232"/>
      <c r="E51" s="232"/>
      <c r="F51" s="233"/>
      <c r="G51" s="234"/>
      <c r="H51" s="234"/>
      <c r="I51" s="235">
        <f>SUM(I45,I50)/100</f>
        <v>0.19387499999999999</v>
      </c>
    </row>
    <row r="52" spans="1:9" s="130" customFormat="1" x14ac:dyDescent="0.2">
      <c r="A52" s="126"/>
      <c r="B52" s="126"/>
      <c r="C52" s="127"/>
      <c r="D52" s="127"/>
      <c r="E52" s="127"/>
      <c r="F52" s="128"/>
      <c r="G52" s="129"/>
      <c r="H52" s="129"/>
      <c r="I52" s="221"/>
    </row>
    <row r="53" spans="1:9" s="130" customFormat="1" x14ac:dyDescent="0.2">
      <c r="A53" s="126"/>
      <c r="B53" s="126"/>
      <c r="C53" s="127"/>
      <c r="D53" s="127"/>
      <c r="E53" s="127"/>
      <c r="F53" s="128"/>
      <c r="G53" s="129"/>
      <c r="H53" s="129"/>
      <c r="I53" s="221"/>
    </row>
    <row r="54" spans="1:9" ht="15" customHeight="1" x14ac:dyDescent="0.2">
      <c r="A54" s="392" t="s">
        <v>148</v>
      </c>
      <c r="B54" s="392"/>
      <c r="C54" s="393"/>
      <c r="D54" s="393"/>
      <c r="E54" s="393"/>
      <c r="F54" s="393"/>
      <c r="G54" s="393"/>
      <c r="H54" s="191"/>
    </row>
    <row r="55" spans="1:9" ht="15" customHeight="1" thickBot="1" x14ac:dyDescent="0.25">
      <c r="A55" s="163"/>
      <c r="B55" s="163"/>
      <c r="C55" s="164"/>
      <c r="D55" s="164"/>
      <c r="E55" s="164"/>
      <c r="F55" s="164"/>
      <c r="G55" s="164"/>
      <c r="H55" s="164"/>
    </row>
    <row r="56" spans="1:9" ht="15" customHeight="1" thickBot="1" x14ac:dyDescent="0.25">
      <c r="A56" s="163"/>
      <c r="B56" s="172" t="s">
        <v>149</v>
      </c>
      <c r="C56" s="167"/>
      <c r="D56" s="197">
        <v>0.3</v>
      </c>
      <c r="E56" s="164"/>
      <c r="F56" s="164"/>
      <c r="G56" s="164"/>
      <c r="H56" s="164"/>
    </row>
    <row r="57" spans="1:9" ht="15" customHeight="1" thickBot="1" x14ac:dyDescent="0.25">
      <c r="A57" s="163"/>
      <c r="B57" s="187" t="s">
        <v>14</v>
      </c>
      <c r="C57" s="188"/>
      <c r="D57" s="181">
        <v>0.15</v>
      </c>
      <c r="E57" s="164"/>
      <c r="F57" s="164"/>
      <c r="G57" s="164"/>
      <c r="H57" s="164"/>
    </row>
    <row r="58" spans="1:9" ht="15" customHeight="1" thickBot="1" x14ac:dyDescent="0.25">
      <c r="A58" s="163"/>
      <c r="B58" s="195" t="s">
        <v>159</v>
      </c>
      <c r="C58" s="196"/>
      <c r="D58" s="193">
        <v>7.4999999999999997E-2</v>
      </c>
      <c r="E58" s="164"/>
      <c r="F58" s="164"/>
      <c r="G58" s="164"/>
      <c r="H58" s="164"/>
    </row>
    <row r="59" spans="1:9" ht="15" customHeight="1" thickBot="1" x14ac:dyDescent="0.25">
      <c r="A59" s="163"/>
      <c r="B59" s="195" t="s">
        <v>160</v>
      </c>
      <c r="C59" s="196"/>
      <c r="D59" s="193">
        <v>7.4999999999999997E-2</v>
      </c>
      <c r="E59" s="164"/>
      <c r="F59" s="164"/>
      <c r="G59" s="164"/>
      <c r="H59" s="164"/>
    </row>
    <row r="60" spans="1:9" ht="15" customHeight="1" thickBot="1" x14ac:dyDescent="0.25">
      <c r="A60" s="163"/>
      <c r="B60" s="188" t="s">
        <v>13</v>
      </c>
      <c r="C60" s="189"/>
      <c r="D60" s="181">
        <v>0.15</v>
      </c>
      <c r="E60" s="164"/>
      <c r="F60" s="164"/>
      <c r="G60" s="164"/>
      <c r="H60" s="164"/>
    </row>
    <row r="61" spans="1:9" ht="15" customHeight="1" thickBot="1" x14ac:dyDescent="0.25">
      <c r="A61" s="163"/>
      <c r="B61" s="161"/>
      <c r="C61" s="162"/>
      <c r="D61" s="162"/>
      <c r="E61" s="162"/>
      <c r="F61" s="162"/>
      <c r="G61" s="162"/>
      <c r="H61" s="164"/>
    </row>
    <row r="62" spans="1:9" ht="15" customHeight="1" thickBot="1" x14ac:dyDescent="0.25">
      <c r="A62" s="158"/>
      <c r="B62" s="172" t="s">
        <v>14</v>
      </c>
      <c r="C62" s="178"/>
      <c r="D62" s="170"/>
      <c r="E62" s="173"/>
      <c r="F62" s="168"/>
      <c r="G62" s="169"/>
      <c r="H62" s="169"/>
      <c r="I62" s="223"/>
    </row>
    <row r="63" spans="1:9" ht="57" x14ac:dyDescent="0.2">
      <c r="A63" s="174"/>
      <c r="B63" s="176" t="s">
        <v>147</v>
      </c>
      <c r="C63" s="177" t="s">
        <v>17</v>
      </c>
      <c r="D63" s="177" t="s">
        <v>54</v>
      </c>
      <c r="E63" s="249" t="s">
        <v>170</v>
      </c>
      <c r="F63" s="177" t="s">
        <v>150</v>
      </c>
      <c r="G63" s="177" t="s">
        <v>151</v>
      </c>
      <c r="H63" s="177" t="s">
        <v>161</v>
      </c>
      <c r="I63" s="215" t="s">
        <v>142</v>
      </c>
    </row>
    <row r="64" spans="1:9" ht="28.5" x14ac:dyDescent="0.2">
      <c r="A64" s="165"/>
      <c r="B64" s="113" t="s">
        <v>97</v>
      </c>
      <c r="C64" s="135" t="s">
        <v>146</v>
      </c>
      <c r="D64" s="133">
        <f>SUM('Modelling Summary'!E64)*5</f>
        <v>230399</v>
      </c>
      <c r="E64" s="250">
        <v>200000</v>
      </c>
      <c r="F64" s="134">
        <f t="shared" ref="F64:F65" si="3">(D64-E64)/D64</f>
        <v>0.13194067682585428</v>
      </c>
      <c r="G64" s="116" t="str">
        <f t="shared" ref="G64:G65" si="4">IF(AND(F64&lt;=5%,F64&gt;=0),"55",IF(AND(F64&gt;5%,F64&lt;=10%),"60",IF(AND(F64&gt;10%,F64&lt;=15%),"65",IF(AND(F64&gt;15%,F64&lt;=20%),"70",IF(AND(F64&gt;20%,F64&lt;=25%),"75",IF(AND(F64&gt;25%,F64&lt;=30%),"80",IF(AND(F64&gt;30%,F64&lt;=35%),"85",IF(AND(F64&gt;35%,F64&lt;=40%),"90",IF(AND(F64&gt;40%,F64&lt;=45%),"95",IF(F64&gt;45%,"100",IF(AND(F64&lt;0%,F64&gt;=-5%),"50",IF(AND(F64&lt;-5%,F64&gt;=-10%),"45",IF(AND(F64&lt;-10%,F64&gt;=-15%),"40",IF(AND(F64&lt;-15%,F64&gt;=-20%),"35",IF(AND(F64&lt;-20%,F64&gt;=-25%),"30",IF(AND(F64&lt;-25%,F64&gt;=-30%),"25",IF(AND(F64&lt;-30%,F64&gt;=-35%),"20",IF(AND(F64&lt;-35%,F64&gt;=-40%),"15",IF(AND(F64&lt;-40%,F64&gt;=-45%),"10",IF(F64&lt;-45%,"5"))))))))))))))))))))</f>
        <v>65</v>
      </c>
      <c r="H64" s="116">
        <v>7.5</v>
      </c>
      <c r="I64" s="137">
        <f>SUM(G64*0.075)</f>
        <v>4.875</v>
      </c>
    </row>
    <row r="65" spans="1:9" ht="15" customHeight="1" x14ac:dyDescent="0.2">
      <c r="A65" s="165"/>
      <c r="B65" s="113" t="s">
        <v>98</v>
      </c>
      <c r="C65" s="135" t="s">
        <v>146</v>
      </c>
      <c r="D65" s="133">
        <f>SUM('Modelling Summary'!E67)*5</f>
        <v>46079.799999999996</v>
      </c>
      <c r="E65" s="250">
        <v>10000</v>
      </c>
      <c r="F65" s="134">
        <f t="shared" si="3"/>
        <v>0.78298516920646355</v>
      </c>
      <c r="G65" s="116" t="str">
        <f t="shared" si="4"/>
        <v>100</v>
      </c>
      <c r="H65" s="116">
        <v>7.5</v>
      </c>
      <c r="I65" s="137">
        <f>SUM(G65*0.075)</f>
        <v>7.5</v>
      </c>
    </row>
    <row r="66" spans="1:9" ht="15" customHeight="1" x14ac:dyDescent="0.2">
      <c r="A66" s="165"/>
      <c r="B66" s="118"/>
      <c r="C66" s="135"/>
      <c r="D66" s="133"/>
      <c r="E66" s="250"/>
      <c r="F66" s="134"/>
      <c r="G66" s="116"/>
      <c r="H66" s="116"/>
      <c r="I66" s="224"/>
    </row>
    <row r="67" spans="1:9" ht="15" thickBot="1" x14ac:dyDescent="0.25">
      <c r="A67" s="128"/>
      <c r="B67" s="198" t="s">
        <v>162</v>
      </c>
      <c r="C67" s="199"/>
      <c r="D67" s="207">
        <f>SUM(D64:D65)</f>
        <v>276478.8</v>
      </c>
      <c r="E67" s="251">
        <f>SUM(E64:E65)</f>
        <v>210000</v>
      </c>
      <c r="F67" s="199"/>
      <c r="G67" s="201"/>
      <c r="H67" s="201"/>
      <c r="I67" s="225">
        <f>SUM(I64:I65)</f>
        <v>12.375</v>
      </c>
    </row>
    <row r="68" spans="1:9" ht="15" thickBot="1" x14ac:dyDescent="0.25">
      <c r="A68" s="128"/>
      <c r="B68" s="179" t="s">
        <v>13</v>
      </c>
      <c r="C68" s="170"/>
      <c r="D68" s="170"/>
      <c r="E68" s="171"/>
      <c r="F68" s="169"/>
      <c r="G68" s="169"/>
      <c r="H68" s="169"/>
      <c r="I68" s="226"/>
    </row>
    <row r="69" spans="1:9" ht="42.75" x14ac:dyDescent="0.2">
      <c r="A69" s="174"/>
      <c r="B69" s="209"/>
      <c r="C69" s="177" t="s">
        <v>17</v>
      </c>
      <c r="D69" s="177" t="s">
        <v>170</v>
      </c>
      <c r="E69" s="252" t="s">
        <v>171</v>
      </c>
      <c r="F69" s="175" t="s">
        <v>15</v>
      </c>
      <c r="G69" s="177" t="s">
        <v>16</v>
      </c>
      <c r="H69" s="177" t="s">
        <v>161</v>
      </c>
      <c r="I69" s="215" t="s">
        <v>142</v>
      </c>
    </row>
    <row r="70" spans="1:9" x14ac:dyDescent="0.2">
      <c r="A70" s="165"/>
      <c r="B70" s="210"/>
      <c r="C70" s="124" t="s">
        <v>146</v>
      </c>
      <c r="D70" s="124">
        <f>SUM(E67)</f>
        <v>210000</v>
      </c>
      <c r="E70" s="253">
        <v>5000</v>
      </c>
      <c r="F70" s="125">
        <f>IFERROR(E70/D70,0)</f>
        <v>2.3809523809523808E-2</v>
      </c>
      <c r="G70" s="248" t="str">
        <f>IF(AND(F70&lt;=5%,F70&gt;=0),"100",IF(AND(E70&gt;5%,F70&lt;=10%),"85",IF(AND(F70&gt;10%,F70&lt;=15%),"75",IF(AND(F70&gt;15%,F70&lt;=20%),"65",IF(AND(F70&gt;20%,F70&lt;=25%),"55",IF(AND(F70&gt;25%,F70&lt;=30%),"45",IF(AND(F70&gt;30%,F70&lt;=35%),"35",IF(AND(F70&gt;35%,F70&lt;=40%),"25",IF(AND(F70&gt;40%,F70&lt;=50%),"15",IF(F70&gt;50%,"5"))))))))))</f>
        <v>100</v>
      </c>
      <c r="H70" s="247">
        <v>15</v>
      </c>
      <c r="I70" s="137">
        <f>SUM(G70*0.15)</f>
        <v>15</v>
      </c>
    </row>
    <row r="71" spans="1:9" x14ac:dyDescent="0.2">
      <c r="A71" s="165"/>
      <c r="B71" s="211"/>
      <c r="C71" s="124"/>
      <c r="D71" s="166"/>
      <c r="E71" s="254"/>
      <c r="F71" s="180"/>
      <c r="G71" s="122"/>
      <c r="H71" s="122"/>
      <c r="I71" s="217"/>
    </row>
    <row r="72" spans="1:9" ht="15" thickBot="1" x14ac:dyDescent="0.25">
      <c r="A72" s="165"/>
      <c r="B72" s="212" t="s">
        <v>162</v>
      </c>
      <c r="C72" s="202"/>
      <c r="D72" s="202">
        <f>SUM(D70)</f>
        <v>210000</v>
      </c>
      <c r="E72" s="255">
        <f>SUM(E70:E71)</f>
        <v>5000</v>
      </c>
      <c r="F72" s="203"/>
      <c r="G72" s="204"/>
      <c r="H72" s="204"/>
      <c r="I72" s="246">
        <f>SUM(I70:I71)</f>
        <v>15</v>
      </c>
    </row>
    <row r="73" spans="1:9" ht="14.25" customHeight="1" thickBot="1" x14ac:dyDescent="0.25">
      <c r="A73" s="127"/>
      <c r="B73" s="231" t="s">
        <v>144</v>
      </c>
      <c r="C73" s="232"/>
      <c r="D73" s="232"/>
      <c r="E73" s="232"/>
      <c r="F73" s="233"/>
      <c r="G73" s="234"/>
      <c r="H73" s="245">
        <f>SUM(I67+G70)</f>
        <v>112.375</v>
      </c>
      <c r="I73" s="235">
        <f>SUM(I67+I72)/100</f>
        <v>0.27374999999999999</v>
      </c>
    </row>
    <row r="74" spans="1:9" s="130" customFormat="1" ht="14.25" customHeight="1" x14ac:dyDescent="0.2">
      <c r="A74" s="126"/>
      <c r="B74" s="126"/>
      <c r="C74" s="127"/>
      <c r="D74" s="127"/>
      <c r="E74" s="127"/>
      <c r="F74" s="128"/>
      <c r="G74" s="129"/>
      <c r="H74" s="129"/>
      <c r="I74" s="221"/>
    </row>
  </sheetData>
  <mergeCells count="5">
    <mergeCell ref="A54:G54"/>
    <mergeCell ref="A1:J1"/>
    <mergeCell ref="A3:J3"/>
    <mergeCell ref="A5:D5"/>
    <mergeCell ref="A26:F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434"/>
  <sheetViews>
    <sheetView showGridLines="0" topLeftCell="A4" zoomScaleNormal="100" workbookViewId="0">
      <selection activeCell="E99" sqref="E99"/>
    </sheetView>
  </sheetViews>
  <sheetFormatPr defaultColWidth="0" defaultRowHeight="12.75" zeroHeight="1" x14ac:dyDescent="0.2"/>
  <cols>
    <col min="1" max="1" width="1.69921875" style="2" customWidth="1"/>
    <col min="2" max="2" width="3.8984375" style="2" customWidth="1"/>
    <col min="3" max="3" width="25.19921875" style="3" customWidth="1"/>
    <col min="4" max="4" width="13.09765625" style="4" customWidth="1"/>
    <col min="5" max="5" width="4.296875" style="4" customWidth="1"/>
    <col min="6" max="6" width="4" style="4" customWidth="1"/>
    <col min="7" max="7" width="11.19921875" style="4" customWidth="1"/>
    <col min="8" max="8" width="2.8984375" style="4" customWidth="1"/>
    <col min="9" max="9" width="11.59765625" style="4" customWidth="1"/>
    <col min="10" max="10" width="2.09765625" style="4" customWidth="1"/>
    <col min="11" max="11" width="10.59765625" style="4" customWidth="1"/>
    <col min="12" max="12" width="3.19921875" style="11" customWidth="1"/>
    <col min="13" max="13" width="10.296875" style="11" customWidth="1"/>
    <col min="14" max="14" width="3.19921875" style="11" customWidth="1"/>
    <col min="15" max="15" width="10.296875" style="11" customWidth="1"/>
    <col min="16" max="16" width="3.19921875" style="11" customWidth="1"/>
    <col min="17" max="17" width="10.59765625" style="4" customWidth="1"/>
    <col min="18" max="18" width="4.59765625" style="25" customWidth="1"/>
    <col min="19" max="19" width="2.59765625" style="2" customWidth="1"/>
    <col min="20" max="53" width="0" style="2" hidden="1" customWidth="1"/>
    <col min="54" max="16384" width="8.796875" style="2" hidden="1"/>
  </cols>
  <sheetData>
    <row r="1" spans="2:18" ht="11.25" customHeight="1" x14ac:dyDescent="0.2"/>
    <row r="2" spans="2:18" x14ac:dyDescent="0.2">
      <c r="B2" s="5"/>
      <c r="C2" s="6"/>
      <c r="D2" s="7"/>
      <c r="E2" s="7"/>
      <c r="F2" s="7"/>
      <c r="G2" s="7"/>
      <c r="H2" s="7"/>
      <c r="I2" s="7"/>
      <c r="J2" s="7"/>
      <c r="K2" s="7"/>
      <c r="L2" s="26"/>
      <c r="M2" s="26"/>
      <c r="N2" s="26"/>
      <c r="O2" s="26"/>
      <c r="P2" s="26"/>
      <c r="Q2" s="7"/>
      <c r="R2" s="33"/>
    </row>
    <row r="3" spans="2:18" x14ac:dyDescent="0.2">
      <c r="B3" s="8"/>
      <c r="C3" s="77"/>
      <c r="D3" s="9"/>
      <c r="E3" s="9"/>
      <c r="F3" s="9"/>
      <c r="G3" s="9"/>
      <c r="H3" s="9"/>
      <c r="I3" s="9"/>
      <c r="J3" s="9"/>
      <c r="K3" s="9"/>
      <c r="Q3" s="9"/>
      <c r="R3" s="34"/>
    </row>
    <row r="4" spans="2:18" ht="18" x14ac:dyDescent="0.25">
      <c r="B4" s="8"/>
      <c r="C4" s="143" t="s">
        <v>65</v>
      </c>
      <c r="D4" s="9"/>
      <c r="E4" s="9"/>
      <c r="F4" s="9"/>
      <c r="G4" s="9"/>
      <c r="H4" s="9"/>
      <c r="I4" s="9"/>
      <c r="J4" s="9"/>
      <c r="K4" s="9"/>
      <c r="Q4" s="9"/>
      <c r="R4" s="34"/>
    </row>
    <row r="5" spans="2:18" ht="18" x14ac:dyDescent="0.25">
      <c r="B5" s="8"/>
      <c r="C5" s="61"/>
      <c r="D5" s="10"/>
      <c r="E5" s="10"/>
      <c r="F5" s="10"/>
      <c r="G5" s="11"/>
      <c r="H5" s="9"/>
      <c r="I5" s="9"/>
      <c r="J5" s="9"/>
      <c r="K5" s="9"/>
      <c r="Q5" s="9"/>
      <c r="R5" s="34"/>
    </row>
    <row r="6" spans="2:18" ht="18" x14ac:dyDescent="0.25">
      <c r="B6" s="8"/>
      <c r="C6" s="60" t="s">
        <v>32</v>
      </c>
      <c r="D6" s="64"/>
      <c r="E6" s="9"/>
      <c r="F6" s="9"/>
      <c r="G6" s="9"/>
      <c r="H6" s="9"/>
      <c r="I6" s="9"/>
      <c r="J6" s="9"/>
      <c r="K6" s="9"/>
      <c r="Q6" s="9"/>
      <c r="R6" s="34"/>
    </row>
    <row r="7" spans="2:18" x14ac:dyDescent="0.2">
      <c r="B7" s="8"/>
      <c r="C7" s="77"/>
      <c r="D7" s="9"/>
      <c r="E7" s="9"/>
      <c r="F7" s="9"/>
      <c r="G7" s="9"/>
      <c r="H7" s="9"/>
      <c r="I7" s="9"/>
      <c r="J7" s="9"/>
      <c r="K7" s="9"/>
      <c r="Q7" s="9"/>
      <c r="R7" s="34"/>
    </row>
    <row r="8" spans="2:18" ht="13.5" thickBot="1" x14ac:dyDescent="0.25">
      <c r="B8" s="8"/>
      <c r="C8" s="77"/>
      <c r="D8" s="9"/>
      <c r="E8" s="9"/>
      <c r="F8" s="9"/>
      <c r="G8" s="9"/>
      <c r="H8" s="9"/>
      <c r="I8" s="9"/>
      <c r="J8" s="9"/>
      <c r="K8" s="9"/>
      <c r="Q8" s="9"/>
      <c r="R8" s="34"/>
    </row>
    <row r="9" spans="2:18" ht="15.75" thickBot="1" x14ac:dyDescent="0.25">
      <c r="B9" s="8"/>
      <c r="C9" s="59" t="s">
        <v>42</v>
      </c>
      <c r="D9" s="9"/>
      <c r="E9" s="64"/>
      <c r="F9" s="9"/>
      <c r="G9" s="403" t="s">
        <v>2</v>
      </c>
      <c r="H9" s="404"/>
      <c r="I9" s="404"/>
      <c r="J9" s="404"/>
      <c r="K9" s="405"/>
      <c r="Q9" s="9"/>
      <c r="R9" s="34"/>
    </row>
    <row r="10" spans="2:18" ht="15.75" thickBot="1" x14ac:dyDescent="0.25">
      <c r="B10" s="8"/>
      <c r="C10" s="56"/>
      <c r="D10" s="9"/>
      <c r="E10" s="9"/>
      <c r="F10" s="9"/>
      <c r="G10" s="27"/>
      <c r="H10" s="27"/>
      <c r="I10" s="27"/>
      <c r="J10" s="27"/>
      <c r="K10" s="27"/>
      <c r="Q10" s="9"/>
      <c r="R10" s="34"/>
    </row>
    <row r="11" spans="2:18" ht="15.75" thickBot="1" x14ac:dyDescent="0.25">
      <c r="B11" s="8"/>
      <c r="C11" s="59" t="s">
        <v>18</v>
      </c>
      <c r="D11" s="12"/>
      <c r="E11" s="12"/>
      <c r="F11" s="12"/>
      <c r="G11" s="399"/>
      <c r="H11" s="400"/>
      <c r="I11" s="400"/>
      <c r="J11" s="400"/>
      <c r="K11" s="401"/>
      <c r="L11" s="27"/>
      <c r="M11" s="27"/>
      <c r="N11" s="27"/>
      <c r="O11" s="27"/>
      <c r="P11" s="27"/>
      <c r="Q11" s="29"/>
      <c r="R11" s="35"/>
    </row>
    <row r="12" spans="2:18" x14ac:dyDescent="0.2">
      <c r="B12" s="8"/>
      <c r="C12" s="77"/>
      <c r="D12" s="9"/>
      <c r="E12" s="9"/>
      <c r="F12" s="9"/>
      <c r="G12" s="9"/>
      <c r="H12" s="9"/>
      <c r="I12" s="9"/>
      <c r="J12" s="9"/>
      <c r="K12" s="9"/>
      <c r="Q12" s="9"/>
      <c r="R12" s="34"/>
    </row>
    <row r="13" spans="2:18" x14ac:dyDescent="0.2">
      <c r="B13" s="8"/>
      <c r="C13" s="77"/>
      <c r="D13" s="9"/>
      <c r="E13" s="9"/>
      <c r="F13" s="9"/>
      <c r="G13" s="9"/>
      <c r="H13" s="9"/>
      <c r="I13" s="9"/>
      <c r="J13" s="9"/>
      <c r="K13" s="9"/>
      <c r="Q13" s="9"/>
      <c r="R13" s="34"/>
    </row>
    <row r="14" spans="2:18" ht="45" x14ac:dyDescent="0.3">
      <c r="B14" s="8"/>
      <c r="C14" s="66" t="s">
        <v>46</v>
      </c>
      <c r="D14" s="9"/>
      <c r="E14" s="9"/>
      <c r="F14" s="9"/>
      <c r="G14" s="9"/>
      <c r="H14" s="9"/>
      <c r="I14" s="9"/>
      <c r="J14" s="9"/>
      <c r="K14" s="9"/>
      <c r="Q14" s="9"/>
      <c r="R14" s="34"/>
    </row>
    <row r="15" spans="2:18" x14ac:dyDescent="0.2">
      <c r="B15" s="8"/>
      <c r="C15" s="77"/>
      <c r="D15" s="9"/>
      <c r="E15" s="9"/>
      <c r="F15" s="9"/>
      <c r="G15" s="9"/>
      <c r="H15" s="9"/>
      <c r="I15" s="9"/>
      <c r="J15" s="9"/>
      <c r="K15" s="9"/>
      <c r="Q15" s="9"/>
      <c r="R15" s="34"/>
    </row>
    <row r="16" spans="2:18" s="30" customFormat="1" ht="15.75" thickBot="1" x14ac:dyDescent="0.25">
      <c r="B16" s="8"/>
      <c r="C16" s="77"/>
      <c r="D16" s="9"/>
      <c r="E16" s="9"/>
      <c r="F16" s="9"/>
      <c r="G16" s="79"/>
      <c r="H16" s="43"/>
      <c r="I16" s="79"/>
      <c r="J16" s="43"/>
      <c r="K16" s="79"/>
      <c r="L16" s="41"/>
      <c r="M16" s="41"/>
      <c r="N16" s="41"/>
      <c r="O16" s="41"/>
      <c r="P16" s="41"/>
      <c r="Q16" s="95"/>
      <c r="R16" s="37"/>
    </row>
    <row r="17" spans="2:18" s="30" customFormat="1" ht="17.25" customHeight="1" thickBot="1" x14ac:dyDescent="0.25">
      <c r="B17" s="8"/>
      <c r="C17" s="76" t="s">
        <v>44</v>
      </c>
      <c r="D17" s="9"/>
      <c r="E17" s="64"/>
      <c r="F17" s="9"/>
      <c r="G17" s="403" t="s">
        <v>70</v>
      </c>
      <c r="H17" s="404"/>
      <c r="I17" s="404"/>
      <c r="J17" s="404"/>
      <c r="K17" s="405"/>
      <c r="L17" s="11"/>
      <c r="M17" s="11"/>
      <c r="N17" s="11"/>
      <c r="O17" s="11"/>
      <c r="P17" s="11"/>
      <c r="Q17" s="96"/>
      <c r="R17" s="37"/>
    </row>
    <row r="18" spans="2:18" s="30" customFormat="1" x14ac:dyDescent="0.2">
      <c r="B18" s="8"/>
      <c r="C18" s="77"/>
      <c r="D18" s="9"/>
      <c r="E18" s="9"/>
      <c r="F18" s="9"/>
      <c r="G18" s="9"/>
      <c r="H18" s="9"/>
      <c r="I18" s="9"/>
      <c r="J18" s="9"/>
      <c r="K18" s="9"/>
      <c r="L18" s="11"/>
      <c r="M18" s="11"/>
      <c r="N18" s="11"/>
      <c r="O18" s="11"/>
      <c r="P18" s="11"/>
      <c r="Q18" s="96"/>
      <c r="R18" s="37"/>
    </row>
    <row r="19" spans="2:18" s="30" customFormat="1" ht="25.5" x14ac:dyDescent="0.2">
      <c r="B19" s="8"/>
      <c r="C19" s="13" t="s">
        <v>73</v>
      </c>
      <c r="D19" s="9"/>
      <c r="E19" s="9"/>
      <c r="F19" s="9"/>
      <c r="G19" s="54" t="s">
        <v>34</v>
      </c>
      <c r="H19" s="9"/>
      <c r="I19" s="54" t="s">
        <v>35</v>
      </c>
      <c r="J19" s="9"/>
      <c r="K19" s="54" t="s">
        <v>36</v>
      </c>
      <c r="L19" s="11"/>
      <c r="M19" s="54" t="s">
        <v>61</v>
      </c>
      <c r="N19" s="11"/>
      <c r="O19" s="54" t="s">
        <v>71</v>
      </c>
      <c r="P19" s="11"/>
      <c r="Q19" s="54" t="s">
        <v>72</v>
      </c>
      <c r="R19" s="37"/>
    </row>
    <row r="20" spans="2:18" s="30" customFormat="1" ht="13.5" thickBot="1" x14ac:dyDescent="0.25">
      <c r="B20" s="8"/>
      <c r="C20" s="13"/>
      <c r="D20" s="9"/>
      <c r="E20" s="9"/>
      <c r="F20" s="9"/>
      <c r="G20" s="9"/>
      <c r="H20" s="9"/>
      <c r="I20" s="9"/>
      <c r="J20" s="9"/>
      <c r="K20" s="9"/>
      <c r="L20" s="11"/>
      <c r="M20" s="9"/>
      <c r="N20" s="11"/>
      <c r="O20" s="9"/>
      <c r="P20" s="11"/>
      <c r="Q20" s="9"/>
      <c r="R20" s="37"/>
    </row>
    <row r="21" spans="2:18" s="30" customFormat="1" ht="15.75" thickBot="1" x14ac:dyDescent="0.25">
      <c r="B21" s="8"/>
      <c r="C21" s="15" t="s">
        <v>74</v>
      </c>
      <c r="D21" s="9"/>
      <c r="E21" s="64" t="s">
        <v>45</v>
      </c>
      <c r="F21" s="9"/>
      <c r="G21" s="39"/>
      <c r="H21" s="40"/>
      <c r="I21" s="39"/>
      <c r="J21" s="40"/>
      <c r="K21" s="39"/>
      <c r="L21" s="41"/>
      <c r="M21" s="39"/>
      <c r="N21" s="41"/>
      <c r="O21" s="39"/>
      <c r="P21" s="41"/>
      <c r="Q21" s="85">
        <f>SUM(G21,I21,K21,M21,O21)</f>
        <v>0</v>
      </c>
      <c r="R21" s="37"/>
    </row>
    <row r="22" spans="2:18" s="30" customFormat="1" ht="13.5" thickBot="1" x14ac:dyDescent="0.25">
      <c r="B22" s="8"/>
      <c r="C22" s="77"/>
      <c r="D22" s="9"/>
      <c r="E22" s="9"/>
      <c r="F22" s="9"/>
      <c r="G22" s="42"/>
      <c r="H22" s="40"/>
      <c r="I22" s="42"/>
      <c r="J22" s="40"/>
      <c r="K22" s="42"/>
      <c r="L22" s="43"/>
      <c r="M22" s="42"/>
      <c r="N22" s="43"/>
      <c r="O22" s="42"/>
      <c r="P22" s="43"/>
      <c r="Q22" s="86"/>
      <c r="R22" s="37"/>
    </row>
    <row r="23" spans="2:18" s="30" customFormat="1" ht="13.5" thickBot="1" x14ac:dyDescent="0.25">
      <c r="B23" s="8"/>
      <c r="C23" s="77" t="s">
        <v>75</v>
      </c>
      <c r="D23" s="9"/>
      <c r="E23" s="9"/>
      <c r="F23" s="9"/>
      <c r="G23" s="44"/>
      <c r="H23" s="45"/>
      <c r="I23" s="39"/>
      <c r="J23" s="45"/>
      <c r="K23" s="39"/>
      <c r="L23" s="41"/>
      <c r="M23" s="39"/>
      <c r="N23" s="41"/>
      <c r="O23" s="39"/>
      <c r="P23" s="41"/>
      <c r="Q23" s="85">
        <f>SUM(G23,I23,K23,M23,O23)</f>
        <v>0</v>
      </c>
      <c r="R23" s="37"/>
    </row>
    <row r="24" spans="2:18" s="30" customFormat="1" ht="13.5" thickBot="1" x14ac:dyDescent="0.25">
      <c r="B24" s="8"/>
      <c r="C24" s="77"/>
      <c r="D24" s="9"/>
      <c r="E24" s="9"/>
      <c r="F24" s="9"/>
      <c r="G24" s="42"/>
      <c r="H24" s="40"/>
      <c r="I24" s="42"/>
      <c r="J24" s="40"/>
      <c r="K24" s="42"/>
      <c r="L24" s="43"/>
      <c r="M24" s="42"/>
      <c r="N24" s="43"/>
      <c r="O24" s="42"/>
      <c r="P24" s="43"/>
      <c r="Q24" s="86"/>
      <c r="R24" s="37"/>
    </row>
    <row r="25" spans="2:18" s="30" customFormat="1" ht="13.5" thickBot="1" x14ac:dyDescent="0.25">
      <c r="B25" s="8"/>
      <c r="C25" s="77" t="s">
        <v>33</v>
      </c>
      <c r="D25" s="9"/>
      <c r="E25" s="9"/>
      <c r="F25" s="9"/>
      <c r="G25" s="39"/>
      <c r="H25" s="45"/>
      <c r="I25" s="39"/>
      <c r="J25" s="45"/>
      <c r="K25" s="39"/>
      <c r="L25" s="41"/>
      <c r="M25" s="39"/>
      <c r="N25" s="41"/>
      <c r="O25" s="39"/>
      <c r="P25" s="41"/>
      <c r="Q25" s="85">
        <f>SUM(G25,I25,K25,M25,O25)</f>
        <v>0</v>
      </c>
      <c r="R25" s="37"/>
    </row>
    <row r="26" spans="2:18" s="30" customFormat="1" ht="13.5" thickBot="1" x14ac:dyDescent="0.25">
      <c r="B26" s="31"/>
      <c r="C26" s="32"/>
      <c r="D26" s="11"/>
      <c r="E26" s="11"/>
      <c r="F26" s="11"/>
      <c r="G26" s="41"/>
      <c r="H26" s="43"/>
      <c r="I26" s="41"/>
      <c r="J26" s="43"/>
      <c r="K26" s="41"/>
      <c r="L26" s="41"/>
      <c r="M26" s="41"/>
      <c r="N26" s="41"/>
      <c r="O26" s="41"/>
      <c r="P26" s="41"/>
      <c r="Q26" s="87"/>
      <c r="R26" s="37"/>
    </row>
    <row r="27" spans="2:18" s="30" customFormat="1" ht="13.5" thickBot="1" x14ac:dyDescent="0.25">
      <c r="B27" s="8"/>
      <c r="C27" s="77" t="s">
        <v>37</v>
      </c>
      <c r="D27" s="9"/>
      <c r="E27" s="9"/>
      <c r="F27" s="9"/>
      <c r="G27" s="85">
        <f>SUM(G21:G25)</f>
        <v>0</v>
      </c>
      <c r="H27" s="105"/>
      <c r="I27" s="85">
        <f>SUM(I21:I25)</f>
        <v>0</v>
      </c>
      <c r="J27" s="105"/>
      <c r="K27" s="85">
        <f>SUM(K21:K25)</f>
        <v>0</v>
      </c>
      <c r="L27" s="53"/>
      <c r="M27" s="85">
        <f>SUM(M21:M25)</f>
        <v>0</v>
      </c>
      <c r="N27" s="53"/>
      <c r="O27" s="85">
        <f>SUM(O21:O25)</f>
        <v>0</v>
      </c>
      <c r="P27" s="53"/>
      <c r="Q27" s="85">
        <f>SUM(Q21:Q25)</f>
        <v>0</v>
      </c>
      <c r="R27" s="37"/>
    </row>
    <row r="28" spans="2:18" s="30" customFormat="1" x14ac:dyDescent="0.2">
      <c r="B28" s="8"/>
      <c r="C28" s="77"/>
      <c r="D28" s="9"/>
      <c r="E28" s="9"/>
      <c r="F28" s="9"/>
      <c r="G28" s="43"/>
      <c r="H28" s="43"/>
      <c r="I28" s="43"/>
      <c r="J28" s="43"/>
      <c r="K28" s="43"/>
      <c r="L28" s="43"/>
      <c r="M28" s="43"/>
      <c r="N28" s="43"/>
      <c r="O28" s="43"/>
      <c r="P28" s="43"/>
      <c r="Q28" s="87"/>
      <c r="R28" s="37"/>
    </row>
    <row r="29" spans="2:18" s="30" customFormat="1" ht="13.5" thickBot="1" x14ac:dyDescent="0.25">
      <c r="B29" s="8"/>
      <c r="C29" s="77"/>
      <c r="D29" s="9"/>
      <c r="E29" s="9"/>
      <c r="F29" s="9"/>
      <c r="G29" s="22"/>
      <c r="H29" s="9"/>
      <c r="I29" s="22"/>
      <c r="J29" s="18"/>
      <c r="K29" s="22"/>
      <c r="L29" s="11"/>
      <c r="M29" s="11"/>
      <c r="N29" s="11"/>
      <c r="O29" s="11"/>
      <c r="P29" s="11"/>
      <c r="Q29" s="88"/>
      <c r="R29" s="37"/>
    </row>
    <row r="30" spans="2:18" s="30" customFormat="1" ht="15.75" thickBot="1" x14ac:dyDescent="0.25">
      <c r="B30" s="8"/>
      <c r="C30" s="21" t="s">
        <v>76</v>
      </c>
      <c r="D30" s="9"/>
      <c r="E30" s="64" t="s">
        <v>45</v>
      </c>
      <c r="F30" s="9"/>
      <c r="G30" s="83"/>
      <c r="H30" s="46"/>
      <c r="I30" s="83"/>
      <c r="J30" s="46"/>
      <c r="K30" s="83"/>
      <c r="L30" s="47"/>
      <c r="M30" s="83"/>
      <c r="N30" s="47"/>
      <c r="O30" s="83"/>
      <c r="P30" s="47"/>
      <c r="Q30" s="85">
        <f>SUM(G30,I30,K30,M30,O30)</f>
        <v>0</v>
      </c>
      <c r="R30" s="37"/>
    </row>
    <row r="31" spans="2:18" s="30" customFormat="1" ht="13.5" thickBot="1" x14ac:dyDescent="0.25">
      <c r="B31" s="8"/>
      <c r="C31" s="77"/>
      <c r="D31" s="9"/>
      <c r="E31" s="9"/>
      <c r="F31" s="9"/>
      <c r="G31" s="48"/>
      <c r="H31" s="49"/>
      <c r="I31" s="48"/>
      <c r="J31" s="49"/>
      <c r="K31" s="48"/>
      <c r="L31" s="50"/>
      <c r="M31" s="48"/>
      <c r="N31" s="50"/>
      <c r="O31" s="48"/>
      <c r="P31" s="50"/>
      <c r="Q31" s="89"/>
      <c r="R31" s="37"/>
    </row>
    <row r="32" spans="2:18" s="30" customFormat="1" ht="13.5" thickBot="1" x14ac:dyDescent="0.25">
      <c r="B32" s="8"/>
      <c r="C32" s="21" t="s">
        <v>77</v>
      </c>
      <c r="D32" s="9"/>
      <c r="E32" s="9"/>
      <c r="F32" s="9"/>
      <c r="G32" s="83"/>
      <c r="H32" s="49"/>
      <c r="I32" s="83"/>
      <c r="J32" s="49"/>
      <c r="K32" s="83"/>
      <c r="L32" s="47"/>
      <c r="M32" s="83"/>
      <c r="N32" s="47"/>
      <c r="O32" s="83"/>
      <c r="P32" s="47"/>
      <c r="Q32" s="85">
        <f>SUM(G32,I32,K32,M32,O32)</f>
        <v>0</v>
      </c>
      <c r="R32" s="37"/>
    </row>
    <row r="33" spans="2:18" s="30" customFormat="1" ht="13.5" thickBot="1" x14ac:dyDescent="0.25">
      <c r="B33" s="8"/>
      <c r="C33" s="77"/>
      <c r="D33" s="9"/>
      <c r="E33" s="9"/>
      <c r="F33" s="9"/>
      <c r="G33" s="48"/>
      <c r="H33" s="49"/>
      <c r="I33" s="48"/>
      <c r="J33" s="49"/>
      <c r="K33" s="48"/>
      <c r="L33" s="50"/>
      <c r="M33" s="48"/>
      <c r="N33" s="50"/>
      <c r="O33" s="48"/>
      <c r="P33" s="50"/>
      <c r="Q33" s="89"/>
      <c r="R33" s="37"/>
    </row>
    <row r="34" spans="2:18" s="30" customFormat="1" ht="13.5" thickBot="1" x14ac:dyDescent="0.25">
      <c r="B34" s="8"/>
      <c r="C34" s="21" t="s">
        <v>39</v>
      </c>
      <c r="D34" s="9"/>
      <c r="E34" s="9"/>
      <c r="F34" s="9"/>
      <c r="G34" s="83"/>
      <c r="H34" s="46"/>
      <c r="I34" s="83"/>
      <c r="J34" s="46"/>
      <c r="K34" s="83"/>
      <c r="L34" s="47"/>
      <c r="M34" s="83"/>
      <c r="N34" s="47"/>
      <c r="O34" s="83"/>
      <c r="P34" s="47"/>
      <c r="Q34" s="85">
        <f>SUM(G34,I34,K34,M34,O34)</f>
        <v>0</v>
      </c>
      <c r="R34" s="37"/>
    </row>
    <row r="35" spans="2:18" s="30" customFormat="1" ht="13.5" thickBot="1" x14ac:dyDescent="0.25">
      <c r="B35" s="8"/>
      <c r="C35" s="77"/>
      <c r="D35" s="9"/>
      <c r="E35" s="9"/>
      <c r="F35" s="9"/>
      <c r="G35" s="51"/>
      <c r="H35" s="49"/>
      <c r="I35" s="51"/>
      <c r="J35" s="49"/>
      <c r="K35" s="51"/>
      <c r="L35" s="50"/>
      <c r="M35" s="51"/>
      <c r="N35" s="50"/>
      <c r="O35" s="51"/>
      <c r="P35" s="50"/>
      <c r="Q35" s="90"/>
      <c r="R35" s="37"/>
    </row>
    <row r="36" spans="2:18" s="30" customFormat="1" ht="39" thickBot="1" x14ac:dyDescent="0.25">
      <c r="B36" s="8"/>
      <c r="C36" s="108" t="s">
        <v>78</v>
      </c>
      <c r="D36" s="9"/>
      <c r="E36" s="9"/>
      <c r="F36" s="9"/>
      <c r="G36" s="83"/>
      <c r="H36" s="46"/>
      <c r="I36" s="83"/>
      <c r="J36" s="49"/>
      <c r="K36" s="83"/>
      <c r="L36" s="47"/>
      <c r="M36" s="83"/>
      <c r="N36" s="47"/>
      <c r="O36" s="83"/>
      <c r="P36" s="47"/>
      <c r="Q36" s="85">
        <f>SUM(G36,I36,K36,M36,O36)</f>
        <v>0</v>
      </c>
      <c r="R36" s="37"/>
    </row>
    <row r="37" spans="2:18" s="30" customFormat="1" ht="13.5" thickBot="1" x14ac:dyDescent="0.25">
      <c r="B37" s="8"/>
      <c r="C37" s="77"/>
      <c r="D37" s="9"/>
      <c r="E37" s="9"/>
      <c r="F37" s="9"/>
      <c r="G37" s="47"/>
      <c r="H37" s="50"/>
      <c r="I37" s="47"/>
      <c r="J37" s="50"/>
      <c r="K37" s="47"/>
      <c r="L37" s="47"/>
      <c r="M37" s="47"/>
      <c r="N37" s="47"/>
      <c r="O37" s="47"/>
      <c r="P37" s="47"/>
      <c r="Q37" s="91"/>
      <c r="R37" s="37"/>
    </row>
    <row r="38" spans="2:18" s="30" customFormat="1" ht="26.25" thickBot="1" x14ac:dyDescent="0.25">
      <c r="B38" s="8"/>
      <c r="C38" s="77" t="s">
        <v>79</v>
      </c>
      <c r="D38" s="9"/>
      <c r="E38" s="9"/>
      <c r="F38" s="9"/>
      <c r="G38" s="83"/>
      <c r="H38" s="50"/>
      <c r="I38" s="83"/>
      <c r="J38" s="50"/>
      <c r="K38" s="83"/>
      <c r="L38" s="47"/>
      <c r="M38" s="83"/>
      <c r="N38" s="47"/>
      <c r="O38" s="83"/>
      <c r="P38" s="47"/>
      <c r="Q38" s="85">
        <f>SUM(G38,I38,K38,M38,O38)</f>
        <v>0</v>
      </c>
      <c r="R38" s="37"/>
    </row>
    <row r="39" spans="2:18" s="30" customFormat="1" ht="13.5" thickBot="1" x14ac:dyDescent="0.25">
      <c r="B39" s="8"/>
      <c r="C39" s="77"/>
      <c r="D39" s="9"/>
      <c r="E39" s="9"/>
      <c r="F39" s="9"/>
      <c r="G39" s="18"/>
      <c r="H39" s="11"/>
      <c r="I39" s="18"/>
      <c r="J39" s="18"/>
      <c r="K39" s="18"/>
      <c r="L39" s="24"/>
      <c r="M39" s="18"/>
      <c r="N39" s="24"/>
      <c r="O39" s="18"/>
      <c r="P39" s="24"/>
      <c r="Q39" s="92"/>
      <c r="R39" s="37"/>
    </row>
    <row r="40" spans="2:18" s="30" customFormat="1" ht="13.5" thickBot="1" x14ac:dyDescent="0.25">
      <c r="B40" s="8"/>
      <c r="C40" s="77" t="s">
        <v>38</v>
      </c>
      <c r="D40" s="9"/>
      <c r="E40" s="9"/>
      <c r="F40" s="9"/>
      <c r="G40" s="83"/>
      <c r="H40" s="50"/>
      <c r="I40" s="83"/>
      <c r="J40" s="50"/>
      <c r="K40" s="83"/>
      <c r="L40" s="47"/>
      <c r="M40" s="83"/>
      <c r="N40" s="47"/>
      <c r="O40" s="83"/>
      <c r="P40" s="47"/>
      <c r="Q40" s="85">
        <f>SUM(G40,I40,K40,M40,O40)</f>
        <v>0</v>
      </c>
      <c r="R40" s="37"/>
    </row>
    <row r="41" spans="2:18" s="30" customFormat="1" ht="13.5" thickBot="1" x14ac:dyDescent="0.25">
      <c r="B41" s="8"/>
      <c r="C41" s="77"/>
      <c r="D41" s="9"/>
      <c r="E41" s="9"/>
      <c r="F41" s="9"/>
      <c r="G41" s="47"/>
      <c r="H41" s="50"/>
      <c r="I41" s="47"/>
      <c r="J41" s="50"/>
      <c r="K41" s="47"/>
      <c r="L41" s="47"/>
      <c r="M41" s="47"/>
      <c r="N41" s="47"/>
      <c r="O41" s="47"/>
      <c r="P41" s="47"/>
      <c r="Q41" s="91"/>
      <c r="R41" s="37"/>
    </row>
    <row r="42" spans="2:18" s="30" customFormat="1" ht="26.25" thickBot="1" x14ac:dyDescent="0.25">
      <c r="B42" s="31"/>
      <c r="C42" s="52" t="s">
        <v>81</v>
      </c>
      <c r="D42" s="11"/>
      <c r="E42" s="11"/>
      <c r="F42" s="11"/>
      <c r="G42" s="93">
        <f>SUM(G30,G32,G34,G36,G38,G40)</f>
        <v>0</v>
      </c>
      <c r="H42" s="91"/>
      <c r="I42" s="93">
        <f>SUM(I30,I32,I34,I36,I38,I40)</f>
        <v>0</v>
      </c>
      <c r="J42" s="91"/>
      <c r="K42" s="93">
        <f>SUM(K30,K32,K34,K36,K38,K40)</f>
        <v>0</v>
      </c>
      <c r="L42" s="47"/>
      <c r="M42" s="93">
        <f>SUM(M30,M32,M34,M36,M38,M40)</f>
        <v>0</v>
      </c>
      <c r="N42" s="47"/>
      <c r="O42" s="93">
        <f>SUM(O30,O32,O34,O36,O38,O40)</f>
        <v>0</v>
      </c>
      <c r="P42" s="47"/>
      <c r="Q42" s="93">
        <f>SUM(Q30,Q32,Q34,Q36,Q38,Q40)</f>
        <v>0</v>
      </c>
      <c r="R42" s="37"/>
    </row>
    <row r="43" spans="2:18" s="30" customFormat="1" ht="13.5" thickBot="1" x14ac:dyDescent="0.25">
      <c r="B43" s="31"/>
      <c r="C43" s="52"/>
      <c r="D43" s="11"/>
      <c r="E43" s="11"/>
      <c r="F43" s="11"/>
      <c r="G43" s="41"/>
      <c r="H43" s="43"/>
      <c r="I43" s="41"/>
      <c r="J43" s="43"/>
      <c r="K43" s="41"/>
      <c r="L43" s="41"/>
      <c r="M43" s="41"/>
      <c r="N43" s="41"/>
      <c r="O43" s="41"/>
      <c r="P43" s="41"/>
      <c r="Q43" s="87"/>
      <c r="R43" s="37"/>
    </row>
    <row r="44" spans="2:18" s="30" customFormat="1" ht="26.25" thickBot="1" x14ac:dyDescent="0.25">
      <c r="B44" s="31"/>
      <c r="C44" s="32" t="s">
        <v>85</v>
      </c>
      <c r="D44" s="11"/>
      <c r="E44" s="11"/>
      <c r="F44" s="11"/>
      <c r="G44" s="84"/>
      <c r="H44" s="50"/>
      <c r="I44" s="84"/>
      <c r="J44" s="50"/>
      <c r="K44" s="84"/>
      <c r="L44" s="47"/>
      <c r="M44" s="84"/>
      <c r="N44" s="47"/>
      <c r="O44" s="84"/>
      <c r="P44" s="82"/>
      <c r="Q44" s="97"/>
      <c r="R44" s="37"/>
    </row>
    <row r="45" spans="2:18" s="30" customFormat="1" ht="15.75" thickBot="1" x14ac:dyDescent="0.25">
      <c r="B45" s="31"/>
      <c r="C45" s="80"/>
      <c r="D45" s="11"/>
      <c r="E45" s="11"/>
      <c r="F45" s="11"/>
      <c r="G45" s="79"/>
      <c r="H45" s="43"/>
      <c r="I45" s="79"/>
      <c r="J45" s="43"/>
      <c r="K45" s="79"/>
      <c r="L45" s="41"/>
      <c r="M45" s="79"/>
      <c r="N45" s="41"/>
      <c r="O45" s="79"/>
      <c r="P45" s="41"/>
      <c r="Q45" s="95"/>
      <c r="R45" s="37"/>
    </row>
    <row r="46" spans="2:18" s="30" customFormat="1" ht="34.5" customHeight="1" thickBot="1" x14ac:dyDescent="0.25">
      <c r="B46" s="31"/>
      <c r="C46" s="52" t="s">
        <v>82</v>
      </c>
      <c r="D46" s="11"/>
      <c r="E46" s="11"/>
      <c r="F46" s="11"/>
      <c r="G46" s="147">
        <f>IFERROR(G42/G44,0)</f>
        <v>0</v>
      </c>
      <c r="H46" s="91"/>
      <c r="I46" s="147">
        <f>IFERROR(I42/I44,0)</f>
        <v>0</v>
      </c>
      <c r="J46" s="91"/>
      <c r="K46" s="147">
        <f>IFERROR(K42/K44,0)</f>
        <v>0</v>
      </c>
      <c r="L46" s="41"/>
      <c r="M46" s="147">
        <f>IFERROR(M42/M44,0)</f>
        <v>0</v>
      </c>
      <c r="N46" s="41"/>
      <c r="O46" s="147">
        <f>IFERROR(O42/O44,0)</f>
        <v>0</v>
      </c>
      <c r="P46" s="41"/>
      <c r="Q46" s="95"/>
      <c r="R46" s="37"/>
    </row>
    <row r="47" spans="2:18" s="30" customFormat="1" ht="14.25" customHeight="1" thickBot="1" x14ac:dyDescent="0.25">
      <c r="B47" s="31"/>
      <c r="C47" s="52"/>
      <c r="D47" s="11"/>
      <c r="E47" s="11"/>
      <c r="F47" s="11"/>
      <c r="G47" s="104"/>
      <c r="H47" s="91"/>
      <c r="I47" s="104"/>
      <c r="J47" s="91"/>
      <c r="K47" s="104"/>
      <c r="L47" s="41"/>
      <c r="M47" s="104"/>
      <c r="N47" s="41"/>
      <c r="O47" s="104"/>
      <c r="P47" s="41"/>
      <c r="Q47" s="95"/>
      <c r="R47" s="37"/>
    </row>
    <row r="48" spans="2:18" s="30" customFormat="1" ht="49.5" customHeight="1" thickBot="1" x14ac:dyDescent="0.25">
      <c r="B48" s="31"/>
      <c r="C48" s="146" t="s">
        <v>88</v>
      </c>
      <c r="D48" s="9"/>
      <c r="E48" s="64" t="s">
        <v>45</v>
      </c>
      <c r="F48" s="9"/>
      <c r="G48" s="83"/>
      <c r="H48" s="50"/>
      <c r="I48" s="83"/>
      <c r="J48" s="50"/>
      <c r="K48" s="83"/>
      <c r="L48" s="47"/>
      <c r="M48" s="83"/>
      <c r="N48" s="47"/>
      <c r="O48" s="83"/>
      <c r="P48" s="47"/>
      <c r="Q48" s="85">
        <f>SUM(G48,I48,K48,M48,O48)</f>
        <v>0</v>
      </c>
      <c r="R48" s="37"/>
    </row>
    <row r="49" spans="2:18" s="30" customFormat="1" ht="15.75" customHeight="1" thickBot="1" x14ac:dyDescent="0.25">
      <c r="B49" s="31"/>
      <c r="C49" s="145"/>
      <c r="D49" s="11"/>
      <c r="E49" s="11"/>
      <c r="F49" s="11"/>
      <c r="G49" s="47"/>
      <c r="H49" s="50"/>
      <c r="I49" s="47"/>
      <c r="J49" s="50"/>
      <c r="K49" s="47"/>
      <c r="L49" s="47"/>
      <c r="M49" s="47"/>
      <c r="N49" s="47"/>
      <c r="O49" s="47"/>
      <c r="P49" s="47"/>
      <c r="Q49" s="105"/>
      <c r="R49" s="37"/>
    </row>
    <row r="50" spans="2:18" s="30" customFormat="1" ht="40.5" customHeight="1" thickBot="1" x14ac:dyDescent="0.25">
      <c r="B50" s="31"/>
      <c r="C50" s="146" t="s">
        <v>88</v>
      </c>
      <c r="D50" s="11"/>
      <c r="E50" s="11"/>
      <c r="F50" s="11"/>
      <c r="G50" s="83"/>
      <c r="H50" s="50"/>
      <c r="I50" s="83"/>
      <c r="J50" s="50"/>
      <c r="K50" s="83"/>
      <c r="L50" s="47"/>
      <c r="M50" s="83"/>
      <c r="N50" s="47"/>
      <c r="O50" s="83"/>
      <c r="P50" s="47"/>
      <c r="Q50" s="85">
        <f>SUM(G50,I50,K50,M50,O50)</f>
        <v>0</v>
      </c>
      <c r="R50" s="37"/>
    </row>
    <row r="51" spans="2:18" s="30" customFormat="1" ht="13.5" customHeight="1" thickBot="1" x14ac:dyDescent="0.25">
      <c r="B51" s="31"/>
      <c r="C51" s="144"/>
      <c r="D51" s="9"/>
      <c r="E51" s="9"/>
      <c r="F51" s="9"/>
      <c r="G51" s="18"/>
      <c r="H51" s="11"/>
      <c r="I51" s="18"/>
      <c r="J51" s="18"/>
      <c r="K51" s="18"/>
      <c r="L51" s="24"/>
      <c r="M51" s="18"/>
      <c r="N51" s="24"/>
      <c r="O51" s="18"/>
      <c r="P51" s="24"/>
      <c r="Q51" s="92"/>
      <c r="R51" s="37"/>
    </row>
    <row r="52" spans="2:18" s="30" customFormat="1" ht="45" customHeight="1" thickBot="1" x14ac:dyDescent="0.25">
      <c r="B52" s="31"/>
      <c r="C52" s="146" t="s">
        <v>88</v>
      </c>
      <c r="D52" s="9"/>
      <c r="E52" s="9"/>
      <c r="F52" s="9"/>
      <c r="G52" s="83"/>
      <c r="H52" s="50"/>
      <c r="I52" s="83"/>
      <c r="J52" s="50"/>
      <c r="K52" s="83"/>
      <c r="L52" s="47"/>
      <c r="M52" s="83"/>
      <c r="N52" s="47"/>
      <c r="O52" s="83"/>
      <c r="P52" s="47"/>
      <c r="Q52" s="85">
        <f>SUM(G52,I52,K52,M52,O52)</f>
        <v>0</v>
      </c>
      <c r="R52" s="37"/>
    </row>
    <row r="53" spans="2:18" s="30" customFormat="1" ht="13.5" thickBot="1" x14ac:dyDescent="0.25">
      <c r="B53" s="31"/>
      <c r="C53" s="52"/>
      <c r="D53" s="11"/>
      <c r="E53" s="11"/>
      <c r="F53" s="11"/>
      <c r="G53" s="41"/>
      <c r="H53" s="43"/>
      <c r="I53" s="41"/>
      <c r="J53" s="43"/>
      <c r="K53" s="41"/>
      <c r="L53" s="41"/>
      <c r="M53" s="41"/>
      <c r="N53" s="41"/>
      <c r="O53" s="41"/>
      <c r="P53" s="41"/>
      <c r="Q53" s="87"/>
      <c r="R53" s="37"/>
    </row>
    <row r="54" spans="2:18" s="30" customFormat="1" ht="26.25" thickBot="1" x14ac:dyDescent="0.25">
      <c r="B54" s="31"/>
      <c r="C54" s="52" t="s">
        <v>84</v>
      </c>
      <c r="D54" s="11"/>
      <c r="E54" s="11"/>
      <c r="F54" s="11"/>
      <c r="G54" s="93">
        <f>SUM(G50,G52)</f>
        <v>0</v>
      </c>
      <c r="H54" s="91"/>
      <c r="I54" s="93">
        <f>SUM(I48,I50,I52)</f>
        <v>0</v>
      </c>
      <c r="J54" s="91"/>
      <c r="K54" s="93">
        <f>SUM(K48,K50,K52)</f>
        <v>0</v>
      </c>
      <c r="L54" s="47"/>
      <c r="M54" s="93">
        <f>SUM(M48,M50,M52)</f>
        <v>0</v>
      </c>
      <c r="N54" s="47"/>
      <c r="O54" s="93">
        <f>SUM(O48,O50,O52)</f>
        <v>0</v>
      </c>
      <c r="P54" s="47"/>
      <c r="Q54" s="93">
        <f>SUM(Q48,Q50,Q52)</f>
        <v>0</v>
      </c>
      <c r="R54" s="37"/>
    </row>
    <row r="55" spans="2:18" s="30" customFormat="1" ht="13.5" thickBot="1" x14ac:dyDescent="0.25">
      <c r="B55" s="31"/>
      <c r="C55" s="52"/>
      <c r="D55" s="11"/>
      <c r="E55" s="11"/>
      <c r="F55" s="11"/>
      <c r="G55" s="41"/>
      <c r="H55" s="43"/>
      <c r="I55" s="41"/>
      <c r="J55" s="43"/>
      <c r="K55" s="41"/>
      <c r="L55" s="41"/>
      <c r="M55" s="41"/>
      <c r="N55" s="41"/>
      <c r="O55" s="41"/>
      <c r="P55" s="41"/>
      <c r="Q55" s="87"/>
      <c r="R55" s="37"/>
    </row>
    <row r="56" spans="2:18" s="30" customFormat="1" ht="39" thickBot="1" x14ac:dyDescent="0.25">
      <c r="B56" s="31"/>
      <c r="C56" s="145" t="s">
        <v>86</v>
      </c>
      <c r="D56" s="11"/>
      <c r="E56" s="11"/>
      <c r="F56" s="11"/>
      <c r="G56" s="84"/>
      <c r="H56" s="50"/>
      <c r="I56" s="84"/>
      <c r="J56" s="50"/>
      <c r="K56" s="84"/>
      <c r="L56" s="47"/>
      <c r="M56" s="84"/>
      <c r="N56" s="47"/>
      <c r="O56" s="84"/>
      <c r="P56" s="41"/>
      <c r="Q56" s="87"/>
      <c r="R56" s="37"/>
    </row>
    <row r="57" spans="2:18" s="30" customFormat="1" ht="13.5" thickBot="1" x14ac:dyDescent="0.25">
      <c r="B57" s="31"/>
      <c r="C57" s="145"/>
      <c r="D57" s="11"/>
      <c r="E57" s="11"/>
      <c r="F57" s="11"/>
      <c r="G57" s="82"/>
      <c r="H57" s="81"/>
      <c r="I57" s="82"/>
      <c r="J57" s="81"/>
      <c r="K57" s="82"/>
      <c r="L57" s="82"/>
      <c r="M57" s="82"/>
      <c r="N57" s="82"/>
      <c r="O57" s="82"/>
      <c r="P57" s="41"/>
      <c r="Q57" s="87"/>
      <c r="R57" s="37"/>
    </row>
    <row r="58" spans="2:18" s="30" customFormat="1" ht="26.25" thickBot="1" x14ac:dyDescent="0.25">
      <c r="B58" s="31"/>
      <c r="C58" s="52" t="s">
        <v>82</v>
      </c>
      <c r="D58" s="11"/>
      <c r="E58" s="11"/>
      <c r="F58" s="11"/>
      <c r="G58" s="147">
        <f>IFERROR(G54/G56,0)</f>
        <v>0</v>
      </c>
      <c r="H58" s="91"/>
      <c r="I58" s="147">
        <f>IFERROR(I54/I56,0)</f>
        <v>0</v>
      </c>
      <c r="J58" s="91"/>
      <c r="K58" s="147">
        <f>IFERROR(K54/K56,0)</f>
        <v>0</v>
      </c>
      <c r="L58" s="41"/>
      <c r="M58" s="147">
        <f>IFERROR(M54/M56,0)</f>
        <v>0</v>
      </c>
      <c r="N58" s="41"/>
      <c r="O58" s="147">
        <f>IFERROR(O54/O56,0)</f>
        <v>0</v>
      </c>
      <c r="P58" s="41"/>
      <c r="Q58" s="87"/>
      <c r="R58" s="37"/>
    </row>
    <row r="59" spans="2:18" s="30" customFormat="1" ht="13.5" thickBot="1" x14ac:dyDescent="0.25">
      <c r="B59" s="31"/>
      <c r="C59" s="52"/>
      <c r="D59" s="11"/>
      <c r="E59" s="11"/>
      <c r="F59" s="11"/>
      <c r="G59" s="41"/>
      <c r="H59" s="43"/>
      <c r="I59" s="41"/>
      <c r="J59" s="43"/>
      <c r="K59" s="41"/>
      <c r="L59" s="41"/>
      <c r="M59" s="41"/>
      <c r="N59" s="41"/>
      <c r="O59" s="41"/>
      <c r="P59" s="41"/>
      <c r="Q59" s="87"/>
      <c r="R59" s="37"/>
    </row>
    <row r="60" spans="2:18" s="30" customFormat="1" ht="30.75" thickBot="1" x14ac:dyDescent="0.25">
      <c r="B60" s="31"/>
      <c r="C60" s="55" t="s">
        <v>43</v>
      </c>
      <c r="D60" s="11"/>
      <c r="E60" s="11"/>
      <c r="F60" s="11"/>
      <c r="G60" s="98">
        <f>SUM(G42+G54)</f>
        <v>0</v>
      </c>
      <c r="H60" s="87"/>
      <c r="I60" s="98">
        <f>SUM(I42+I48+I50+I52)</f>
        <v>0</v>
      </c>
      <c r="J60" s="87"/>
      <c r="K60" s="98">
        <f>SUM(K42+K48+K50+K52)</f>
        <v>0</v>
      </c>
      <c r="L60" s="87"/>
      <c r="M60" s="98">
        <f>SUM(M42+M48+M50+M52)</f>
        <v>0</v>
      </c>
      <c r="N60" s="87"/>
      <c r="O60" s="98">
        <f>SUM(O42+O48+O50+O52)</f>
        <v>0</v>
      </c>
      <c r="P60" s="87"/>
      <c r="Q60" s="98">
        <f>SUM(Q42+Q48+Q50+Q52)</f>
        <v>0</v>
      </c>
      <c r="R60" s="37"/>
    </row>
    <row r="61" spans="2:18" s="30" customFormat="1" ht="15.75" thickBot="1" x14ac:dyDescent="0.25">
      <c r="B61" s="31"/>
      <c r="C61" s="55"/>
      <c r="D61" s="11"/>
      <c r="E61" s="11"/>
      <c r="F61" s="11"/>
      <c r="G61" s="79"/>
      <c r="H61" s="43"/>
      <c r="I61" s="79"/>
      <c r="J61" s="43"/>
      <c r="K61" s="79"/>
      <c r="L61" s="41"/>
      <c r="M61" s="41"/>
      <c r="N61" s="41"/>
      <c r="O61" s="41"/>
      <c r="P61" s="41"/>
      <c r="Q61" s="95"/>
      <c r="R61" s="37"/>
    </row>
    <row r="62" spans="2:18" s="30" customFormat="1" ht="15.75" thickBot="1" x14ac:dyDescent="0.25">
      <c r="B62" s="31"/>
      <c r="C62" s="52" t="s">
        <v>89</v>
      </c>
      <c r="D62" s="11"/>
      <c r="E62" s="11"/>
      <c r="F62" s="11"/>
      <c r="G62" s="84"/>
      <c r="H62" s="50"/>
      <c r="I62" s="84"/>
      <c r="J62" s="50"/>
      <c r="K62" s="84"/>
      <c r="L62" s="47"/>
      <c r="M62" s="84"/>
      <c r="N62" s="47"/>
      <c r="O62" s="84"/>
      <c r="P62" s="41"/>
      <c r="Q62" s="95"/>
      <c r="R62" s="37"/>
    </row>
    <row r="63" spans="2:18" s="30" customFormat="1" ht="15.75" thickBot="1" x14ac:dyDescent="0.25">
      <c r="B63" s="31"/>
      <c r="C63" s="148"/>
      <c r="D63" s="11"/>
      <c r="E63" s="11"/>
      <c r="F63" s="11"/>
      <c r="G63" s="79"/>
      <c r="H63" s="43"/>
      <c r="I63" s="79"/>
      <c r="J63" s="43"/>
      <c r="K63" s="79"/>
      <c r="L63" s="41"/>
      <c r="M63" s="41"/>
      <c r="N63" s="41"/>
      <c r="O63" s="41"/>
      <c r="P63" s="41"/>
      <c r="Q63" s="95"/>
      <c r="R63" s="37"/>
    </row>
    <row r="64" spans="2:18" s="30" customFormat="1" ht="26.25" thickBot="1" x14ac:dyDescent="0.25">
      <c r="B64" s="31"/>
      <c r="C64" s="52" t="s">
        <v>83</v>
      </c>
      <c r="D64" s="11"/>
      <c r="E64" s="11"/>
      <c r="F64" s="11"/>
      <c r="G64" s="147">
        <f>IFERROR(G60/G62,0)</f>
        <v>0</v>
      </c>
      <c r="H64" s="91"/>
      <c r="I64" s="147">
        <f>IFERROR(I60/I62,0)</f>
        <v>0</v>
      </c>
      <c r="J64" s="91"/>
      <c r="K64" s="147">
        <f>IFERROR(K60/K62,0)</f>
        <v>0</v>
      </c>
      <c r="L64" s="41"/>
      <c r="M64" s="147">
        <f>IFERROR(M60/M62,0)</f>
        <v>0</v>
      </c>
      <c r="N64" s="41"/>
      <c r="O64" s="147">
        <f>IFERROR(O60/O62,0)</f>
        <v>0</v>
      </c>
      <c r="P64" s="41"/>
      <c r="Q64" s="87"/>
      <c r="R64" s="37"/>
    </row>
    <row r="65" spans="2:18" s="30" customFormat="1" x14ac:dyDescent="0.2">
      <c r="B65" s="31"/>
      <c r="C65" s="52"/>
      <c r="D65" s="11"/>
      <c r="E65" s="11"/>
      <c r="F65" s="11"/>
      <c r="G65" s="104"/>
      <c r="H65" s="91"/>
      <c r="I65" s="104"/>
      <c r="J65" s="91"/>
      <c r="K65" s="104"/>
      <c r="L65" s="41"/>
      <c r="M65" s="104"/>
      <c r="N65" s="41"/>
      <c r="O65" s="104"/>
      <c r="P65" s="41"/>
      <c r="Q65" s="87"/>
      <c r="R65" s="37"/>
    </row>
    <row r="66" spans="2:18" s="30" customFormat="1" ht="13.5" thickBot="1" x14ac:dyDescent="0.25">
      <c r="B66" s="67"/>
      <c r="C66" s="68"/>
      <c r="D66" s="58"/>
      <c r="E66" s="58"/>
      <c r="F66" s="58"/>
      <c r="G66" s="106"/>
      <c r="H66" s="107"/>
      <c r="I66" s="106"/>
      <c r="J66" s="107"/>
      <c r="K66" s="106"/>
      <c r="L66" s="69"/>
      <c r="M66" s="106"/>
      <c r="N66" s="69"/>
      <c r="O66" s="106"/>
      <c r="P66" s="69"/>
      <c r="Q66" s="94"/>
      <c r="R66" s="70"/>
    </row>
    <row r="67" spans="2:18" s="30" customFormat="1" ht="13.5" thickTop="1" x14ac:dyDescent="0.2">
      <c r="B67" s="31"/>
      <c r="C67" s="52"/>
      <c r="D67" s="11"/>
      <c r="E67" s="11"/>
      <c r="F67" s="11"/>
      <c r="G67" s="104"/>
      <c r="H67" s="91"/>
      <c r="I67" s="104"/>
      <c r="J67" s="91"/>
      <c r="K67" s="104"/>
      <c r="L67" s="41"/>
      <c r="M67" s="104"/>
      <c r="N67" s="41"/>
      <c r="O67" s="104"/>
      <c r="P67" s="41"/>
      <c r="Q67" s="87"/>
      <c r="R67" s="37"/>
    </row>
    <row r="68" spans="2:18" s="30" customFormat="1" x14ac:dyDescent="0.2">
      <c r="B68" s="31"/>
      <c r="C68" s="52"/>
      <c r="D68" s="11"/>
      <c r="E68" s="11"/>
      <c r="F68" s="11"/>
      <c r="G68" s="104"/>
      <c r="H68" s="91"/>
      <c r="I68" s="104"/>
      <c r="J68" s="91"/>
      <c r="K68" s="104"/>
      <c r="L68" s="41"/>
      <c r="M68" s="104"/>
      <c r="N68" s="41"/>
      <c r="O68" s="104"/>
      <c r="P68" s="41"/>
      <c r="Q68" s="87"/>
      <c r="R68" s="37"/>
    </row>
    <row r="69" spans="2:18" s="30" customFormat="1" x14ac:dyDescent="0.2">
      <c r="B69" s="31"/>
      <c r="C69" s="52"/>
      <c r="D69" s="11"/>
      <c r="E69" s="11"/>
      <c r="F69" s="11"/>
      <c r="G69" s="41"/>
      <c r="H69" s="43"/>
      <c r="I69" s="41"/>
      <c r="J69" s="43"/>
      <c r="K69" s="41"/>
      <c r="L69" s="41"/>
      <c r="M69" s="41"/>
      <c r="N69" s="41"/>
      <c r="O69" s="41"/>
      <c r="P69" s="41"/>
      <c r="Q69" s="87"/>
      <c r="R69" s="37"/>
    </row>
    <row r="70" spans="2:18" s="30" customFormat="1" x14ac:dyDescent="0.2">
      <c r="B70" s="31"/>
      <c r="C70" s="52"/>
      <c r="D70" s="11"/>
      <c r="E70" s="11"/>
      <c r="F70" s="11"/>
      <c r="G70" s="41"/>
      <c r="H70" s="43"/>
      <c r="I70" s="41"/>
      <c r="J70" s="43"/>
      <c r="K70" s="41"/>
      <c r="L70" s="41"/>
      <c r="M70" s="41"/>
      <c r="N70" s="41"/>
      <c r="O70" s="41"/>
      <c r="P70" s="41"/>
      <c r="Q70" s="87"/>
      <c r="R70" s="37"/>
    </row>
    <row r="71" spans="2:18" s="30" customFormat="1" ht="22.5" x14ac:dyDescent="0.3">
      <c r="B71" s="31"/>
      <c r="C71" s="66" t="s">
        <v>47</v>
      </c>
      <c r="D71" s="11"/>
      <c r="E71" s="11"/>
      <c r="F71" s="11"/>
      <c r="G71" s="41"/>
      <c r="H71" s="43"/>
      <c r="I71" s="41"/>
      <c r="J71" s="43"/>
      <c r="K71" s="41"/>
      <c r="L71" s="41"/>
      <c r="M71" s="41"/>
      <c r="N71" s="41"/>
      <c r="O71" s="41"/>
      <c r="P71" s="41"/>
      <c r="Q71" s="87"/>
      <c r="R71" s="37"/>
    </row>
    <row r="72" spans="2:18" s="30" customFormat="1" ht="22.5" x14ac:dyDescent="0.3">
      <c r="B72" s="31"/>
      <c r="C72" s="65"/>
      <c r="D72" s="11"/>
      <c r="E72" s="11"/>
      <c r="F72" s="11"/>
      <c r="G72" s="54" t="s">
        <v>34</v>
      </c>
      <c r="H72" s="9"/>
      <c r="I72" s="54" t="s">
        <v>35</v>
      </c>
      <c r="J72" s="9"/>
      <c r="K72" s="54" t="s">
        <v>36</v>
      </c>
      <c r="L72" s="11"/>
      <c r="M72" s="54" t="s">
        <v>61</v>
      </c>
      <c r="N72" s="11"/>
      <c r="O72" s="54" t="s">
        <v>71</v>
      </c>
      <c r="P72" s="11"/>
      <c r="Q72" s="54" t="s">
        <v>72</v>
      </c>
      <c r="R72" s="37"/>
    </row>
    <row r="73" spans="2:18" ht="16.5" customHeight="1" x14ac:dyDescent="0.2">
      <c r="B73" s="8"/>
      <c r="C73" s="13" t="s">
        <v>40</v>
      </c>
      <c r="D73" s="9"/>
      <c r="E73" s="64" t="s">
        <v>45</v>
      </c>
      <c r="F73" s="9"/>
      <c r="G73" s="19"/>
      <c r="H73" s="9"/>
      <c r="I73" s="19"/>
      <c r="J73" s="18"/>
      <c r="K73" s="19"/>
      <c r="Q73" s="99"/>
      <c r="R73" s="34"/>
    </row>
    <row r="74" spans="2:18" s="15" customFormat="1" ht="5.25" customHeight="1" thickBot="1" x14ac:dyDescent="0.25">
      <c r="B74" s="8"/>
      <c r="C74" s="77"/>
      <c r="D74" s="9"/>
      <c r="E74" s="9"/>
      <c r="F74" s="9"/>
      <c r="G74" s="22"/>
      <c r="H74" s="9"/>
      <c r="I74" s="22"/>
      <c r="J74" s="18"/>
      <c r="K74" s="22"/>
      <c r="L74" s="11"/>
      <c r="M74" s="11"/>
      <c r="N74" s="11"/>
      <c r="O74" s="11"/>
      <c r="P74" s="11"/>
      <c r="Q74" s="88"/>
      <c r="R74" s="34"/>
    </row>
    <row r="75" spans="2:18" ht="26.25" thickBot="1" x14ac:dyDescent="0.25">
      <c r="B75" s="8"/>
      <c r="C75" s="77" t="s">
        <v>20</v>
      </c>
      <c r="D75" s="9"/>
      <c r="E75" s="9"/>
      <c r="F75" s="9"/>
      <c r="G75" s="83"/>
      <c r="H75" s="16"/>
      <c r="I75" s="83"/>
      <c r="J75" s="17"/>
      <c r="K75" s="83"/>
      <c r="L75" s="23"/>
      <c r="M75" s="83"/>
      <c r="N75" s="23"/>
      <c r="O75" s="83"/>
      <c r="P75" s="23"/>
      <c r="Q75" s="85">
        <f>SUM(G75,I75,K75,M75,O75)</f>
        <v>0</v>
      </c>
      <c r="R75" s="36"/>
    </row>
    <row r="76" spans="2:18" s="15" customFormat="1" ht="7.5" customHeight="1" thickBot="1" x14ac:dyDescent="0.25">
      <c r="B76" s="8"/>
      <c r="C76" s="77"/>
      <c r="D76" s="9"/>
      <c r="E76" s="9"/>
      <c r="F76" s="9"/>
      <c r="G76" s="14"/>
      <c r="H76" s="9"/>
      <c r="I76" s="14"/>
      <c r="J76" s="18"/>
      <c r="K76" s="14"/>
      <c r="L76" s="11"/>
      <c r="M76" s="14"/>
      <c r="N76" s="11"/>
      <c r="O76" s="14"/>
      <c r="P76" s="11"/>
      <c r="Q76" s="100"/>
      <c r="R76" s="34"/>
    </row>
    <row r="77" spans="2:18" ht="13.5" thickBot="1" x14ac:dyDescent="0.25">
      <c r="B77" s="8"/>
      <c r="C77" s="77" t="s">
        <v>21</v>
      </c>
      <c r="D77" s="9"/>
      <c r="E77" s="9"/>
      <c r="F77" s="9"/>
      <c r="G77" s="83"/>
      <c r="H77" s="16"/>
      <c r="I77" s="83"/>
      <c r="J77" s="17"/>
      <c r="K77" s="83"/>
      <c r="L77" s="23"/>
      <c r="M77" s="83"/>
      <c r="N77" s="23"/>
      <c r="O77" s="83"/>
      <c r="P77" s="23"/>
      <c r="Q77" s="85">
        <f>SUM(G77,I77,K77,M77,O77)</f>
        <v>0</v>
      </c>
      <c r="R77" s="36"/>
    </row>
    <row r="78" spans="2:18" s="15" customFormat="1" ht="5.25" customHeight="1" thickBot="1" x14ac:dyDescent="0.25">
      <c r="B78" s="8"/>
      <c r="C78" s="77"/>
      <c r="D78" s="9"/>
      <c r="E78" s="9"/>
      <c r="F78" s="9"/>
      <c r="G78" s="14"/>
      <c r="H78" s="9"/>
      <c r="I78" s="14"/>
      <c r="J78" s="18"/>
      <c r="K78" s="14"/>
      <c r="L78" s="11"/>
      <c r="M78" s="14"/>
      <c r="N78" s="11"/>
      <c r="O78" s="14"/>
      <c r="P78" s="11"/>
      <c r="Q78" s="100"/>
      <c r="R78" s="34"/>
    </row>
    <row r="79" spans="2:18" ht="13.5" thickBot="1" x14ac:dyDescent="0.25">
      <c r="B79" s="8"/>
      <c r="C79" s="77" t="s">
        <v>22</v>
      </c>
      <c r="D79" s="9"/>
      <c r="E79" s="9"/>
      <c r="F79" s="9"/>
      <c r="G79" s="83"/>
      <c r="H79" s="16"/>
      <c r="I79" s="83"/>
      <c r="J79" s="17"/>
      <c r="K79" s="83"/>
      <c r="L79" s="23"/>
      <c r="M79" s="83"/>
      <c r="N79" s="23"/>
      <c r="O79" s="83"/>
      <c r="P79" s="23"/>
      <c r="Q79" s="85">
        <f>SUM(G79,I79,K79,M79,O79)</f>
        <v>0</v>
      </c>
      <c r="R79" s="36"/>
    </row>
    <row r="80" spans="2:18" s="15" customFormat="1" ht="8.25" customHeight="1" thickBot="1" x14ac:dyDescent="0.25">
      <c r="B80" s="8"/>
      <c r="C80" s="77"/>
      <c r="D80" s="9"/>
      <c r="E80" s="9"/>
      <c r="F80" s="9"/>
      <c r="G80" s="14"/>
      <c r="H80" s="9"/>
      <c r="I80" s="14"/>
      <c r="J80" s="18"/>
      <c r="K80" s="14"/>
      <c r="L80" s="11"/>
      <c r="M80" s="14"/>
      <c r="N80" s="11"/>
      <c r="O80" s="14"/>
      <c r="P80" s="11"/>
      <c r="Q80" s="100"/>
      <c r="R80" s="34"/>
    </row>
    <row r="81" spans="2:18" ht="13.5" thickBot="1" x14ac:dyDescent="0.25">
      <c r="B81" s="8"/>
      <c r="C81" s="77" t="s">
        <v>23</v>
      </c>
      <c r="D81" s="9"/>
      <c r="E81" s="9"/>
      <c r="F81" s="9"/>
      <c r="G81" s="83"/>
      <c r="H81" s="16"/>
      <c r="I81" s="83"/>
      <c r="J81" s="17"/>
      <c r="K81" s="83"/>
      <c r="L81" s="23"/>
      <c r="M81" s="83"/>
      <c r="N81" s="23"/>
      <c r="O81" s="83"/>
      <c r="P81" s="23"/>
      <c r="Q81" s="85">
        <f>SUM(G81,I81,K81,M81,O81)</f>
        <v>0</v>
      </c>
      <c r="R81" s="36"/>
    </row>
    <row r="82" spans="2:18" ht="13.5" thickBot="1" x14ac:dyDescent="0.25">
      <c r="B82" s="8"/>
      <c r="C82" s="77"/>
      <c r="D82" s="9"/>
      <c r="E82" s="9"/>
      <c r="F82" s="9"/>
      <c r="G82" s="19"/>
      <c r="H82" s="9"/>
      <c r="I82" s="19"/>
      <c r="J82" s="18"/>
      <c r="K82" s="19"/>
      <c r="M82" s="19"/>
      <c r="O82" s="19"/>
      <c r="Q82" s="99"/>
      <c r="R82" s="34"/>
    </row>
    <row r="83" spans="2:18" ht="13.5" thickBot="1" x14ac:dyDescent="0.25">
      <c r="B83" s="8"/>
      <c r="C83" s="77" t="s">
        <v>19</v>
      </c>
      <c r="D83" s="9"/>
      <c r="E83" s="9"/>
      <c r="F83" s="9"/>
      <c r="G83" s="83"/>
      <c r="H83" s="16"/>
      <c r="I83" s="83"/>
      <c r="J83" s="18"/>
      <c r="K83" s="83"/>
      <c r="L83" s="23"/>
      <c r="M83" s="83"/>
      <c r="N83" s="23"/>
      <c r="O83" s="83"/>
      <c r="P83" s="23"/>
      <c r="Q83" s="85">
        <f>SUM(G83,I83,K9,M83)</f>
        <v>0</v>
      </c>
      <c r="R83" s="36"/>
    </row>
    <row r="84" spans="2:18" ht="10.5" customHeight="1" x14ac:dyDescent="0.2">
      <c r="B84" s="8"/>
      <c r="C84" s="77"/>
      <c r="D84" s="9"/>
      <c r="E84" s="9"/>
      <c r="F84" s="9"/>
      <c r="G84" s="9"/>
      <c r="H84" s="9"/>
      <c r="I84" s="9"/>
      <c r="J84" s="9"/>
      <c r="K84" s="9"/>
      <c r="Q84" s="101"/>
      <c r="R84" s="38"/>
    </row>
    <row r="85" spans="2:18" ht="25.5" x14ac:dyDescent="0.2">
      <c r="B85" s="8"/>
      <c r="C85" s="13" t="s">
        <v>41</v>
      </c>
      <c r="D85" s="9"/>
      <c r="E85" s="64" t="s">
        <v>45</v>
      </c>
      <c r="F85" s="9"/>
      <c r="G85" s="9"/>
      <c r="H85" s="9"/>
      <c r="I85" s="9"/>
      <c r="J85" s="9"/>
      <c r="K85" s="9"/>
      <c r="Q85" s="101"/>
      <c r="R85" s="38"/>
    </row>
    <row r="86" spans="2:18" ht="13.5" thickBot="1" x14ac:dyDescent="0.25">
      <c r="B86" s="8"/>
      <c r="C86" s="77"/>
      <c r="D86" s="9"/>
      <c r="E86" s="9"/>
      <c r="F86" s="9"/>
      <c r="G86" s="9"/>
      <c r="H86" s="9"/>
      <c r="I86" s="9"/>
      <c r="J86" s="9"/>
      <c r="K86" s="9"/>
      <c r="Q86" s="101"/>
      <c r="R86" s="38"/>
    </row>
    <row r="87" spans="2:18" ht="13.5" thickBot="1" x14ac:dyDescent="0.25">
      <c r="B87" s="8"/>
      <c r="C87" s="77" t="s">
        <v>24</v>
      </c>
      <c r="D87" s="402"/>
      <c r="E87" s="63"/>
      <c r="F87" s="62"/>
      <c r="G87" s="83"/>
      <c r="H87" s="9"/>
      <c r="I87" s="83"/>
      <c r="J87" s="9"/>
      <c r="K87" s="83"/>
      <c r="M87" s="83"/>
      <c r="O87" s="83"/>
      <c r="Q87" s="85">
        <f>SUM(G87,I87,K87,M87,O87)</f>
        <v>0</v>
      </c>
      <c r="R87" s="38"/>
    </row>
    <row r="88" spans="2:18" ht="13.5" thickBot="1" x14ac:dyDescent="0.25">
      <c r="B88" s="8"/>
      <c r="C88" s="77" t="s">
        <v>25</v>
      </c>
      <c r="D88" s="402"/>
      <c r="E88" s="63"/>
      <c r="F88" s="62"/>
      <c r="G88" s="83"/>
      <c r="H88" s="9"/>
      <c r="I88" s="83"/>
      <c r="J88" s="15"/>
      <c r="K88" s="83"/>
      <c r="L88" s="28"/>
      <c r="M88" s="83"/>
      <c r="N88" s="28"/>
      <c r="O88" s="83"/>
      <c r="P88" s="28"/>
      <c r="Q88" s="85">
        <f t="shared" ref="Q88:Q93" si="0">SUM(G88,I88,K88,M88,O88)</f>
        <v>0</v>
      </c>
      <c r="R88" s="38"/>
    </row>
    <row r="89" spans="2:18" ht="13.5" thickBot="1" x14ac:dyDescent="0.25">
      <c r="B89" s="8"/>
      <c r="C89" s="77" t="s">
        <v>26</v>
      </c>
      <c r="D89" s="402"/>
      <c r="E89" s="63"/>
      <c r="F89" s="62"/>
      <c r="G89" s="83"/>
      <c r="H89" s="9"/>
      <c r="I89" s="83"/>
      <c r="J89" s="15"/>
      <c r="K89" s="83"/>
      <c r="L89" s="28"/>
      <c r="M89" s="83"/>
      <c r="N89" s="28"/>
      <c r="O89" s="83"/>
      <c r="P89" s="28"/>
      <c r="Q89" s="85">
        <f t="shared" si="0"/>
        <v>0</v>
      </c>
      <c r="R89" s="38"/>
    </row>
    <row r="90" spans="2:18" ht="13.5" thickBot="1" x14ac:dyDescent="0.25">
      <c r="B90" s="8"/>
      <c r="C90" s="77" t="s">
        <v>27</v>
      </c>
      <c r="D90" s="402"/>
      <c r="E90" s="63"/>
      <c r="F90" s="62"/>
      <c r="G90" s="83"/>
      <c r="H90" s="9"/>
      <c r="I90" s="83"/>
      <c r="J90" s="15"/>
      <c r="K90" s="83"/>
      <c r="L90" s="28"/>
      <c r="M90" s="83"/>
      <c r="N90" s="28"/>
      <c r="O90" s="83"/>
      <c r="P90" s="28"/>
      <c r="Q90" s="85">
        <f t="shared" si="0"/>
        <v>0</v>
      </c>
      <c r="R90" s="38"/>
    </row>
    <row r="91" spans="2:18" ht="13.5" thickBot="1" x14ac:dyDescent="0.25">
      <c r="B91" s="8"/>
      <c r="C91" s="77" t="s">
        <v>28</v>
      </c>
      <c r="D91" s="402"/>
      <c r="E91" s="63"/>
      <c r="F91" s="62"/>
      <c r="G91" s="83"/>
      <c r="H91" s="9"/>
      <c r="I91" s="83"/>
      <c r="J91" s="15"/>
      <c r="K91" s="83"/>
      <c r="L91" s="28"/>
      <c r="M91" s="83"/>
      <c r="N91" s="28"/>
      <c r="O91" s="83"/>
      <c r="P91" s="28"/>
      <c r="Q91" s="85">
        <f t="shared" si="0"/>
        <v>0</v>
      </c>
      <c r="R91" s="38"/>
    </row>
    <row r="92" spans="2:18" ht="13.5" thickBot="1" x14ac:dyDescent="0.25">
      <c r="B92" s="8"/>
      <c r="C92" s="77" t="s">
        <v>29</v>
      </c>
      <c r="D92" s="402"/>
      <c r="E92" s="63"/>
      <c r="F92" s="62"/>
      <c r="G92" s="83"/>
      <c r="H92" s="9"/>
      <c r="I92" s="83"/>
      <c r="J92" s="15"/>
      <c r="K92" s="83"/>
      <c r="L92" s="28"/>
      <c r="M92" s="83"/>
      <c r="N92" s="28"/>
      <c r="O92" s="83"/>
      <c r="P92" s="28"/>
      <c r="Q92" s="85">
        <f t="shared" si="0"/>
        <v>0</v>
      </c>
      <c r="R92" s="38"/>
    </row>
    <row r="93" spans="2:18" ht="13.5" thickBot="1" x14ac:dyDescent="0.25">
      <c r="B93" s="8"/>
      <c r="C93" s="77" t="s">
        <v>30</v>
      </c>
      <c r="D93" s="402"/>
      <c r="E93" s="63"/>
      <c r="F93" s="62"/>
      <c r="G93" s="83"/>
      <c r="H93" s="9"/>
      <c r="I93" s="83"/>
      <c r="J93" s="15"/>
      <c r="K93" s="83"/>
      <c r="L93" s="28"/>
      <c r="M93" s="83"/>
      <c r="N93" s="28"/>
      <c r="O93" s="83"/>
      <c r="P93" s="28"/>
      <c r="Q93" s="85">
        <f t="shared" si="0"/>
        <v>0</v>
      </c>
      <c r="R93" s="38"/>
    </row>
    <row r="94" spans="2:18" ht="13.5" thickBot="1" x14ac:dyDescent="0.25">
      <c r="B94" s="8"/>
      <c r="C94" s="77"/>
      <c r="D94" s="63"/>
      <c r="E94" s="63"/>
      <c r="F94" s="63"/>
      <c r="G94" s="47"/>
      <c r="H94" s="9"/>
      <c r="I94" s="20"/>
      <c r="J94" s="15"/>
      <c r="K94" s="20"/>
      <c r="L94" s="28"/>
      <c r="M94" s="20"/>
      <c r="N94" s="28"/>
      <c r="O94" s="20"/>
      <c r="P94" s="28"/>
      <c r="Q94" s="102"/>
      <c r="R94" s="38"/>
    </row>
    <row r="95" spans="2:18" ht="13.5" thickBot="1" x14ac:dyDescent="0.25">
      <c r="B95" s="8"/>
      <c r="C95" s="142" t="s">
        <v>80</v>
      </c>
      <c r="D95" s="141"/>
      <c r="E95" s="141"/>
      <c r="F95" s="141"/>
      <c r="G95" s="83"/>
      <c r="H95" s="9"/>
      <c r="I95" s="83"/>
      <c r="J95" s="15"/>
      <c r="K95" s="83"/>
      <c r="L95" s="28"/>
      <c r="M95" s="83"/>
      <c r="N95" s="28"/>
      <c r="O95" s="83"/>
      <c r="P95" s="28"/>
      <c r="Q95" s="85">
        <f t="shared" ref="Q95" si="1">SUM(G95,I95,K95,M95,O95)</f>
        <v>0</v>
      </c>
      <c r="R95" s="38"/>
    </row>
    <row r="96" spans="2:18" ht="13.5" thickBot="1" x14ac:dyDescent="0.25">
      <c r="B96" s="8"/>
      <c r="C96" s="142"/>
      <c r="D96" s="141"/>
      <c r="E96" s="141"/>
      <c r="F96" s="141"/>
      <c r="G96" s="47"/>
      <c r="H96" s="9"/>
      <c r="I96" s="20"/>
      <c r="J96" s="15"/>
      <c r="K96" s="20"/>
      <c r="L96" s="28"/>
      <c r="M96" s="20"/>
      <c r="N96" s="28"/>
      <c r="O96" s="20"/>
      <c r="P96" s="28"/>
      <c r="Q96" s="102"/>
      <c r="R96" s="38"/>
    </row>
    <row r="97" spans="2:18" ht="20.25" customHeight="1" thickBot="1" x14ac:dyDescent="0.25">
      <c r="B97" s="8"/>
      <c r="C97" s="56" t="s">
        <v>31</v>
      </c>
      <c r="D97" s="9"/>
      <c r="E97" s="9"/>
      <c r="F97" s="9"/>
      <c r="G97" s="93">
        <f>SUM(G75:G96)</f>
        <v>0</v>
      </c>
      <c r="H97" s="91"/>
      <c r="I97" s="93">
        <f>SUM(I75:I96)</f>
        <v>0</v>
      </c>
      <c r="J97" s="91"/>
      <c r="K97" s="93">
        <f>SUM(K75:K96)</f>
        <v>0</v>
      </c>
      <c r="L97" s="91"/>
      <c r="M97" s="93">
        <f>SUM(M75:M96)</f>
        <v>0</v>
      </c>
      <c r="N97" s="91"/>
      <c r="O97" s="93">
        <f>SUM(O75:O96)</f>
        <v>0</v>
      </c>
      <c r="P97" s="91"/>
      <c r="Q97" s="93">
        <f>SUM(Q75:Q96)</f>
        <v>0</v>
      </c>
      <c r="R97" s="38"/>
    </row>
    <row r="98" spans="2:18" ht="20.25" customHeight="1" x14ac:dyDescent="0.2">
      <c r="B98" s="8"/>
      <c r="C98" s="56"/>
      <c r="D98" s="9"/>
      <c r="E98" s="9"/>
      <c r="F98" s="9"/>
      <c r="G98" s="103">
        <f>IFERROR(G97/G60,0)</f>
        <v>0</v>
      </c>
      <c r="H98" s="91"/>
      <c r="I98" s="103">
        <f>IFERROR(I97/I60,0)</f>
        <v>0</v>
      </c>
      <c r="J98" s="91"/>
      <c r="K98" s="103">
        <f>IFERROR(K97/K60,0)</f>
        <v>0</v>
      </c>
      <c r="L98" s="91"/>
      <c r="M98" s="103">
        <f>IFERROR(M97/M60,0)</f>
        <v>0</v>
      </c>
      <c r="N98" s="91"/>
      <c r="O98" s="103">
        <f>IFERROR(O97/O60,0)</f>
        <v>0</v>
      </c>
      <c r="P98" s="91"/>
      <c r="Q98" s="103">
        <f>IFERROR(Q97/Q60,0)</f>
        <v>0</v>
      </c>
      <c r="R98" s="38"/>
    </row>
    <row r="99" spans="2:18" ht="20.25" customHeight="1" thickBot="1" x14ac:dyDescent="0.25">
      <c r="B99" s="8"/>
      <c r="C99" s="56"/>
      <c r="D99" s="9"/>
      <c r="E99" s="9"/>
      <c r="F99" s="9"/>
      <c r="G99" s="104"/>
      <c r="H99" s="91"/>
      <c r="I99" s="104"/>
      <c r="J99" s="91"/>
      <c r="K99" s="104"/>
      <c r="L99" s="91"/>
      <c r="M99" s="104"/>
      <c r="N99" s="91"/>
      <c r="O99" s="104"/>
      <c r="P99" s="91"/>
      <c r="Q99" s="104"/>
      <c r="R99" s="38"/>
    </row>
    <row r="100" spans="2:18" ht="57" customHeight="1" thickBot="1" x14ac:dyDescent="0.25">
      <c r="B100" s="8"/>
      <c r="C100" s="55" t="s">
        <v>90</v>
      </c>
      <c r="D100" s="11"/>
      <c r="E100" s="11"/>
      <c r="F100" s="11"/>
      <c r="G100" s="98">
        <f>SUM(G97+G60)</f>
        <v>0</v>
      </c>
      <c r="H100" s="87"/>
      <c r="I100" s="98">
        <f>SUM(I97+I60)</f>
        <v>0</v>
      </c>
      <c r="J100" s="87"/>
      <c r="K100" s="98">
        <f>SUM(K97+K60)</f>
        <v>0</v>
      </c>
      <c r="L100" s="87"/>
      <c r="M100" s="98">
        <f>SUM(M97+M60)</f>
        <v>0</v>
      </c>
      <c r="N100" s="87"/>
      <c r="O100" s="98">
        <f>SUM(O97+O60)</f>
        <v>0</v>
      </c>
      <c r="P100" s="87"/>
      <c r="Q100" s="98">
        <f>SUM(Q97+Q60)</f>
        <v>0</v>
      </c>
      <c r="R100" s="38"/>
    </row>
    <row r="101" spans="2:18" s="28" customFormat="1" ht="29.25" customHeight="1" thickBot="1" x14ac:dyDescent="0.25">
      <c r="B101" s="31"/>
      <c r="C101" s="55"/>
      <c r="D101" s="11"/>
      <c r="E101" s="11"/>
      <c r="F101" s="11"/>
      <c r="G101" s="79"/>
      <c r="H101" s="43"/>
      <c r="I101" s="79"/>
      <c r="J101" s="43"/>
      <c r="K101" s="79"/>
      <c r="L101" s="41"/>
      <c r="M101" s="41"/>
      <c r="N101" s="41"/>
      <c r="O101" s="41"/>
      <c r="P101" s="41"/>
      <c r="Q101" s="95"/>
      <c r="R101" s="38"/>
    </row>
    <row r="102" spans="2:18" s="28" customFormat="1" ht="47.25" customHeight="1" thickBot="1" x14ac:dyDescent="0.25">
      <c r="B102" s="31"/>
      <c r="C102" s="398" t="s">
        <v>87</v>
      </c>
      <c r="D102" s="376"/>
      <c r="E102" s="11"/>
      <c r="F102" s="11"/>
      <c r="G102" s="93">
        <f>IFERROR((G60+G97)/G62,0)</f>
        <v>0</v>
      </c>
      <c r="H102" s="87"/>
      <c r="I102" s="93">
        <f>IFERROR((I60+I97)/I62,0)</f>
        <v>0</v>
      </c>
      <c r="J102" s="87"/>
      <c r="K102" s="93">
        <f>IFERROR((K60+K97)/K62,0)</f>
        <v>0</v>
      </c>
      <c r="L102" s="41"/>
      <c r="M102" s="93">
        <f>IFERROR((M60+M97)/M62,0)</f>
        <v>0</v>
      </c>
      <c r="N102" s="41"/>
      <c r="O102" s="93">
        <f>IFERROR((O60+O97)/O62,0)</f>
        <v>0</v>
      </c>
      <c r="P102" s="41"/>
      <c r="Q102" s="95"/>
      <c r="R102" s="38"/>
    </row>
    <row r="103" spans="2:18" s="28" customFormat="1" ht="27" customHeight="1" x14ac:dyDescent="0.2">
      <c r="B103" s="31"/>
      <c r="C103" s="398"/>
      <c r="D103" s="376"/>
      <c r="E103" s="376"/>
      <c r="F103" s="376"/>
      <c r="G103" s="79"/>
      <c r="H103" s="43"/>
      <c r="I103" s="79"/>
      <c r="J103" s="43"/>
      <c r="K103" s="79"/>
      <c r="L103" s="41"/>
      <c r="M103" s="41"/>
      <c r="N103" s="41"/>
      <c r="O103" s="41"/>
      <c r="P103" s="41"/>
      <c r="Q103" s="79"/>
      <c r="R103" s="38"/>
    </row>
    <row r="104" spans="2:18" ht="20.25" customHeight="1" thickBot="1" x14ac:dyDescent="0.25">
      <c r="B104" s="71"/>
      <c r="C104" s="72"/>
      <c r="D104" s="57"/>
      <c r="E104" s="57"/>
      <c r="F104" s="57"/>
      <c r="G104" s="78"/>
      <c r="H104" s="73"/>
      <c r="I104" s="78"/>
      <c r="J104" s="73"/>
      <c r="K104" s="78"/>
      <c r="L104" s="74"/>
      <c r="M104" s="74"/>
      <c r="N104" s="74"/>
      <c r="O104" s="74"/>
      <c r="P104" s="74"/>
      <c r="Q104" s="78"/>
      <c r="R104" s="75"/>
    </row>
    <row r="105" spans="2:18" ht="13.5" thickTop="1" x14ac:dyDescent="0.2">
      <c r="B105" s="15"/>
      <c r="C105" s="109"/>
      <c r="D105" s="9"/>
      <c r="E105" s="9"/>
      <c r="F105" s="9"/>
      <c r="G105" s="9"/>
      <c r="H105" s="9"/>
      <c r="I105" s="9"/>
      <c r="J105" s="9"/>
      <c r="K105" s="9"/>
      <c r="Q105" s="9"/>
      <c r="R105" s="11"/>
    </row>
    <row r="106" spans="2:18" x14ac:dyDescent="0.2">
      <c r="B106" s="15"/>
      <c r="C106" s="109"/>
      <c r="D106" s="9"/>
      <c r="E106" s="9"/>
      <c r="F106" s="9"/>
      <c r="G106" s="9"/>
      <c r="H106" s="9"/>
      <c r="I106" s="9"/>
      <c r="J106" s="9"/>
      <c r="K106" s="9"/>
      <c r="Q106" s="9"/>
      <c r="R106" s="11"/>
    </row>
    <row r="107" spans="2:18" x14ac:dyDescent="0.2">
      <c r="H107" s="9"/>
      <c r="J107" s="9"/>
    </row>
    <row r="108" spans="2:18" x14ac:dyDescent="0.2">
      <c r="H108" s="9"/>
      <c r="J108" s="9"/>
    </row>
    <row r="109" spans="2:18" hidden="1" x14ac:dyDescent="0.2">
      <c r="J109" s="9"/>
    </row>
    <row r="110" spans="2:18" hidden="1" x14ac:dyDescent="0.2">
      <c r="J110" s="9"/>
    </row>
    <row r="111" spans="2:18" hidden="1" x14ac:dyDescent="0.2">
      <c r="J111" s="9"/>
    </row>
    <row r="112" spans="2:18" hidden="1" x14ac:dyDescent="0.2">
      <c r="J112" s="9"/>
    </row>
    <row r="113" spans="3:18" hidden="1" x14ac:dyDescent="0.2">
      <c r="J113" s="9"/>
    </row>
    <row r="114" spans="3:18" hidden="1" x14ac:dyDescent="0.2">
      <c r="J114" s="9"/>
    </row>
    <row r="115" spans="3:18" hidden="1" x14ac:dyDescent="0.2">
      <c r="J115" s="9"/>
    </row>
    <row r="116" spans="3:18" hidden="1" x14ac:dyDescent="0.2">
      <c r="J116" s="9"/>
    </row>
    <row r="117" spans="3:18" hidden="1" x14ac:dyDescent="0.2">
      <c r="J117" s="9"/>
    </row>
    <row r="118" spans="3:18" x14ac:dyDescent="0.2"/>
    <row r="119" spans="3:18" x14ac:dyDescent="0.2"/>
    <row r="120" spans="3:18" x14ac:dyDescent="0.2">
      <c r="C120" s="2"/>
      <c r="D120" s="2"/>
      <c r="E120" s="2"/>
      <c r="F120" s="2"/>
      <c r="G120" s="2"/>
      <c r="H120" s="2"/>
      <c r="I120" s="2"/>
      <c r="J120" s="2"/>
      <c r="K120" s="2"/>
      <c r="L120" s="2"/>
      <c r="M120" s="2"/>
      <c r="N120" s="2"/>
      <c r="O120" s="2"/>
      <c r="P120" s="2"/>
      <c r="Q120" s="2"/>
      <c r="R120" s="2"/>
    </row>
    <row r="121" spans="3:18" x14ac:dyDescent="0.2">
      <c r="C121" s="2"/>
      <c r="D121" s="2"/>
      <c r="E121" s="2"/>
      <c r="F121" s="2"/>
      <c r="G121" s="2"/>
      <c r="H121" s="2"/>
      <c r="I121" s="2"/>
      <c r="J121" s="2"/>
      <c r="K121" s="2"/>
      <c r="L121" s="2"/>
      <c r="M121" s="2"/>
      <c r="N121" s="2"/>
      <c r="O121" s="2"/>
      <c r="P121" s="2"/>
      <c r="Q121" s="2"/>
      <c r="R121" s="2"/>
    </row>
    <row r="122" spans="3:18" x14ac:dyDescent="0.2">
      <c r="C122" s="2"/>
      <c r="D122" s="2"/>
      <c r="E122" s="2"/>
      <c r="F122" s="2"/>
      <c r="G122" s="2"/>
      <c r="H122" s="2"/>
      <c r="I122" s="2"/>
      <c r="J122" s="2"/>
      <c r="K122" s="2"/>
      <c r="L122" s="2"/>
      <c r="M122" s="2"/>
      <c r="N122" s="2"/>
      <c r="O122" s="2"/>
      <c r="P122" s="2"/>
      <c r="Q122" s="2"/>
      <c r="R122" s="2"/>
    </row>
    <row r="123" spans="3:18" x14ac:dyDescent="0.2">
      <c r="C123" s="2"/>
      <c r="D123" s="2"/>
      <c r="E123" s="2"/>
      <c r="F123" s="2"/>
      <c r="G123" s="2"/>
      <c r="H123" s="2"/>
      <c r="I123" s="2"/>
      <c r="J123" s="2"/>
      <c r="K123" s="2"/>
      <c r="L123" s="2"/>
      <c r="M123" s="2"/>
      <c r="N123" s="2"/>
      <c r="O123" s="2"/>
      <c r="P123" s="2"/>
      <c r="Q123" s="2"/>
      <c r="R123" s="2"/>
    </row>
    <row r="124" spans="3:18" x14ac:dyDescent="0.2">
      <c r="C124" s="2"/>
      <c r="D124" s="2"/>
      <c r="E124" s="2"/>
      <c r="F124" s="2"/>
      <c r="G124" s="2"/>
      <c r="H124" s="2"/>
      <c r="I124" s="2"/>
      <c r="J124" s="2"/>
      <c r="K124" s="2"/>
      <c r="L124" s="2"/>
      <c r="M124" s="2"/>
      <c r="N124" s="2"/>
      <c r="O124" s="2"/>
      <c r="P124" s="2"/>
      <c r="Q124" s="2"/>
      <c r="R124" s="2"/>
    </row>
    <row r="125" spans="3:18" x14ac:dyDescent="0.2">
      <c r="C125" s="2"/>
      <c r="D125" s="2"/>
      <c r="E125" s="2"/>
      <c r="F125" s="2"/>
      <c r="G125" s="2"/>
      <c r="H125" s="2"/>
      <c r="I125" s="2"/>
      <c r="J125" s="2"/>
      <c r="K125" s="2"/>
      <c r="L125" s="2"/>
      <c r="M125" s="2"/>
      <c r="N125" s="2"/>
      <c r="O125" s="2"/>
      <c r="P125" s="2"/>
      <c r="Q125" s="2"/>
      <c r="R125" s="2"/>
    </row>
    <row r="126" spans="3:18" x14ac:dyDescent="0.2">
      <c r="C126" s="2"/>
      <c r="D126" s="2"/>
      <c r="E126" s="2"/>
      <c r="F126" s="2"/>
      <c r="G126" s="2"/>
      <c r="H126" s="2"/>
      <c r="I126" s="2"/>
      <c r="J126" s="2"/>
      <c r="K126" s="2"/>
      <c r="L126" s="2"/>
      <c r="M126" s="2"/>
      <c r="N126" s="2"/>
      <c r="O126" s="2"/>
      <c r="P126" s="2"/>
      <c r="Q126" s="2"/>
      <c r="R126" s="2"/>
    </row>
    <row r="127" spans="3:18" x14ac:dyDescent="0.2">
      <c r="C127" s="2"/>
      <c r="D127" s="2"/>
      <c r="E127" s="2"/>
      <c r="F127" s="2"/>
      <c r="G127" s="2"/>
      <c r="H127" s="2"/>
      <c r="I127" s="2"/>
      <c r="J127" s="2"/>
      <c r="K127" s="2"/>
      <c r="L127" s="2"/>
      <c r="M127" s="2"/>
      <c r="N127" s="2"/>
      <c r="O127" s="2"/>
      <c r="P127" s="2"/>
      <c r="Q127" s="2"/>
      <c r="R127" s="2"/>
    </row>
    <row r="128" spans="3:18" x14ac:dyDescent="0.2">
      <c r="C128" s="2"/>
      <c r="D128" s="2"/>
      <c r="E128" s="2"/>
      <c r="F128" s="2"/>
      <c r="G128" s="2"/>
      <c r="H128" s="2"/>
      <c r="I128" s="2"/>
      <c r="J128" s="2"/>
      <c r="K128" s="2"/>
      <c r="L128" s="2"/>
      <c r="M128" s="2"/>
      <c r="N128" s="2"/>
      <c r="O128" s="2"/>
      <c r="P128" s="2"/>
      <c r="Q128" s="2"/>
      <c r="R128" s="2"/>
    </row>
    <row r="129" spans="3:18" x14ac:dyDescent="0.2">
      <c r="C129" s="2"/>
      <c r="D129" s="2"/>
      <c r="E129" s="2"/>
      <c r="F129" s="2"/>
      <c r="G129" s="2"/>
      <c r="H129" s="2"/>
      <c r="I129" s="2"/>
      <c r="J129" s="2"/>
      <c r="K129" s="2"/>
      <c r="L129" s="2"/>
      <c r="M129" s="2"/>
      <c r="N129" s="2"/>
      <c r="O129" s="2"/>
      <c r="P129" s="2"/>
      <c r="Q129" s="2"/>
      <c r="R129" s="2"/>
    </row>
    <row r="130" spans="3:18" x14ac:dyDescent="0.2">
      <c r="C130" s="2"/>
      <c r="D130" s="2"/>
      <c r="E130" s="2"/>
      <c r="F130" s="2"/>
      <c r="G130" s="2"/>
      <c r="H130" s="2"/>
      <c r="I130" s="2"/>
      <c r="J130" s="2"/>
      <c r="K130" s="2"/>
      <c r="L130" s="2"/>
      <c r="M130" s="2"/>
      <c r="N130" s="2"/>
      <c r="O130" s="2"/>
      <c r="P130" s="2"/>
      <c r="Q130" s="2"/>
      <c r="R130" s="2"/>
    </row>
    <row r="131" spans="3:18" x14ac:dyDescent="0.2">
      <c r="C131" s="2"/>
      <c r="D131" s="2"/>
      <c r="E131" s="2"/>
      <c r="F131" s="2"/>
      <c r="G131" s="2"/>
      <c r="H131" s="2"/>
      <c r="I131" s="2"/>
      <c r="J131" s="2"/>
      <c r="K131" s="2"/>
      <c r="L131" s="2"/>
      <c r="M131" s="2"/>
      <c r="N131" s="2"/>
      <c r="O131" s="2"/>
      <c r="P131" s="2"/>
      <c r="Q131" s="2"/>
      <c r="R131" s="2"/>
    </row>
    <row r="132" spans="3:18" x14ac:dyDescent="0.2">
      <c r="C132" s="2"/>
      <c r="D132" s="2"/>
      <c r="E132" s="2"/>
      <c r="F132" s="2"/>
      <c r="G132" s="2"/>
      <c r="H132" s="2"/>
      <c r="I132" s="2"/>
      <c r="J132" s="2"/>
      <c r="K132" s="2"/>
      <c r="L132" s="2"/>
      <c r="M132" s="2"/>
      <c r="N132" s="2"/>
      <c r="O132" s="2"/>
      <c r="P132" s="2"/>
      <c r="Q132" s="2"/>
      <c r="R132" s="2"/>
    </row>
    <row r="133" spans="3:18" x14ac:dyDescent="0.2">
      <c r="C133" s="2"/>
      <c r="D133" s="2"/>
      <c r="E133" s="2"/>
      <c r="F133" s="2"/>
      <c r="G133" s="2"/>
      <c r="H133" s="2"/>
      <c r="I133" s="2"/>
      <c r="J133" s="2"/>
      <c r="K133" s="2"/>
      <c r="L133" s="2"/>
      <c r="M133" s="2"/>
      <c r="N133" s="2"/>
      <c r="O133" s="2"/>
      <c r="P133" s="2"/>
      <c r="Q133" s="2"/>
      <c r="R133" s="2"/>
    </row>
    <row r="134" spans="3:18" x14ac:dyDescent="0.2">
      <c r="C134" s="2"/>
      <c r="D134" s="2"/>
      <c r="E134" s="2"/>
      <c r="F134" s="2"/>
      <c r="G134" s="2"/>
      <c r="H134" s="2"/>
      <c r="I134" s="2"/>
      <c r="J134" s="2"/>
      <c r="K134" s="2"/>
      <c r="L134" s="2"/>
      <c r="M134" s="2"/>
      <c r="N134" s="2"/>
      <c r="O134" s="2"/>
      <c r="P134" s="2"/>
      <c r="Q134" s="2"/>
      <c r="R134" s="2"/>
    </row>
    <row r="135" spans="3:18" x14ac:dyDescent="0.2">
      <c r="C135" s="2"/>
      <c r="D135" s="2"/>
      <c r="E135" s="2"/>
      <c r="F135" s="2"/>
      <c r="G135" s="2"/>
      <c r="H135" s="2"/>
      <c r="I135" s="2"/>
      <c r="J135" s="2"/>
      <c r="K135" s="2"/>
      <c r="L135" s="2"/>
      <c r="M135" s="2"/>
      <c r="N135" s="2"/>
      <c r="O135" s="2"/>
      <c r="P135" s="2"/>
      <c r="Q135" s="2"/>
      <c r="R135" s="2"/>
    </row>
    <row r="136" spans="3:18" x14ac:dyDescent="0.2">
      <c r="C136" s="2"/>
      <c r="D136" s="2"/>
      <c r="E136" s="2"/>
      <c r="F136" s="2"/>
      <c r="G136" s="2"/>
      <c r="H136" s="2"/>
      <c r="I136" s="2"/>
      <c r="J136" s="2"/>
      <c r="K136" s="2"/>
      <c r="L136" s="2"/>
      <c r="M136" s="2"/>
      <c r="N136" s="2"/>
      <c r="O136" s="2"/>
      <c r="P136" s="2"/>
      <c r="Q136" s="2"/>
      <c r="R136" s="2"/>
    </row>
    <row r="137" spans="3:18" x14ac:dyDescent="0.2">
      <c r="C137" s="2"/>
      <c r="D137" s="2"/>
      <c r="E137" s="2"/>
      <c r="F137" s="2"/>
      <c r="G137" s="2"/>
      <c r="H137" s="2"/>
      <c r="I137" s="2"/>
      <c r="J137" s="2"/>
      <c r="K137" s="2"/>
      <c r="L137" s="2"/>
      <c r="M137" s="2"/>
      <c r="N137" s="2"/>
      <c r="O137" s="2"/>
      <c r="P137" s="2"/>
      <c r="Q137" s="2"/>
      <c r="R137" s="2"/>
    </row>
    <row r="138" spans="3:18" x14ac:dyDescent="0.2">
      <c r="C138" s="2"/>
      <c r="D138" s="2"/>
      <c r="E138" s="2"/>
      <c r="F138" s="2"/>
      <c r="G138" s="2"/>
      <c r="H138" s="2"/>
      <c r="I138" s="2"/>
      <c r="J138" s="2"/>
      <c r="K138" s="2"/>
      <c r="L138" s="2"/>
      <c r="M138" s="2"/>
      <c r="N138" s="2"/>
      <c r="O138" s="2"/>
      <c r="P138" s="2"/>
      <c r="Q138" s="2"/>
      <c r="R138" s="2"/>
    </row>
    <row r="139" spans="3:18" x14ac:dyDescent="0.2">
      <c r="C139" s="2"/>
      <c r="D139" s="2"/>
      <c r="E139" s="2"/>
      <c r="F139" s="2"/>
      <c r="G139" s="2"/>
      <c r="H139" s="2"/>
      <c r="I139" s="2"/>
      <c r="J139" s="2"/>
      <c r="K139" s="2"/>
      <c r="L139" s="2"/>
      <c r="M139" s="2"/>
      <c r="N139" s="2"/>
      <c r="O139" s="2"/>
      <c r="P139" s="2"/>
      <c r="Q139" s="2"/>
      <c r="R139" s="2"/>
    </row>
    <row r="140" spans="3:18" x14ac:dyDescent="0.2">
      <c r="C140" s="2"/>
      <c r="D140" s="2"/>
      <c r="E140" s="2"/>
      <c r="F140" s="2"/>
      <c r="G140" s="2"/>
      <c r="H140" s="2"/>
      <c r="I140" s="2"/>
      <c r="J140" s="2"/>
      <c r="K140" s="2"/>
      <c r="L140" s="2"/>
      <c r="M140" s="2"/>
      <c r="N140" s="2"/>
      <c r="O140" s="2"/>
      <c r="P140" s="2"/>
      <c r="Q140" s="2"/>
      <c r="R140" s="2"/>
    </row>
    <row r="141" spans="3:18" x14ac:dyDescent="0.2">
      <c r="C141" s="2"/>
      <c r="D141" s="2"/>
      <c r="E141" s="2"/>
      <c r="F141" s="2"/>
      <c r="G141" s="2"/>
      <c r="H141" s="2"/>
      <c r="I141" s="2"/>
      <c r="J141" s="2"/>
      <c r="K141" s="2"/>
      <c r="L141" s="2"/>
      <c r="M141" s="2"/>
      <c r="N141" s="2"/>
      <c r="O141" s="2"/>
      <c r="P141" s="2"/>
      <c r="Q141" s="2"/>
      <c r="R141" s="2"/>
    </row>
    <row r="142" spans="3:18" x14ac:dyDescent="0.2">
      <c r="C142" s="2"/>
      <c r="D142" s="2"/>
      <c r="E142" s="2"/>
      <c r="F142" s="2"/>
      <c r="G142" s="2"/>
      <c r="H142" s="2"/>
      <c r="I142" s="2"/>
      <c r="J142" s="2"/>
      <c r="K142" s="2"/>
      <c r="L142" s="2"/>
      <c r="M142" s="2"/>
      <c r="N142" s="2"/>
      <c r="O142" s="2"/>
      <c r="P142" s="2"/>
      <c r="Q142" s="2"/>
      <c r="R142" s="2"/>
    </row>
    <row r="143" spans="3:18" x14ac:dyDescent="0.2">
      <c r="C143" s="2"/>
      <c r="D143" s="2"/>
      <c r="E143" s="2"/>
      <c r="F143" s="2"/>
      <c r="G143" s="2"/>
      <c r="H143" s="2"/>
      <c r="I143" s="2"/>
      <c r="J143" s="2"/>
      <c r="K143" s="2"/>
      <c r="L143" s="2"/>
      <c r="M143" s="2"/>
      <c r="N143" s="2"/>
      <c r="O143" s="2"/>
      <c r="P143" s="2"/>
      <c r="Q143" s="2"/>
      <c r="R143" s="2"/>
    </row>
    <row r="144" spans="3:18" x14ac:dyDescent="0.2">
      <c r="C144" s="2"/>
      <c r="D144" s="2"/>
      <c r="E144" s="2"/>
      <c r="F144" s="2"/>
      <c r="G144" s="2"/>
      <c r="H144" s="2"/>
      <c r="I144" s="2"/>
      <c r="J144" s="2"/>
      <c r="K144" s="2"/>
      <c r="L144" s="2"/>
      <c r="M144" s="2"/>
      <c r="N144" s="2"/>
      <c r="O144" s="2"/>
      <c r="P144" s="2"/>
      <c r="Q144" s="2"/>
      <c r="R144" s="2"/>
    </row>
    <row r="145" spans="3:18" x14ac:dyDescent="0.2">
      <c r="C145" s="2"/>
      <c r="D145" s="2"/>
      <c r="E145" s="2"/>
      <c r="F145" s="2"/>
      <c r="G145" s="2"/>
      <c r="H145" s="2"/>
      <c r="I145" s="2"/>
      <c r="J145" s="2"/>
      <c r="K145" s="2"/>
      <c r="L145" s="2"/>
      <c r="M145" s="2"/>
      <c r="N145" s="2"/>
      <c r="O145" s="2"/>
      <c r="P145" s="2"/>
      <c r="Q145" s="2"/>
      <c r="R145" s="2"/>
    </row>
    <row r="146" spans="3:18" x14ac:dyDescent="0.2">
      <c r="C146" s="2"/>
      <c r="D146" s="2"/>
      <c r="E146" s="2"/>
      <c r="F146" s="2"/>
      <c r="G146" s="2"/>
      <c r="H146" s="2"/>
      <c r="I146" s="2"/>
      <c r="J146" s="2"/>
      <c r="K146" s="2"/>
      <c r="L146" s="2"/>
      <c r="M146" s="2"/>
      <c r="N146" s="2"/>
      <c r="O146" s="2"/>
      <c r="P146" s="2"/>
      <c r="Q146" s="2"/>
      <c r="R146" s="2"/>
    </row>
    <row r="147" spans="3:18" x14ac:dyDescent="0.2">
      <c r="C147" s="2"/>
      <c r="D147" s="2"/>
      <c r="E147" s="2"/>
      <c r="F147" s="2"/>
      <c r="G147" s="2"/>
      <c r="H147" s="2"/>
      <c r="I147" s="2"/>
      <c r="J147" s="2"/>
      <c r="K147" s="2"/>
      <c r="L147" s="2"/>
      <c r="M147" s="2"/>
      <c r="N147" s="2"/>
      <c r="O147" s="2"/>
      <c r="P147" s="2"/>
      <c r="Q147" s="2"/>
      <c r="R147" s="2"/>
    </row>
    <row r="148" spans="3:18" x14ac:dyDescent="0.2">
      <c r="C148" s="2"/>
      <c r="D148" s="2"/>
      <c r="E148" s="2"/>
      <c r="F148" s="2"/>
      <c r="G148" s="2"/>
      <c r="H148" s="2"/>
      <c r="I148" s="2"/>
      <c r="J148" s="2"/>
      <c r="K148" s="2"/>
      <c r="L148" s="2"/>
      <c r="M148" s="2"/>
      <c r="N148" s="2"/>
      <c r="O148" s="2"/>
      <c r="P148" s="2"/>
      <c r="Q148" s="2"/>
      <c r="R148" s="2"/>
    </row>
    <row r="149" spans="3:18" x14ac:dyDescent="0.2">
      <c r="C149" s="2"/>
      <c r="D149" s="2"/>
      <c r="E149" s="2"/>
      <c r="F149" s="2"/>
      <c r="G149" s="2"/>
      <c r="H149" s="2"/>
      <c r="I149" s="2"/>
      <c r="J149" s="2"/>
      <c r="K149" s="2"/>
      <c r="L149" s="2"/>
      <c r="M149" s="2"/>
      <c r="N149" s="2"/>
      <c r="O149" s="2"/>
      <c r="P149" s="2"/>
      <c r="Q149" s="2"/>
      <c r="R149" s="2"/>
    </row>
    <row r="150" spans="3:18" x14ac:dyDescent="0.2">
      <c r="C150" s="2"/>
      <c r="D150" s="2"/>
      <c r="E150" s="2"/>
      <c r="F150" s="2"/>
      <c r="G150" s="2"/>
      <c r="H150" s="2"/>
      <c r="I150" s="2"/>
      <c r="J150" s="2"/>
      <c r="K150" s="2"/>
      <c r="L150" s="2"/>
      <c r="M150" s="2"/>
      <c r="N150" s="2"/>
      <c r="O150" s="2"/>
      <c r="P150" s="2"/>
      <c r="Q150" s="2"/>
      <c r="R150" s="2"/>
    </row>
    <row r="151" spans="3:18" x14ac:dyDescent="0.2">
      <c r="C151" s="2"/>
      <c r="D151" s="2"/>
      <c r="E151" s="2"/>
      <c r="F151" s="2"/>
      <c r="G151" s="2"/>
      <c r="H151" s="2"/>
      <c r="I151" s="2"/>
      <c r="J151" s="2"/>
      <c r="K151" s="2"/>
      <c r="L151" s="2"/>
      <c r="M151" s="2"/>
      <c r="N151" s="2"/>
      <c r="O151" s="2"/>
      <c r="P151" s="2"/>
      <c r="Q151" s="2"/>
      <c r="R151" s="2"/>
    </row>
    <row r="152" spans="3:18" x14ac:dyDescent="0.2">
      <c r="C152" s="2"/>
      <c r="D152" s="2"/>
      <c r="E152" s="2"/>
      <c r="F152" s="2"/>
      <c r="G152" s="2"/>
      <c r="H152" s="2"/>
      <c r="I152" s="2"/>
      <c r="J152" s="2"/>
      <c r="K152" s="2"/>
      <c r="L152" s="2"/>
      <c r="M152" s="2"/>
      <c r="N152" s="2"/>
      <c r="O152" s="2"/>
      <c r="P152" s="2"/>
      <c r="Q152" s="2"/>
      <c r="R152" s="2"/>
    </row>
    <row r="153" spans="3:18" x14ac:dyDescent="0.2">
      <c r="C153" s="2"/>
      <c r="D153" s="2"/>
      <c r="E153" s="2"/>
      <c r="F153" s="2"/>
      <c r="G153" s="2"/>
      <c r="H153" s="2"/>
      <c r="I153" s="2"/>
      <c r="J153" s="2"/>
      <c r="K153" s="2"/>
      <c r="L153" s="2"/>
      <c r="M153" s="2"/>
      <c r="N153" s="2"/>
      <c r="O153" s="2"/>
      <c r="P153" s="2"/>
      <c r="Q153" s="2"/>
      <c r="R153" s="2"/>
    </row>
    <row r="154" spans="3:18" x14ac:dyDescent="0.2">
      <c r="C154" s="2"/>
      <c r="D154" s="2"/>
      <c r="E154" s="2"/>
      <c r="F154" s="2"/>
      <c r="G154" s="2"/>
      <c r="H154" s="2"/>
      <c r="I154" s="2"/>
      <c r="J154" s="2"/>
      <c r="K154" s="2"/>
      <c r="L154" s="2"/>
      <c r="M154" s="2"/>
      <c r="N154" s="2"/>
      <c r="O154" s="2"/>
      <c r="P154" s="2"/>
      <c r="Q154" s="2"/>
      <c r="R154" s="2"/>
    </row>
    <row r="155" spans="3:18" x14ac:dyDescent="0.2">
      <c r="C155" s="2"/>
      <c r="D155" s="2"/>
      <c r="E155" s="2"/>
      <c r="F155" s="2"/>
      <c r="G155" s="2"/>
      <c r="H155" s="2"/>
      <c r="I155" s="2"/>
      <c r="J155" s="2"/>
      <c r="K155" s="2"/>
      <c r="L155" s="2"/>
      <c r="M155" s="2"/>
      <c r="N155" s="2"/>
      <c r="O155" s="2"/>
      <c r="P155" s="2"/>
      <c r="Q155" s="2"/>
      <c r="R155" s="2"/>
    </row>
    <row r="156" spans="3:18" x14ac:dyDescent="0.2">
      <c r="C156" s="2"/>
      <c r="D156" s="2"/>
      <c r="E156" s="2"/>
      <c r="F156" s="2"/>
      <c r="G156" s="2"/>
      <c r="H156" s="2"/>
      <c r="I156" s="2"/>
      <c r="J156" s="2"/>
      <c r="K156" s="2"/>
      <c r="L156" s="2"/>
      <c r="M156" s="2"/>
      <c r="N156" s="2"/>
      <c r="O156" s="2"/>
      <c r="P156" s="2"/>
      <c r="Q156" s="2"/>
      <c r="R156" s="2"/>
    </row>
    <row r="157" spans="3:18" x14ac:dyDescent="0.2">
      <c r="C157" s="2"/>
      <c r="D157" s="2"/>
      <c r="E157" s="2"/>
      <c r="F157" s="2"/>
      <c r="G157" s="2"/>
      <c r="H157" s="2"/>
      <c r="I157" s="2"/>
      <c r="J157" s="2"/>
      <c r="K157" s="2"/>
      <c r="L157" s="2"/>
      <c r="M157" s="2"/>
      <c r="N157" s="2"/>
      <c r="O157" s="2"/>
      <c r="P157" s="2"/>
      <c r="Q157" s="2"/>
      <c r="R157" s="2"/>
    </row>
    <row r="158" spans="3:18" x14ac:dyDescent="0.2">
      <c r="C158" s="2"/>
      <c r="D158" s="2"/>
      <c r="E158" s="2"/>
      <c r="F158" s="2"/>
      <c r="G158" s="2"/>
      <c r="H158" s="2"/>
      <c r="I158" s="2"/>
      <c r="J158" s="2"/>
      <c r="K158" s="2"/>
      <c r="L158" s="2"/>
      <c r="M158" s="2"/>
      <c r="N158" s="2"/>
      <c r="O158" s="2"/>
      <c r="P158" s="2"/>
      <c r="Q158" s="2"/>
      <c r="R158" s="2"/>
    </row>
    <row r="159" spans="3:18" x14ac:dyDescent="0.2">
      <c r="C159" s="2"/>
      <c r="D159" s="2"/>
      <c r="E159" s="2"/>
      <c r="F159" s="2"/>
      <c r="G159" s="2"/>
      <c r="H159" s="2"/>
      <c r="I159" s="2"/>
      <c r="J159" s="2"/>
      <c r="K159" s="2"/>
      <c r="L159" s="2"/>
      <c r="M159" s="2"/>
      <c r="N159" s="2"/>
      <c r="O159" s="2"/>
      <c r="P159" s="2"/>
      <c r="Q159" s="2"/>
      <c r="R159" s="2"/>
    </row>
    <row r="160" spans="3:18" x14ac:dyDescent="0.2">
      <c r="C160" s="2"/>
      <c r="D160" s="2"/>
      <c r="E160" s="2"/>
      <c r="F160" s="2"/>
      <c r="G160" s="2"/>
      <c r="H160" s="2"/>
      <c r="I160" s="2"/>
      <c r="J160" s="2"/>
      <c r="K160" s="2"/>
      <c r="L160" s="2"/>
      <c r="M160" s="2"/>
      <c r="N160" s="2"/>
      <c r="O160" s="2"/>
      <c r="P160" s="2"/>
      <c r="Q160" s="2"/>
      <c r="R160" s="2"/>
    </row>
    <row r="161" spans="3:18" x14ac:dyDescent="0.2">
      <c r="C161" s="2"/>
      <c r="D161" s="2"/>
      <c r="E161" s="2"/>
      <c r="F161" s="2"/>
      <c r="G161" s="2"/>
      <c r="H161" s="2"/>
      <c r="I161" s="2"/>
      <c r="J161" s="2"/>
      <c r="K161" s="2"/>
      <c r="L161" s="2"/>
      <c r="M161" s="2"/>
      <c r="N161" s="2"/>
      <c r="O161" s="2"/>
      <c r="P161" s="2"/>
      <c r="Q161" s="2"/>
      <c r="R161" s="2"/>
    </row>
    <row r="162" spans="3:18" x14ac:dyDescent="0.2">
      <c r="C162" s="2"/>
      <c r="D162" s="2"/>
      <c r="E162" s="2"/>
      <c r="F162" s="2"/>
      <c r="G162" s="2"/>
      <c r="H162" s="2"/>
      <c r="I162" s="2"/>
      <c r="J162" s="2"/>
      <c r="K162" s="2"/>
      <c r="L162" s="2"/>
      <c r="M162" s="2"/>
      <c r="N162" s="2"/>
      <c r="O162" s="2"/>
      <c r="P162" s="2"/>
      <c r="Q162" s="2"/>
      <c r="R162" s="2"/>
    </row>
    <row r="163" spans="3:18" x14ac:dyDescent="0.2">
      <c r="C163" s="2"/>
      <c r="D163" s="2"/>
      <c r="E163" s="2"/>
      <c r="F163" s="2"/>
      <c r="G163" s="2"/>
      <c r="H163" s="2"/>
      <c r="I163" s="2"/>
      <c r="J163" s="2"/>
      <c r="K163" s="2"/>
      <c r="L163" s="2"/>
      <c r="M163" s="2"/>
      <c r="N163" s="2"/>
      <c r="O163" s="2"/>
      <c r="P163" s="2"/>
      <c r="Q163" s="2"/>
      <c r="R163" s="2"/>
    </row>
    <row r="164" spans="3:18" x14ac:dyDescent="0.2">
      <c r="C164" s="2"/>
      <c r="D164" s="2"/>
      <c r="E164" s="2"/>
      <c r="F164" s="2"/>
      <c r="G164" s="2"/>
      <c r="H164" s="2"/>
      <c r="I164" s="2"/>
      <c r="J164" s="2"/>
      <c r="K164" s="2"/>
      <c r="L164" s="2"/>
      <c r="M164" s="2"/>
      <c r="N164" s="2"/>
      <c r="O164" s="2"/>
      <c r="P164" s="2"/>
      <c r="Q164" s="2"/>
      <c r="R164" s="2"/>
    </row>
    <row r="165" spans="3:18" x14ac:dyDescent="0.2">
      <c r="C165" s="2"/>
      <c r="D165" s="2"/>
      <c r="E165" s="2"/>
      <c r="F165" s="2"/>
      <c r="G165" s="2"/>
      <c r="H165" s="2"/>
      <c r="I165" s="2"/>
      <c r="J165" s="2"/>
      <c r="K165" s="2"/>
      <c r="L165" s="2"/>
      <c r="M165" s="2"/>
      <c r="N165" s="2"/>
      <c r="O165" s="2"/>
      <c r="P165" s="2"/>
      <c r="Q165" s="2"/>
      <c r="R165" s="2"/>
    </row>
    <row r="166" spans="3:18" x14ac:dyDescent="0.2">
      <c r="C166" s="2"/>
      <c r="D166" s="2"/>
      <c r="E166" s="2"/>
      <c r="F166" s="2"/>
      <c r="G166" s="2"/>
      <c r="H166" s="2"/>
      <c r="I166" s="2"/>
      <c r="J166" s="2"/>
      <c r="K166" s="2"/>
      <c r="L166" s="2"/>
      <c r="M166" s="2"/>
      <c r="N166" s="2"/>
      <c r="O166" s="2"/>
      <c r="P166" s="2"/>
      <c r="Q166" s="2"/>
      <c r="R166" s="2"/>
    </row>
    <row r="167" spans="3:18" x14ac:dyDescent="0.2">
      <c r="C167" s="2"/>
      <c r="D167" s="2"/>
      <c r="E167" s="2"/>
      <c r="F167" s="2"/>
      <c r="G167" s="2"/>
      <c r="H167" s="2"/>
      <c r="I167" s="2"/>
      <c r="J167" s="2"/>
      <c r="K167" s="2"/>
      <c r="L167" s="2"/>
      <c r="M167" s="2"/>
      <c r="N167" s="2"/>
      <c r="O167" s="2"/>
      <c r="P167" s="2"/>
      <c r="Q167" s="2"/>
      <c r="R167" s="2"/>
    </row>
    <row r="168" spans="3:18" x14ac:dyDescent="0.2">
      <c r="C168" s="2"/>
      <c r="D168" s="2"/>
      <c r="E168" s="2"/>
      <c r="F168" s="2"/>
      <c r="G168" s="2"/>
      <c r="H168" s="2"/>
      <c r="I168" s="2"/>
      <c r="J168" s="2"/>
      <c r="K168" s="2"/>
      <c r="L168" s="2"/>
      <c r="M168" s="2"/>
      <c r="N168" s="2"/>
      <c r="O168" s="2"/>
      <c r="P168" s="2"/>
      <c r="Q168" s="2"/>
      <c r="R168" s="2"/>
    </row>
    <row r="169" spans="3:18" x14ac:dyDescent="0.2">
      <c r="C169" s="2"/>
      <c r="D169" s="2"/>
      <c r="E169" s="2"/>
      <c r="F169" s="2"/>
      <c r="G169" s="2"/>
      <c r="H169" s="2"/>
      <c r="I169" s="2"/>
      <c r="J169" s="2"/>
      <c r="K169" s="2"/>
      <c r="L169" s="2"/>
      <c r="M169" s="2"/>
      <c r="N169" s="2"/>
      <c r="O169" s="2"/>
      <c r="P169" s="2"/>
      <c r="Q169" s="2"/>
      <c r="R169" s="2"/>
    </row>
    <row r="170" spans="3:18" x14ac:dyDescent="0.2">
      <c r="C170" s="2"/>
      <c r="D170" s="2"/>
      <c r="E170" s="2"/>
      <c r="F170" s="2"/>
      <c r="G170" s="2"/>
      <c r="H170" s="2"/>
      <c r="I170" s="2"/>
      <c r="J170" s="2"/>
      <c r="K170" s="2"/>
      <c r="L170" s="2"/>
      <c r="M170" s="2"/>
      <c r="N170" s="2"/>
      <c r="O170" s="2"/>
      <c r="P170" s="2"/>
      <c r="Q170" s="2"/>
      <c r="R170" s="2"/>
    </row>
    <row r="171" spans="3:18" x14ac:dyDescent="0.2">
      <c r="C171" s="2"/>
      <c r="D171" s="2"/>
      <c r="E171" s="2"/>
      <c r="F171" s="2"/>
      <c r="G171" s="2"/>
      <c r="H171" s="2"/>
      <c r="I171" s="2"/>
      <c r="J171" s="2"/>
      <c r="K171" s="2"/>
      <c r="L171" s="2"/>
      <c r="M171" s="2"/>
      <c r="N171" s="2"/>
      <c r="O171" s="2"/>
      <c r="P171" s="2"/>
      <c r="Q171" s="2"/>
      <c r="R171" s="2"/>
    </row>
    <row r="172" spans="3:18" x14ac:dyDescent="0.2">
      <c r="C172" s="2"/>
      <c r="D172" s="2"/>
      <c r="E172" s="2"/>
      <c r="F172" s="2"/>
      <c r="G172" s="2"/>
      <c r="H172" s="2"/>
      <c r="I172" s="2"/>
      <c r="J172" s="2"/>
      <c r="K172" s="2"/>
      <c r="L172" s="2"/>
      <c r="M172" s="2"/>
      <c r="N172" s="2"/>
      <c r="O172" s="2"/>
      <c r="P172" s="2"/>
      <c r="Q172" s="2"/>
      <c r="R172" s="2"/>
    </row>
    <row r="173" spans="3:18" x14ac:dyDescent="0.2">
      <c r="C173" s="2"/>
      <c r="D173" s="2"/>
      <c r="E173" s="2"/>
      <c r="F173" s="2"/>
      <c r="G173" s="2"/>
      <c r="H173" s="2"/>
      <c r="I173" s="2"/>
      <c r="J173" s="2"/>
      <c r="K173" s="2"/>
      <c r="L173" s="2"/>
      <c r="M173" s="2"/>
      <c r="N173" s="2"/>
      <c r="O173" s="2"/>
      <c r="P173" s="2"/>
      <c r="Q173" s="2"/>
      <c r="R173" s="2"/>
    </row>
    <row r="174" spans="3:18" x14ac:dyDescent="0.2">
      <c r="C174" s="2"/>
      <c r="D174" s="2"/>
      <c r="E174" s="2"/>
      <c r="F174" s="2"/>
      <c r="G174" s="2"/>
      <c r="H174" s="2"/>
      <c r="I174" s="2"/>
      <c r="J174" s="2"/>
      <c r="K174" s="2"/>
      <c r="L174" s="2"/>
      <c r="M174" s="2"/>
      <c r="N174" s="2"/>
      <c r="O174" s="2"/>
      <c r="P174" s="2"/>
      <c r="Q174" s="2"/>
      <c r="R174" s="2"/>
    </row>
    <row r="175" spans="3:18" x14ac:dyDescent="0.2">
      <c r="C175" s="2"/>
      <c r="D175" s="2"/>
      <c r="E175" s="2"/>
      <c r="F175" s="2"/>
      <c r="G175" s="2"/>
      <c r="H175" s="2"/>
      <c r="I175" s="2"/>
      <c r="J175" s="2"/>
      <c r="K175" s="2"/>
      <c r="L175" s="2"/>
      <c r="M175" s="2"/>
      <c r="N175" s="2"/>
      <c r="O175" s="2"/>
      <c r="P175" s="2"/>
      <c r="Q175" s="2"/>
      <c r="R175" s="2"/>
    </row>
    <row r="176" spans="3:18" x14ac:dyDescent="0.2">
      <c r="C176" s="2"/>
      <c r="D176" s="2"/>
      <c r="E176" s="2"/>
      <c r="F176" s="2"/>
      <c r="G176" s="2"/>
      <c r="H176" s="2"/>
      <c r="I176" s="2"/>
      <c r="J176" s="2"/>
      <c r="K176" s="2"/>
      <c r="L176" s="2"/>
      <c r="M176" s="2"/>
      <c r="N176" s="2"/>
      <c r="O176" s="2"/>
      <c r="P176" s="2"/>
      <c r="Q176" s="2"/>
      <c r="R176" s="2"/>
    </row>
    <row r="177" spans="3:18" x14ac:dyDescent="0.2">
      <c r="C177" s="2"/>
      <c r="D177" s="2"/>
      <c r="E177" s="2"/>
      <c r="F177" s="2"/>
      <c r="G177" s="2"/>
      <c r="H177" s="2"/>
      <c r="I177" s="2"/>
      <c r="J177" s="2"/>
      <c r="K177" s="2"/>
      <c r="L177" s="2"/>
      <c r="M177" s="2"/>
      <c r="N177" s="2"/>
      <c r="O177" s="2"/>
      <c r="P177" s="2"/>
      <c r="Q177" s="2"/>
      <c r="R177" s="2"/>
    </row>
    <row r="178" spans="3:18" x14ac:dyDescent="0.2">
      <c r="C178" s="2"/>
      <c r="D178" s="2"/>
      <c r="E178" s="2"/>
      <c r="F178" s="2"/>
      <c r="G178" s="2"/>
      <c r="H178" s="2"/>
      <c r="I178" s="2"/>
      <c r="J178" s="2"/>
      <c r="K178" s="2"/>
      <c r="L178" s="2"/>
      <c r="M178" s="2"/>
      <c r="N178" s="2"/>
      <c r="O178" s="2"/>
      <c r="P178" s="2"/>
      <c r="Q178" s="2"/>
      <c r="R178" s="2"/>
    </row>
    <row r="179" spans="3:18" x14ac:dyDescent="0.2">
      <c r="C179" s="2"/>
      <c r="D179" s="2"/>
      <c r="E179" s="2"/>
      <c r="F179" s="2"/>
      <c r="G179" s="2"/>
      <c r="H179" s="2"/>
      <c r="I179" s="2"/>
      <c r="J179" s="2"/>
      <c r="K179" s="2"/>
      <c r="L179" s="2"/>
      <c r="M179" s="2"/>
      <c r="N179" s="2"/>
      <c r="O179" s="2"/>
      <c r="P179" s="2"/>
      <c r="Q179" s="2"/>
      <c r="R179" s="2"/>
    </row>
    <row r="180" spans="3:18" x14ac:dyDescent="0.2">
      <c r="C180" s="2"/>
      <c r="D180" s="2"/>
      <c r="E180" s="2"/>
      <c r="F180" s="2"/>
      <c r="G180" s="2"/>
      <c r="H180" s="2"/>
      <c r="I180" s="2"/>
      <c r="J180" s="2"/>
      <c r="K180" s="2"/>
      <c r="L180" s="2"/>
      <c r="M180" s="2"/>
      <c r="N180" s="2"/>
      <c r="O180" s="2"/>
      <c r="P180" s="2"/>
      <c r="Q180" s="2"/>
      <c r="R180" s="2"/>
    </row>
    <row r="181" spans="3:18" x14ac:dyDescent="0.2">
      <c r="C181" s="2"/>
      <c r="D181" s="2"/>
      <c r="E181" s="2"/>
      <c r="F181" s="2"/>
      <c r="G181" s="2"/>
      <c r="H181" s="2"/>
      <c r="I181" s="2"/>
      <c r="J181" s="2"/>
      <c r="K181" s="2"/>
      <c r="L181" s="2"/>
      <c r="M181" s="2"/>
      <c r="N181" s="2"/>
      <c r="O181" s="2"/>
      <c r="P181" s="2"/>
      <c r="Q181" s="2"/>
      <c r="R181" s="2"/>
    </row>
    <row r="182" spans="3:18" x14ac:dyDescent="0.2">
      <c r="C182" s="2"/>
      <c r="D182" s="2"/>
      <c r="E182" s="2"/>
      <c r="F182" s="2"/>
      <c r="G182" s="2"/>
      <c r="H182" s="2"/>
      <c r="I182" s="2"/>
      <c r="J182" s="2"/>
      <c r="K182" s="2"/>
      <c r="L182" s="2"/>
      <c r="M182" s="2"/>
      <c r="N182" s="2"/>
      <c r="O182" s="2"/>
      <c r="P182" s="2"/>
      <c r="Q182" s="2"/>
      <c r="R182" s="2"/>
    </row>
    <row r="183" spans="3:18" x14ac:dyDescent="0.2">
      <c r="C183" s="2"/>
      <c r="D183" s="2"/>
      <c r="E183" s="2"/>
      <c r="F183" s="2"/>
      <c r="G183" s="2"/>
      <c r="H183" s="2"/>
      <c r="I183" s="2"/>
      <c r="J183" s="2"/>
      <c r="K183" s="2"/>
      <c r="L183" s="2"/>
      <c r="M183" s="2"/>
      <c r="N183" s="2"/>
      <c r="O183" s="2"/>
      <c r="P183" s="2"/>
      <c r="Q183" s="2"/>
      <c r="R183" s="2"/>
    </row>
    <row r="184" spans="3:18" x14ac:dyDescent="0.2">
      <c r="C184" s="2"/>
      <c r="D184" s="2"/>
      <c r="E184" s="2"/>
      <c r="F184" s="2"/>
      <c r="G184" s="2"/>
      <c r="H184" s="2"/>
      <c r="I184" s="2"/>
      <c r="J184" s="2"/>
      <c r="K184" s="2"/>
      <c r="L184" s="2"/>
      <c r="M184" s="2"/>
      <c r="N184" s="2"/>
      <c r="O184" s="2"/>
      <c r="P184" s="2"/>
      <c r="Q184" s="2"/>
      <c r="R184" s="2"/>
    </row>
    <row r="185" spans="3:18" x14ac:dyDescent="0.2">
      <c r="C185" s="2"/>
      <c r="D185" s="2"/>
      <c r="E185" s="2"/>
      <c r="F185" s="2"/>
      <c r="G185" s="2"/>
      <c r="H185" s="2"/>
      <c r="I185" s="2"/>
      <c r="J185" s="2"/>
      <c r="K185" s="2"/>
      <c r="L185" s="2"/>
      <c r="M185" s="2"/>
      <c r="N185" s="2"/>
      <c r="O185" s="2"/>
      <c r="P185" s="2"/>
      <c r="Q185" s="2"/>
      <c r="R185" s="2"/>
    </row>
    <row r="186" spans="3:18" x14ac:dyDescent="0.2">
      <c r="C186" s="2"/>
      <c r="D186" s="2"/>
      <c r="E186" s="2"/>
      <c r="F186" s="2"/>
      <c r="G186" s="2"/>
      <c r="H186" s="2"/>
      <c r="I186" s="2"/>
      <c r="J186" s="2"/>
      <c r="K186" s="2"/>
      <c r="L186" s="2"/>
      <c r="M186" s="2"/>
      <c r="N186" s="2"/>
      <c r="O186" s="2"/>
      <c r="P186" s="2"/>
      <c r="Q186" s="2"/>
      <c r="R186" s="2"/>
    </row>
    <row r="187" spans="3:18" x14ac:dyDescent="0.2">
      <c r="C187" s="2"/>
      <c r="D187" s="2"/>
      <c r="E187" s="2"/>
      <c r="F187" s="2"/>
      <c r="G187" s="2"/>
      <c r="H187" s="2"/>
      <c r="I187" s="2"/>
      <c r="J187" s="2"/>
      <c r="K187" s="2"/>
      <c r="L187" s="2"/>
      <c r="M187" s="2"/>
      <c r="N187" s="2"/>
      <c r="O187" s="2"/>
      <c r="P187" s="2"/>
      <c r="Q187" s="2"/>
      <c r="R187" s="2"/>
    </row>
    <row r="188" spans="3:18" x14ac:dyDescent="0.2">
      <c r="C188" s="2"/>
      <c r="D188" s="2"/>
      <c r="E188" s="2"/>
      <c r="F188" s="2"/>
      <c r="G188" s="2"/>
      <c r="H188" s="2"/>
      <c r="I188" s="2"/>
      <c r="J188" s="2"/>
      <c r="K188" s="2"/>
      <c r="L188" s="2"/>
      <c r="M188" s="2"/>
      <c r="N188" s="2"/>
      <c r="O188" s="2"/>
      <c r="P188" s="2"/>
      <c r="Q188" s="2"/>
      <c r="R188" s="2"/>
    </row>
    <row r="189" spans="3:18" x14ac:dyDescent="0.2">
      <c r="C189" s="2"/>
      <c r="D189" s="2"/>
      <c r="E189" s="2"/>
      <c r="F189" s="2"/>
      <c r="G189" s="2"/>
      <c r="H189" s="2"/>
      <c r="I189" s="2"/>
      <c r="J189" s="2"/>
      <c r="K189" s="2"/>
      <c r="L189" s="2"/>
      <c r="M189" s="2"/>
      <c r="N189" s="2"/>
      <c r="O189" s="2"/>
      <c r="P189" s="2"/>
      <c r="Q189" s="2"/>
      <c r="R189" s="2"/>
    </row>
    <row r="190" spans="3:18" x14ac:dyDescent="0.2">
      <c r="C190" s="2"/>
      <c r="D190" s="2"/>
      <c r="E190" s="2"/>
      <c r="F190" s="2"/>
      <c r="G190" s="2"/>
      <c r="H190" s="2"/>
      <c r="I190" s="2"/>
      <c r="J190" s="2"/>
      <c r="K190" s="2"/>
      <c r="L190" s="2"/>
      <c r="M190" s="2"/>
      <c r="N190" s="2"/>
      <c r="O190" s="2"/>
      <c r="P190" s="2"/>
      <c r="Q190" s="2"/>
      <c r="R190" s="2"/>
    </row>
    <row r="191" spans="3:18" x14ac:dyDescent="0.2">
      <c r="C191" s="2"/>
      <c r="D191" s="2"/>
      <c r="E191" s="2"/>
      <c r="F191" s="2"/>
      <c r="G191" s="2"/>
      <c r="H191" s="2"/>
      <c r="I191" s="2"/>
      <c r="J191" s="2"/>
      <c r="K191" s="2"/>
      <c r="L191" s="2"/>
      <c r="M191" s="2"/>
      <c r="N191" s="2"/>
      <c r="O191" s="2"/>
      <c r="P191" s="2"/>
      <c r="Q191" s="2"/>
      <c r="R191" s="2"/>
    </row>
    <row r="192" spans="3:18" x14ac:dyDescent="0.2">
      <c r="C192" s="2"/>
      <c r="D192" s="2"/>
      <c r="E192" s="2"/>
      <c r="F192" s="2"/>
      <c r="G192" s="2"/>
      <c r="H192" s="2"/>
      <c r="I192" s="2"/>
      <c r="J192" s="2"/>
      <c r="K192" s="2"/>
      <c r="L192" s="2"/>
      <c r="M192" s="2"/>
      <c r="N192" s="2"/>
      <c r="O192" s="2"/>
      <c r="P192" s="2"/>
      <c r="Q192" s="2"/>
      <c r="R192" s="2"/>
    </row>
    <row r="193" spans="3:18" x14ac:dyDescent="0.2">
      <c r="C193" s="2"/>
      <c r="D193" s="2"/>
      <c r="E193" s="2"/>
      <c r="F193" s="2"/>
      <c r="G193" s="2"/>
      <c r="H193" s="2"/>
      <c r="I193" s="2"/>
      <c r="J193" s="2"/>
      <c r="K193" s="2"/>
      <c r="L193" s="2"/>
      <c r="M193" s="2"/>
      <c r="N193" s="2"/>
      <c r="O193" s="2"/>
      <c r="P193" s="2"/>
      <c r="Q193" s="2"/>
      <c r="R193" s="2"/>
    </row>
    <row r="194" spans="3:18" x14ac:dyDescent="0.2">
      <c r="C194" s="2"/>
      <c r="D194" s="2"/>
      <c r="E194" s="2"/>
      <c r="F194" s="2"/>
      <c r="G194" s="2"/>
      <c r="H194" s="2"/>
      <c r="I194" s="2"/>
      <c r="J194" s="2"/>
      <c r="K194" s="2"/>
      <c r="L194" s="2"/>
      <c r="M194" s="2"/>
      <c r="N194" s="2"/>
      <c r="O194" s="2"/>
      <c r="P194" s="2"/>
      <c r="Q194" s="2"/>
      <c r="R194" s="2"/>
    </row>
    <row r="195" spans="3:18" x14ac:dyDescent="0.2">
      <c r="C195" s="2"/>
      <c r="D195" s="2"/>
      <c r="E195" s="2"/>
      <c r="F195" s="2"/>
      <c r="G195" s="2"/>
      <c r="H195" s="2"/>
      <c r="I195" s="2"/>
      <c r="J195" s="2"/>
      <c r="K195" s="2"/>
      <c r="L195" s="2"/>
      <c r="M195" s="2"/>
      <c r="N195" s="2"/>
      <c r="O195" s="2"/>
      <c r="P195" s="2"/>
      <c r="Q195" s="2"/>
      <c r="R195" s="2"/>
    </row>
    <row r="196" spans="3:18" x14ac:dyDescent="0.2">
      <c r="C196" s="2"/>
      <c r="D196" s="2"/>
      <c r="E196" s="2"/>
      <c r="F196" s="2"/>
      <c r="G196" s="2"/>
      <c r="H196" s="2"/>
      <c r="I196" s="2"/>
      <c r="J196" s="2"/>
      <c r="K196" s="2"/>
      <c r="L196" s="2"/>
      <c r="M196" s="2"/>
      <c r="N196" s="2"/>
      <c r="O196" s="2"/>
      <c r="P196" s="2"/>
      <c r="Q196" s="2"/>
      <c r="R196" s="2"/>
    </row>
    <row r="197" spans="3:18" x14ac:dyDescent="0.2">
      <c r="C197" s="2"/>
      <c r="D197" s="2"/>
      <c r="E197" s="2"/>
      <c r="F197" s="2"/>
      <c r="G197" s="2"/>
      <c r="H197" s="2"/>
      <c r="I197" s="2"/>
      <c r="J197" s="2"/>
      <c r="K197" s="2"/>
      <c r="L197" s="2"/>
      <c r="M197" s="2"/>
      <c r="N197" s="2"/>
      <c r="O197" s="2"/>
      <c r="P197" s="2"/>
      <c r="Q197" s="2"/>
      <c r="R197" s="2"/>
    </row>
    <row r="198" spans="3:18" x14ac:dyDescent="0.2">
      <c r="C198" s="2"/>
      <c r="D198" s="2"/>
      <c r="E198" s="2"/>
      <c r="F198" s="2"/>
      <c r="G198" s="2"/>
      <c r="H198" s="2"/>
      <c r="I198" s="2"/>
      <c r="J198" s="2"/>
      <c r="K198" s="2"/>
      <c r="L198" s="2"/>
      <c r="M198" s="2"/>
      <c r="N198" s="2"/>
      <c r="O198" s="2"/>
      <c r="P198" s="2"/>
      <c r="Q198" s="2"/>
      <c r="R198" s="2"/>
    </row>
    <row r="199" spans="3:18" x14ac:dyDescent="0.2">
      <c r="C199" s="2"/>
      <c r="D199" s="2"/>
      <c r="E199" s="2"/>
      <c r="F199" s="2"/>
      <c r="G199" s="2"/>
      <c r="H199" s="2"/>
      <c r="I199" s="2"/>
      <c r="J199" s="2"/>
      <c r="K199" s="2"/>
      <c r="L199" s="2"/>
      <c r="M199" s="2"/>
      <c r="N199" s="2"/>
      <c r="O199" s="2"/>
      <c r="P199" s="2"/>
      <c r="Q199" s="2"/>
      <c r="R199" s="2"/>
    </row>
    <row r="200" spans="3:18" x14ac:dyDescent="0.2">
      <c r="C200" s="2"/>
      <c r="D200" s="2"/>
      <c r="E200" s="2"/>
      <c r="F200" s="2"/>
      <c r="G200" s="2"/>
      <c r="H200" s="2"/>
      <c r="I200" s="2"/>
      <c r="J200" s="2"/>
      <c r="K200" s="2"/>
      <c r="L200" s="2"/>
      <c r="M200" s="2"/>
      <c r="N200" s="2"/>
      <c r="O200" s="2"/>
      <c r="P200" s="2"/>
      <c r="Q200" s="2"/>
      <c r="R200" s="2"/>
    </row>
    <row r="201" spans="3:18" x14ac:dyDescent="0.2">
      <c r="C201" s="2"/>
      <c r="D201" s="2"/>
      <c r="E201" s="2"/>
      <c r="F201" s="2"/>
      <c r="G201" s="2"/>
      <c r="H201" s="2"/>
      <c r="I201" s="2"/>
      <c r="J201" s="2"/>
      <c r="K201" s="2"/>
      <c r="L201" s="2"/>
      <c r="M201" s="2"/>
      <c r="N201" s="2"/>
      <c r="O201" s="2"/>
      <c r="P201" s="2"/>
      <c r="Q201" s="2"/>
      <c r="R201" s="2"/>
    </row>
    <row r="202" spans="3:18" x14ac:dyDescent="0.2">
      <c r="C202" s="2"/>
      <c r="D202" s="2"/>
      <c r="E202" s="2"/>
      <c r="F202" s="2"/>
      <c r="G202" s="2"/>
      <c r="H202" s="2"/>
      <c r="I202" s="2"/>
      <c r="J202" s="2"/>
      <c r="K202" s="2"/>
      <c r="L202" s="2"/>
      <c r="M202" s="2"/>
      <c r="N202" s="2"/>
      <c r="O202" s="2"/>
      <c r="P202" s="2"/>
      <c r="Q202" s="2"/>
      <c r="R202" s="2"/>
    </row>
    <row r="203" spans="3:18" x14ac:dyDescent="0.2">
      <c r="C203" s="2"/>
      <c r="D203" s="2"/>
      <c r="E203" s="2"/>
      <c r="F203" s="2"/>
      <c r="G203" s="2"/>
      <c r="H203" s="2"/>
      <c r="I203" s="2"/>
      <c r="J203" s="2"/>
      <c r="K203" s="2"/>
      <c r="L203" s="2"/>
      <c r="M203" s="2"/>
      <c r="N203" s="2"/>
      <c r="O203" s="2"/>
      <c r="P203" s="2"/>
      <c r="Q203" s="2"/>
      <c r="R203" s="2"/>
    </row>
    <row r="204" spans="3:18" x14ac:dyDescent="0.2">
      <c r="C204" s="2"/>
      <c r="D204" s="2"/>
      <c r="E204" s="2"/>
      <c r="F204" s="2"/>
      <c r="G204" s="2"/>
      <c r="H204" s="2"/>
      <c r="I204" s="2"/>
      <c r="J204" s="2"/>
      <c r="K204" s="2"/>
      <c r="L204" s="2"/>
      <c r="M204" s="2"/>
      <c r="N204" s="2"/>
      <c r="O204" s="2"/>
      <c r="P204" s="2"/>
      <c r="Q204" s="2"/>
      <c r="R204" s="2"/>
    </row>
    <row r="205" spans="3:18" x14ac:dyDescent="0.2">
      <c r="C205" s="2"/>
      <c r="D205" s="2"/>
      <c r="E205" s="2"/>
      <c r="F205" s="2"/>
      <c r="G205" s="2"/>
      <c r="H205" s="2"/>
      <c r="I205" s="2"/>
      <c r="J205" s="2"/>
      <c r="K205" s="2"/>
      <c r="L205" s="2"/>
      <c r="M205" s="2"/>
      <c r="N205" s="2"/>
      <c r="O205" s="2"/>
      <c r="P205" s="2"/>
      <c r="Q205" s="2"/>
      <c r="R205" s="2"/>
    </row>
    <row r="206" spans="3:18" x14ac:dyDescent="0.2">
      <c r="C206" s="2"/>
      <c r="D206" s="2"/>
      <c r="E206" s="2"/>
      <c r="F206" s="2"/>
      <c r="G206" s="2"/>
      <c r="H206" s="2"/>
      <c r="I206" s="2"/>
      <c r="J206" s="2"/>
      <c r="K206" s="2"/>
      <c r="L206" s="2"/>
      <c r="M206" s="2"/>
      <c r="N206" s="2"/>
      <c r="O206" s="2"/>
      <c r="P206" s="2"/>
      <c r="Q206" s="2"/>
      <c r="R206" s="2"/>
    </row>
    <row r="207" spans="3:18" x14ac:dyDescent="0.2">
      <c r="C207" s="2"/>
      <c r="D207" s="2"/>
      <c r="E207" s="2"/>
      <c r="F207" s="2"/>
      <c r="G207" s="2"/>
      <c r="H207" s="2"/>
      <c r="I207" s="2"/>
      <c r="J207" s="2"/>
      <c r="K207" s="2"/>
      <c r="L207" s="2"/>
      <c r="M207" s="2"/>
      <c r="N207" s="2"/>
      <c r="O207" s="2"/>
      <c r="P207" s="2"/>
      <c r="Q207" s="2"/>
      <c r="R207" s="2"/>
    </row>
    <row r="208" spans="3:18" x14ac:dyDescent="0.2">
      <c r="C208" s="2"/>
      <c r="D208" s="2"/>
      <c r="E208" s="2"/>
      <c r="F208" s="2"/>
      <c r="G208" s="2"/>
      <c r="H208" s="2"/>
      <c r="I208" s="2"/>
      <c r="J208" s="2"/>
      <c r="K208" s="2"/>
      <c r="L208" s="2"/>
      <c r="M208" s="2"/>
      <c r="N208" s="2"/>
      <c r="O208" s="2"/>
      <c r="P208" s="2"/>
      <c r="Q208" s="2"/>
      <c r="R208" s="2"/>
    </row>
    <row r="209" spans="3:18" x14ac:dyDescent="0.2">
      <c r="C209" s="2"/>
      <c r="D209" s="2"/>
      <c r="E209" s="2"/>
      <c r="F209" s="2"/>
      <c r="G209" s="2"/>
      <c r="H209" s="2"/>
      <c r="I209" s="2"/>
      <c r="J209" s="2"/>
      <c r="K209" s="2"/>
      <c r="L209" s="2"/>
      <c r="M209" s="2"/>
      <c r="N209" s="2"/>
      <c r="O209" s="2"/>
      <c r="P209" s="2"/>
      <c r="Q209" s="2"/>
      <c r="R209" s="2"/>
    </row>
    <row r="210" spans="3:18" x14ac:dyDescent="0.2">
      <c r="C210" s="2"/>
      <c r="D210" s="2"/>
      <c r="E210" s="2"/>
      <c r="F210" s="2"/>
      <c r="G210" s="2"/>
      <c r="H210" s="2"/>
      <c r="I210" s="2"/>
      <c r="J210" s="2"/>
      <c r="K210" s="2"/>
      <c r="L210" s="2"/>
      <c r="M210" s="2"/>
      <c r="N210" s="2"/>
      <c r="O210" s="2"/>
      <c r="P210" s="2"/>
      <c r="Q210" s="2"/>
      <c r="R210" s="2"/>
    </row>
    <row r="211" spans="3:18" x14ac:dyDescent="0.2">
      <c r="C211" s="2"/>
      <c r="D211" s="2"/>
      <c r="E211" s="2"/>
      <c r="F211" s="2"/>
      <c r="G211" s="2"/>
      <c r="H211" s="2"/>
      <c r="I211" s="2"/>
      <c r="J211" s="2"/>
      <c r="K211" s="2"/>
      <c r="L211" s="2"/>
      <c r="M211" s="2"/>
      <c r="N211" s="2"/>
      <c r="O211" s="2"/>
      <c r="P211" s="2"/>
      <c r="Q211" s="2"/>
      <c r="R211" s="2"/>
    </row>
    <row r="212" spans="3:18" x14ac:dyDescent="0.2">
      <c r="C212" s="2"/>
      <c r="D212" s="2"/>
      <c r="E212" s="2"/>
      <c r="F212" s="2"/>
      <c r="G212" s="2"/>
      <c r="H212" s="2"/>
      <c r="I212" s="2"/>
      <c r="J212" s="2"/>
      <c r="K212" s="2"/>
      <c r="L212" s="2"/>
      <c r="M212" s="2"/>
      <c r="N212" s="2"/>
      <c r="O212" s="2"/>
      <c r="P212" s="2"/>
      <c r="Q212" s="2"/>
      <c r="R212" s="2"/>
    </row>
    <row r="213" spans="3:18" x14ac:dyDescent="0.2">
      <c r="C213" s="2"/>
      <c r="D213" s="2"/>
      <c r="E213" s="2"/>
      <c r="F213" s="2"/>
      <c r="G213" s="2"/>
      <c r="H213" s="2"/>
      <c r="I213" s="2"/>
      <c r="J213" s="2"/>
      <c r="K213" s="2"/>
      <c r="L213" s="2"/>
      <c r="M213" s="2"/>
      <c r="N213" s="2"/>
      <c r="O213" s="2"/>
      <c r="P213" s="2"/>
      <c r="Q213" s="2"/>
      <c r="R213" s="2"/>
    </row>
    <row r="214" spans="3:18" x14ac:dyDescent="0.2">
      <c r="C214" s="2"/>
      <c r="D214" s="2"/>
      <c r="E214" s="2"/>
      <c r="F214" s="2"/>
      <c r="G214" s="2"/>
      <c r="H214" s="2"/>
      <c r="I214" s="2"/>
      <c r="J214" s="2"/>
      <c r="K214" s="2"/>
      <c r="L214" s="2"/>
      <c r="M214" s="2"/>
      <c r="N214" s="2"/>
      <c r="O214" s="2"/>
      <c r="P214" s="2"/>
      <c r="Q214" s="2"/>
      <c r="R214" s="2"/>
    </row>
    <row r="215" spans="3:18" x14ac:dyDescent="0.2">
      <c r="C215" s="2"/>
      <c r="D215" s="2"/>
      <c r="E215" s="2"/>
      <c r="F215" s="2"/>
      <c r="G215" s="2"/>
      <c r="H215" s="2"/>
      <c r="I215" s="2"/>
      <c r="J215" s="2"/>
      <c r="K215" s="2"/>
      <c r="L215" s="2"/>
      <c r="M215" s="2"/>
      <c r="N215" s="2"/>
      <c r="O215" s="2"/>
      <c r="P215" s="2"/>
      <c r="Q215" s="2"/>
      <c r="R215" s="2"/>
    </row>
    <row r="216" spans="3:18" x14ac:dyDescent="0.2">
      <c r="C216" s="2"/>
      <c r="D216" s="2"/>
      <c r="E216" s="2"/>
      <c r="F216" s="2"/>
      <c r="G216" s="2"/>
      <c r="H216" s="2"/>
      <c r="I216" s="2"/>
      <c r="J216" s="2"/>
      <c r="K216" s="2"/>
      <c r="L216" s="2"/>
      <c r="M216" s="2"/>
      <c r="N216" s="2"/>
      <c r="O216" s="2"/>
      <c r="P216" s="2"/>
      <c r="Q216" s="2"/>
      <c r="R216" s="2"/>
    </row>
    <row r="217" spans="3:18" x14ac:dyDescent="0.2">
      <c r="C217" s="2"/>
      <c r="D217" s="2"/>
      <c r="E217" s="2"/>
      <c r="F217" s="2"/>
      <c r="G217" s="2"/>
      <c r="H217" s="2"/>
      <c r="I217" s="2"/>
      <c r="J217" s="2"/>
      <c r="K217" s="2"/>
      <c r="L217" s="2"/>
      <c r="M217" s="2"/>
      <c r="N217" s="2"/>
      <c r="O217" s="2"/>
      <c r="P217" s="2"/>
      <c r="Q217" s="2"/>
      <c r="R217" s="2"/>
    </row>
    <row r="218" spans="3:18" x14ac:dyDescent="0.2">
      <c r="C218" s="2"/>
      <c r="D218" s="2"/>
      <c r="E218" s="2"/>
      <c r="F218" s="2"/>
      <c r="G218" s="2"/>
      <c r="H218" s="2"/>
      <c r="I218" s="2"/>
      <c r="J218" s="2"/>
      <c r="K218" s="2"/>
      <c r="L218" s="2"/>
      <c r="M218" s="2"/>
      <c r="N218" s="2"/>
      <c r="O218" s="2"/>
      <c r="P218" s="2"/>
      <c r="Q218" s="2"/>
      <c r="R218" s="2"/>
    </row>
    <row r="219" spans="3:18" x14ac:dyDescent="0.2">
      <c r="C219" s="2"/>
      <c r="D219" s="2"/>
      <c r="E219" s="2"/>
      <c r="F219" s="2"/>
      <c r="G219" s="2"/>
      <c r="H219" s="2"/>
      <c r="I219" s="2"/>
      <c r="J219" s="2"/>
      <c r="K219" s="2"/>
      <c r="L219" s="2"/>
      <c r="M219" s="2"/>
      <c r="N219" s="2"/>
      <c r="O219" s="2"/>
      <c r="P219" s="2"/>
      <c r="Q219" s="2"/>
      <c r="R219" s="2"/>
    </row>
    <row r="220" spans="3:18" x14ac:dyDescent="0.2">
      <c r="C220" s="2"/>
      <c r="D220" s="2"/>
      <c r="E220" s="2"/>
      <c r="F220" s="2"/>
      <c r="G220" s="2"/>
      <c r="H220" s="2"/>
      <c r="I220" s="2"/>
      <c r="J220" s="2"/>
      <c r="K220" s="2"/>
      <c r="L220" s="2"/>
      <c r="M220" s="2"/>
      <c r="N220" s="2"/>
      <c r="O220" s="2"/>
      <c r="P220" s="2"/>
      <c r="Q220" s="2"/>
      <c r="R220" s="2"/>
    </row>
    <row r="221" spans="3:18" x14ac:dyDescent="0.2">
      <c r="C221" s="2"/>
      <c r="D221" s="2"/>
      <c r="E221" s="2"/>
      <c r="F221" s="2"/>
      <c r="G221" s="2"/>
      <c r="H221" s="2"/>
      <c r="I221" s="2"/>
      <c r="J221" s="2"/>
      <c r="K221" s="2"/>
      <c r="L221" s="2"/>
      <c r="M221" s="2"/>
      <c r="N221" s="2"/>
      <c r="O221" s="2"/>
      <c r="P221" s="2"/>
      <c r="Q221" s="2"/>
      <c r="R221" s="2"/>
    </row>
    <row r="222" spans="3:18" x14ac:dyDescent="0.2">
      <c r="C222" s="2"/>
      <c r="D222" s="2"/>
      <c r="E222" s="2"/>
      <c r="F222" s="2"/>
      <c r="G222" s="2"/>
      <c r="H222" s="2"/>
      <c r="I222" s="2"/>
      <c r="J222" s="2"/>
      <c r="K222" s="2"/>
      <c r="L222" s="2"/>
      <c r="M222" s="2"/>
      <c r="N222" s="2"/>
      <c r="O222" s="2"/>
      <c r="P222" s="2"/>
      <c r="Q222" s="2"/>
      <c r="R222" s="2"/>
    </row>
    <row r="223" spans="3:18" x14ac:dyDescent="0.2">
      <c r="C223" s="2"/>
      <c r="D223" s="2"/>
      <c r="E223" s="2"/>
      <c r="F223" s="2"/>
      <c r="G223" s="2"/>
      <c r="H223" s="2"/>
      <c r="I223" s="2"/>
      <c r="J223" s="2"/>
      <c r="K223" s="2"/>
      <c r="L223" s="2"/>
      <c r="M223" s="2"/>
      <c r="N223" s="2"/>
      <c r="O223" s="2"/>
      <c r="P223" s="2"/>
      <c r="Q223" s="2"/>
      <c r="R223" s="2"/>
    </row>
    <row r="224" spans="3:18" x14ac:dyDescent="0.2">
      <c r="C224" s="2"/>
      <c r="D224" s="2"/>
      <c r="E224" s="2"/>
      <c r="F224" s="2"/>
      <c r="G224" s="2"/>
      <c r="H224" s="2"/>
      <c r="I224" s="2"/>
      <c r="J224" s="2"/>
      <c r="K224" s="2"/>
      <c r="L224" s="2"/>
      <c r="M224" s="2"/>
      <c r="N224" s="2"/>
      <c r="O224" s="2"/>
      <c r="P224" s="2"/>
      <c r="Q224" s="2"/>
      <c r="R224" s="2"/>
    </row>
    <row r="225" spans="3:18" x14ac:dyDescent="0.2">
      <c r="C225" s="2"/>
      <c r="D225" s="2"/>
      <c r="E225" s="2"/>
      <c r="F225" s="2"/>
      <c r="G225" s="2"/>
      <c r="H225" s="2"/>
      <c r="I225" s="2"/>
      <c r="J225" s="2"/>
      <c r="K225" s="2"/>
      <c r="L225" s="2"/>
      <c r="M225" s="2"/>
      <c r="N225" s="2"/>
      <c r="O225" s="2"/>
      <c r="P225" s="2"/>
      <c r="Q225" s="2"/>
      <c r="R225" s="2"/>
    </row>
    <row r="226" spans="3:18" x14ac:dyDescent="0.2">
      <c r="C226" s="2"/>
      <c r="D226" s="2"/>
      <c r="E226" s="2"/>
      <c r="F226" s="2"/>
      <c r="G226" s="2"/>
      <c r="H226" s="2"/>
      <c r="I226" s="2"/>
      <c r="J226" s="2"/>
      <c r="K226" s="2"/>
      <c r="L226" s="2"/>
      <c r="M226" s="2"/>
      <c r="N226" s="2"/>
      <c r="O226" s="2"/>
      <c r="P226" s="2"/>
      <c r="Q226" s="2"/>
      <c r="R226" s="2"/>
    </row>
    <row r="227" spans="3:18" x14ac:dyDescent="0.2">
      <c r="C227" s="2"/>
      <c r="D227" s="2"/>
      <c r="E227" s="2"/>
      <c r="F227" s="2"/>
      <c r="G227" s="2"/>
      <c r="H227" s="2"/>
      <c r="I227" s="2"/>
      <c r="J227" s="2"/>
      <c r="K227" s="2"/>
      <c r="L227" s="2"/>
      <c r="M227" s="2"/>
      <c r="N227" s="2"/>
      <c r="O227" s="2"/>
      <c r="P227" s="2"/>
      <c r="Q227" s="2"/>
      <c r="R227" s="2"/>
    </row>
    <row r="228" spans="3:18" x14ac:dyDescent="0.2">
      <c r="C228" s="2"/>
      <c r="D228" s="2"/>
      <c r="E228" s="2"/>
      <c r="F228" s="2"/>
      <c r="G228" s="2"/>
      <c r="H228" s="2"/>
      <c r="I228" s="2"/>
      <c r="J228" s="2"/>
      <c r="K228" s="2"/>
      <c r="L228" s="2"/>
      <c r="M228" s="2"/>
      <c r="N228" s="2"/>
      <c r="O228" s="2"/>
      <c r="P228" s="2"/>
      <c r="Q228" s="2"/>
      <c r="R228" s="2"/>
    </row>
    <row r="229" spans="3:18" x14ac:dyDescent="0.2">
      <c r="C229" s="2"/>
      <c r="D229" s="2"/>
      <c r="E229" s="2"/>
      <c r="F229" s="2"/>
      <c r="G229" s="2"/>
      <c r="H229" s="2"/>
      <c r="I229" s="2"/>
      <c r="J229" s="2"/>
      <c r="K229" s="2"/>
      <c r="L229" s="2"/>
      <c r="M229" s="2"/>
      <c r="N229" s="2"/>
      <c r="O229" s="2"/>
      <c r="P229" s="2"/>
      <c r="Q229" s="2"/>
      <c r="R229" s="2"/>
    </row>
    <row r="230" spans="3:18" x14ac:dyDescent="0.2">
      <c r="C230" s="2"/>
      <c r="D230" s="2"/>
      <c r="E230" s="2"/>
      <c r="F230" s="2"/>
      <c r="G230" s="2"/>
      <c r="H230" s="2"/>
      <c r="I230" s="2"/>
      <c r="J230" s="2"/>
      <c r="K230" s="2"/>
      <c r="L230" s="2"/>
      <c r="M230" s="2"/>
      <c r="N230" s="2"/>
      <c r="O230" s="2"/>
      <c r="P230" s="2"/>
      <c r="Q230" s="2"/>
      <c r="R230" s="2"/>
    </row>
    <row r="231" spans="3:18" x14ac:dyDescent="0.2">
      <c r="C231" s="2"/>
      <c r="D231" s="2"/>
      <c r="E231" s="2"/>
      <c r="F231" s="2"/>
      <c r="G231" s="2"/>
      <c r="H231" s="2"/>
      <c r="I231" s="2"/>
      <c r="J231" s="2"/>
      <c r="K231" s="2"/>
      <c r="L231" s="2"/>
      <c r="M231" s="2"/>
      <c r="N231" s="2"/>
      <c r="O231" s="2"/>
      <c r="P231" s="2"/>
      <c r="Q231" s="2"/>
      <c r="R231" s="2"/>
    </row>
    <row r="232" spans="3:18" x14ac:dyDescent="0.2">
      <c r="C232" s="2"/>
      <c r="D232" s="2"/>
      <c r="E232" s="2"/>
      <c r="F232" s="2"/>
      <c r="G232" s="2"/>
      <c r="H232" s="2"/>
      <c r="I232" s="2"/>
      <c r="J232" s="2"/>
      <c r="K232" s="2"/>
      <c r="L232" s="2"/>
      <c r="M232" s="2"/>
      <c r="N232" s="2"/>
      <c r="O232" s="2"/>
      <c r="P232" s="2"/>
      <c r="Q232" s="2"/>
      <c r="R232" s="2"/>
    </row>
    <row r="233" spans="3:18" x14ac:dyDescent="0.2">
      <c r="C233" s="2"/>
      <c r="D233" s="2"/>
      <c r="E233" s="2"/>
      <c r="F233" s="2"/>
      <c r="G233" s="2"/>
      <c r="H233" s="2"/>
      <c r="I233" s="2"/>
      <c r="J233" s="2"/>
      <c r="K233" s="2"/>
      <c r="L233" s="2"/>
      <c r="M233" s="2"/>
      <c r="N233" s="2"/>
      <c r="O233" s="2"/>
      <c r="P233" s="2"/>
      <c r="Q233" s="2"/>
      <c r="R233" s="2"/>
    </row>
    <row r="234" spans="3:18" x14ac:dyDescent="0.2">
      <c r="C234" s="2"/>
      <c r="D234" s="2"/>
      <c r="E234" s="2"/>
      <c r="F234" s="2"/>
      <c r="G234" s="2"/>
      <c r="H234" s="2"/>
      <c r="I234" s="2"/>
      <c r="J234" s="2"/>
      <c r="K234" s="2"/>
      <c r="L234" s="2"/>
      <c r="M234" s="2"/>
      <c r="N234" s="2"/>
      <c r="O234" s="2"/>
      <c r="P234" s="2"/>
      <c r="Q234" s="2"/>
      <c r="R234" s="2"/>
    </row>
    <row r="235" spans="3:18" x14ac:dyDescent="0.2">
      <c r="C235" s="2"/>
      <c r="D235" s="2"/>
      <c r="E235" s="2"/>
      <c r="F235" s="2"/>
      <c r="G235" s="2"/>
      <c r="H235" s="2"/>
      <c r="I235" s="2"/>
      <c r="J235" s="2"/>
      <c r="K235" s="2"/>
      <c r="L235" s="2"/>
      <c r="M235" s="2"/>
      <c r="N235" s="2"/>
      <c r="O235" s="2"/>
      <c r="P235" s="2"/>
      <c r="Q235" s="2"/>
      <c r="R235" s="2"/>
    </row>
    <row r="236" spans="3:18" x14ac:dyDescent="0.2">
      <c r="C236" s="2"/>
      <c r="D236" s="2"/>
      <c r="E236" s="2"/>
      <c r="F236" s="2"/>
      <c r="G236" s="2"/>
      <c r="H236" s="2"/>
      <c r="I236" s="2"/>
      <c r="J236" s="2"/>
      <c r="K236" s="2"/>
      <c r="L236" s="2"/>
      <c r="M236" s="2"/>
      <c r="N236" s="2"/>
      <c r="O236" s="2"/>
      <c r="P236" s="2"/>
      <c r="Q236" s="2"/>
      <c r="R236" s="2"/>
    </row>
    <row r="237" spans="3:18" x14ac:dyDescent="0.2">
      <c r="C237" s="2"/>
      <c r="D237" s="2"/>
      <c r="E237" s="2"/>
      <c r="F237" s="2"/>
      <c r="G237" s="2"/>
      <c r="H237" s="2"/>
      <c r="I237" s="2"/>
      <c r="J237" s="2"/>
      <c r="K237" s="2"/>
      <c r="L237" s="2"/>
      <c r="M237" s="2"/>
      <c r="N237" s="2"/>
      <c r="O237" s="2"/>
      <c r="P237" s="2"/>
      <c r="Q237" s="2"/>
      <c r="R237" s="2"/>
    </row>
    <row r="238" spans="3:18" x14ac:dyDescent="0.2">
      <c r="C238" s="2"/>
      <c r="D238" s="2"/>
      <c r="E238" s="2"/>
      <c r="F238" s="2"/>
      <c r="G238" s="2"/>
      <c r="H238" s="2"/>
      <c r="I238" s="2"/>
      <c r="J238" s="2"/>
      <c r="K238" s="2"/>
      <c r="L238" s="2"/>
      <c r="M238" s="2"/>
      <c r="N238" s="2"/>
      <c r="O238" s="2"/>
      <c r="P238" s="2"/>
      <c r="Q238" s="2"/>
      <c r="R238" s="2"/>
    </row>
    <row r="239" spans="3:18" x14ac:dyDescent="0.2">
      <c r="C239" s="2"/>
      <c r="D239" s="2"/>
      <c r="E239" s="2"/>
      <c r="F239" s="2"/>
      <c r="G239" s="2"/>
      <c r="H239" s="2"/>
      <c r="I239" s="2"/>
      <c r="J239" s="2"/>
      <c r="K239" s="2"/>
      <c r="L239" s="2"/>
      <c r="M239" s="2"/>
      <c r="N239" s="2"/>
      <c r="O239" s="2"/>
      <c r="P239" s="2"/>
      <c r="Q239" s="2"/>
      <c r="R239" s="2"/>
    </row>
    <row r="240" spans="3:18" x14ac:dyDescent="0.2">
      <c r="C240" s="2"/>
      <c r="D240" s="2"/>
      <c r="E240" s="2"/>
      <c r="F240" s="2"/>
      <c r="G240" s="2"/>
      <c r="H240" s="2"/>
      <c r="I240" s="2"/>
      <c r="J240" s="2"/>
      <c r="K240" s="2"/>
      <c r="L240" s="2"/>
      <c r="M240" s="2"/>
      <c r="N240" s="2"/>
      <c r="O240" s="2"/>
      <c r="P240" s="2"/>
      <c r="Q240" s="2"/>
      <c r="R240" s="2"/>
    </row>
    <row r="241" spans="3:18" x14ac:dyDescent="0.2">
      <c r="C241" s="2"/>
      <c r="D241" s="2"/>
      <c r="E241" s="2"/>
      <c r="F241" s="2"/>
      <c r="G241" s="2"/>
      <c r="H241" s="2"/>
      <c r="I241" s="2"/>
      <c r="J241" s="2"/>
      <c r="K241" s="2"/>
      <c r="L241" s="2"/>
      <c r="M241" s="2"/>
      <c r="N241" s="2"/>
      <c r="O241" s="2"/>
      <c r="P241" s="2"/>
      <c r="Q241" s="2"/>
      <c r="R241" s="2"/>
    </row>
    <row r="242" spans="3:18" x14ac:dyDescent="0.2">
      <c r="C242" s="2"/>
      <c r="D242" s="2"/>
      <c r="E242" s="2"/>
      <c r="F242" s="2"/>
      <c r="G242" s="2"/>
      <c r="H242" s="2"/>
      <c r="I242" s="2"/>
      <c r="J242" s="2"/>
      <c r="K242" s="2"/>
      <c r="L242" s="2"/>
      <c r="M242" s="2"/>
      <c r="N242" s="2"/>
      <c r="O242" s="2"/>
      <c r="P242" s="2"/>
      <c r="Q242" s="2"/>
      <c r="R242" s="2"/>
    </row>
    <row r="243" spans="3:18" x14ac:dyDescent="0.2">
      <c r="C243" s="2"/>
      <c r="D243" s="2"/>
      <c r="E243" s="2"/>
      <c r="F243" s="2"/>
      <c r="G243" s="2"/>
      <c r="H243" s="2"/>
      <c r="I243" s="2"/>
      <c r="J243" s="2"/>
      <c r="K243" s="2"/>
      <c r="L243" s="2"/>
      <c r="M243" s="2"/>
      <c r="N243" s="2"/>
      <c r="O243" s="2"/>
      <c r="P243" s="2"/>
      <c r="Q243" s="2"/>
      <c r="R243" s="2"/>
    </row>
    <row r="244" spans="3:18" x14ac:dyDescent="0.2">
      <c r="C244" s="2"/>
      <c r="D244" s="2"/>
      <c r="E244" s="2"/>
      <c r="F244" s="2"/>
      <c r="G244" s="2"/>
      <c r="H244" s="2"/>
      <c r="I244" s="2"/>
      <c r="J244" s="2"/>
      <c r="K244" s="2"/>
      <c r="L244" s="2"/>
      <c r="M244" s="2"/>
      <c r="N244" s="2"/>
      <c r="O244" s="2"/>
      <c r="P244" s="2"/>
      <c r="Q244" s="2"/>
      <c r="R244" s="2"/>
    </row>
    <row r="245" spans="3:18" x14ac:dyDescent="0.2">
      <c r="C245" s="2"/>
      <c r="D245" s="2"/>
      <c r="E245" s="2"/>
      <c r="F245" s="2"/>
      <c r="G245" s="2"/>
      <c r="H245" s="2"/>
      <c r="I245" s="2"/>
      <c r="J245" s="2"/>
      <c r="K245" s="2"/>
      <c r="L245" s="2"/>
      <c r="M245" s="2"/>
      <c r="N245" s="2"/>
      <c r="O245" s="2"/>
      <c r="P245" s="2"/>
      <c r="Q245" s="2"/>
      <c r="R245" s="2"/>
    </row>
    <row r="246" spans="3:18" x14ac:dyDescent="0.2">
      <c r="C246" s="2"/>
      <c r="D246" s="2"/>
      <c r="E246" s="2"/>
      <c r="F246" s="2"/>
      <c r="G246" s="2"/>
      <c r="H246" s="2"/>
      <c r="I246" s="2"/>
      <c r="J246" s="2"/>
      <c r="K246" s="2"/>
      <c r="L246" s="2"/>
      <c r="M246" s="2"/>
      <c r="N246" s="2"/>
      <c r="O246" s="2"/>
      <c r="P246" s="2"/>
      <c r="Q246" s="2"/>
      <c r="R246" s="2"/>
    </row>
    <row r="247" spans="3:18" x14ac:dyDescent="0.2">
      <c r="C247" s="2"/>
      <c r="D247" s="2"/>
      <c r="E247" s="2"/>
      <c r="F247" s="2"/>
      <c r="G247" s="2"/>
      <c r="H247" s="2"/>
      <c r="I247" s="2"/>
      <c r="J247" s="2"/>
      <c r="K247" s="2"/>
      <c r="L247" s="2"/>
      <c r="M247" s="2"/>
      <c r="N247" s="2"/>
      <c r="O247" s="2"/>
      <c r="P247" s="2"/>
      <c r="Q247" s="2"/>
      <c r="R247" s="2"/>
    </row>
    <row r="248" spans="3:18" x14ac:dyDescent="0.2">
      <c r="C248" s="2"/>
      <c r="D248" s="2"/>
      <c r="E248" s="2"/>
      <c r="F248" s="2"/>
      <c r="G248" s="2"/>
      <c r="H248" s="2"/>
      <c r="I248" s="2"/>
      <c r="J248" s="2"/>
      <c r="K248" s="2"/>
      <c r="L248" s="2"/>
      <c r="M248" s="2"/>
      <c r="N248" s="2"/>
      <c r="O248" s="2"/>
      <c r="P248" s="2"/>
      <c r="Q248" s="2"/>
      <c r="R248" s="2"/>
    </row>
    <row r="249" spans="3:18" x14ac:dyDescent="0.2">
      <c r="C249" s="2"/>
      <c r="D249" s="2"/>
      <c r="E249" s="2"/>
      <c r="F249" s="2"/>
      <c r="G249" s="2"/>
      <c r="H249" s="2"/>
      <c r="I249" s="2"/>
      <c r="J249" s="2"/>
      <c r="K249" s="2"/>
      <c r="L249" s="2"/>
      <c r="M249" s="2"/>
      <c r="N249" s="2"/>
      <c r="O249" s="2"/>
      <c r="P249" s="2"/>
      <c r="Q249" s="2"/>
      <c r="R249" s="2"/>
    </row>
    <row r="250" spans="3:18" x14ac:dyDescent="0.2">
      <c r="C250" s="2"/>
      <c r="D250" s="2"/>
      <c r="E250" s="2"/>
      <c r="F250" s="2"/>
      <c r="G250" s="2"/>
      <c r="H250" s="2"/>
      <c r="I250" s="2"/>
      <c r="J250" s="2"/>
      <c r="K250" s="2"/>
      <c r="L250" s="2"/>
      <c r="M250" s="2"/>
      <c r="N250" s="2"/>
      <c r="O250" s="2"/>
      <c r="P250" s="2"/>
      <c r="Q250" s="2"/>
      <c r="R250" s="2"/>
    </row>
    <row r="251" spans="3:18" x14ac:dyDescent="0.2">
      <c r="C251" s="2"/>
      <c r="D251" s="2"/>
      <c r="E251" s="2"/>
      <c r="F251" s="2"/>
      <c r="G251" s="2"/>
      <c r="H251" s="2"/>
      <c r="I251" s="2"/>
      <c r="J251" s="2"/>
      <c r="K251" s="2"/>
      <c r="L251" s="2"/>
      <c r="M251" s="2"/>
      <c r="N251" s="2"/>
      <c r="O251" s="2"/>
      <c r="P251" s="2"/>
      <c r="Q251" s="2"/>
      <c r="R251" s="2"/>
    </row>
    <row r="252" spans="3:18" x14ac:dyDescent="0.2">
      <c r="C252" s="2"/>
      <c r="D252" s="2"/>
      <c r="E252" s="2"/>
      <c r="F252" s="2"/>
      <c r="G252" s="2"/>
      <c r="H252" s="2"/>
      <c r="I252" s="2"/>
      <c r="J252" s="2"/>
      <c r="K252" s="2"/>
      <c r="L252" s="2"/>
      <c r="M252" s="2"/>
      <c r="N252" s="2"/>
      <c r="O252" s="2"/>
      <c r="P252" s="2"/>
      <c r="Q252" s="2"/>
      <c r="R252" s="2"/>
    </row>
    <row r="253" spans="3:18" x14ac:dyDescent="0.2">
      <c r="C253" s="2"/>
      <c r="D253" s="2"/>
      <c r="E253" s="2"/>
      <c r="F253" s="2"/>
      <c r="G253" s="2"/>
      <c r="H253" s="2"/>
      <c r="I253" s="2"/>
      <c r="J253" s="2"/>
      <c r="K253" s="2"/>
      <c r="L253" s="2"/>
      <c r="M253" s="2"/>
      <c r="N253" s="2"/>
      <c r="O253" s="2"/>
      <c r="P253" s="2"/>
      <c r="Q253" s="2"/>
      <c r="R253" s="2"/>
    </row>
    <row r="254" spans="3:18" x14ac:dyDescent="0.2">
      <c r="C254" s="2"/>
      <c r="D254" s="2"/>
      <c r="E254" s="2"/>
      <c r="F254" s="2"/>
      <c r="G254" s="2"/>
      <c r="H254" s="2"/>
      <c r="I254" s="2"/>
      <c r="J254" s="2"/>
      <c r="K254" s="2"/>
      <c r="L254" s="2"/>
      <c r="M254" s="2"/>
      <c r="N254" s="2"/>
      <c r="O254" s="2"/>
      <c r="P254" s="2"/>
      <c r="Q254" s="2"/>
      <c r="R254" s="2"/>
    </row>
    <row r="255" spans="3:18" x14ac:dyDescent="0.2">
      <c r="C255" s="2"/>
      <c r="D255" s="2"/>
      <c r="E255" s="2"/>
      <c r="F255" s="2"/>
      <c r="G255" s="2"/>
      <c r="H255" s="2"/>
      <c r="I255" s="2"/>
      <c r="J255" s="2"/>
      <c r="K255" s="2"/>
      <c r="L255" s="2"/>
      <c r="M255" s="2"/>
      <c r="N255" s="2"/>
      <c r="O255" s="2"/>
      <c r="P255" s="2"/>
      <c r="Q255" s="2"/>
      <c r="R255" s="2"/>
    </row>
    <row r="256" spans="3:18" x14ac:dyDescent="0.2">
      <c r="C256" s="2"/>
      <c r="D256" s="2"/>
      <c r="E256" s="2"/>
      <c r="F256" s="2"/>
      <c r="G256" s="2"/>
      <c r="H256" s="2"/>
      <c r="I256" s="2"/>
      <c r="J256" s="2"/>
      <c r="K256" s="2"/>
      <c r="L256" s="2"/>
      <c r="M256" s="2"/>
      <c r="N256" s="2"/>
      <c r="O256" s="2"/>
      <c r="P256" s="2"/>
      <c r="Q256" s="2"/>
      <c r="R256" s="2"/>
    </row>
    <row r="257" spans="3:18" x14ac:dyDescent="0.2">
      <c r="C257" s="2"/>
      <c r="D257" s="2"/>
      <c r="E257" s="2"/>
      <c r="F257" s="2"/>
      <c r="G257" s="2"/>
      <c r="H257" s="2"/>
      <c r="I257" s="2"/>
      <c r="J257" s="2"/>
      <c r="K257" s="2"/>
      <c r="L257" s="2"/>
      <c r="M257" s="2"/>
      <c r="N257" s="2"/>
      <c r="O257" s="2"/>
      <c r="P257" s="2"/>
      <c r="Q257" s="2"/>
      <c r="R257" s="2"/>
    </row>
    <row r="258" spans="3:18" x14ac:dyDescent="0.2">
      <c r="C258" s="2"/>
      <c r="D258" s="2"/>
      <c r="E258" s="2"/>
      <c r="F258" s="2"/>
      <c r="G258" s="2"/>
      <c r="H258" s="2"/>
      <c r="I258" s="2"/>
      <c r="J258" s="2"/>
      <c r="K258" s="2"/>
      <c r="L258" s="2"/>
      <c r="M258" s="2"/>
      <c r="N258" s="2"/>
      <c r="O258" s="2"/>
      <c r="P258" s="2"/>
      <c r="Q258" s="2"/>
      <c r="R258" s="2"/>
    </row>
    <row r="259" spans="3:18" x14ac:dyDescent="0.2">
      <c r="C259" s="2"/>
      <c r="D259" s="2"/>
      <c r="E259" s="2"/>
      <c r="F259" s="2"/>
      <c r="G259" s="2"/>
      <c r="H259" s="2"/>
      <c r="I259" s="2"/>
      <c r="J259" s="2"/>
      <c r="K259" s="2"/>
      <c r="L259" s="2"/>
      <c r="M259" s="2"/>
      <c r="N259" s="2"/>
      <c r="O259" s="2"/>
      <c r="P259" s="2"/>
      <c r="Q259" s="2"/>
      <c r="R259" s="2"/>
    </row>
    <row r="260" spans="3:18" x14ac:dyDescent="0.2">
      <c r="C260" s="2"/>
      <c r="D260" s="2"/>
      <c r="E260" s="2"/>
      <c r="F260" s="2"/>
      <c r="G260" s="2"/>
      <c r="H260" s="2"/>
      <c r="I260" s="2"/>
      <c r="J260" s="2"/>
      <c r="K260" s="2"/>
      <c r="L260" s="2"/>
      <c r="M260" s="2"/>
      <c r="N260" s="2"/>
      <c r="O260" s="2"/>
      <c r="P260" s="2"/>
      <c r="Q260" s="2"/>
      <c r="R260" s="2"/>
    </row>
    <row r="261" spans="3:18" x14ac:dyDescent="0.2">
      <c r="C261" s="2"/>
      <c r="D261" s="2"/>
      <c r="E261" s="2"/>
      <c r="F261" s="2"/>
      <c r="G261" s="2"/>
      <c r="H261" s="2"/>
      <c r="I261" s="2"/>
      <c r="J261" s="2"/>
      <c r="K261" s="2"/>
      <c r="L261" s="2"/>
      <c r="M261" s="2"/>
      <c r="N261" s="2"/>
      <c r="O261" s="2"/>
      <c r="P261" s="2"/>
      <c r="Q261" s="2"/>
      <c r="R261" s="2"/>
    </row>
    <row r="262" spans="3:18" x14ac:dyDescent="0.2">
      <c r="C262" s="2"/>
      <c r="D262" s="2"/>
      <c r="E262" s="2"/>
      <c r="F262" s="2"/>
      <c r="G262" s="2"/>
      <c r="H262" s="2"/>
      <c r="I262" s="2"/>
      <c r="J262" s="2"/>
      <c r="K262" s="2"/>
      <c r="L262" s="2"/>
      <c r="M262" s="2"/>
      <c r="N262" s="2"/>
      <c r="O262" s="2"/>
      <c r="P262" s="2"/>
      <c r="Q262" s="2"/>
      <c r="R262" s="2"/>
    </row>
    <row r="263" spans="3:18" x14ac:dyDescent="0.2">
      <c r="C263" s="2"/>
      <c r="D263" s="2"/>
      <c r="E263" s="2"/>
      <c r="F263" s="2"/>
      <c r="G263" s="2"/>
      <c r="H263" s="2"/>
      <c r="I263" s="2"/>
      <c r="J263" s="2"/>
      <c r="K263" s="2"/>
      <c r="L263" s="2"/>
      <c r="M263" s="2"/>
      <c r="N263" s="2"/>
      <c r="O263" s="2"/>
      <c r="P263" s="2"/>
      <c r="Q263" s="2"/>
      <c r="R263" s="2"/>
    </row>
    <row r="264" spans="3:18" x14ac:dyDescent="0.2">
      <c r="C264" s="2"/>
      <c r="D264" s="2"/>
      <c r="E264" s="2"/>
      <c r="F264" s="2"/>
      <c r="G264" s="2"/>
      <c r="H264" s="2"/>
      <c r="I264" s="2"/>
      <c r="J264" s="2"/>
      <c r="K264" s="2"/>
      <c r="L264" s="2"/>
      <c r="M264" s="2"/>
      <c r="N264" s="2"/>
      <c r="O264" s="2"/>
      <c r="P264" s="2"/>
      <c r="Q264" s="2"/>
      <c r="R264" s="2"/>
    </row>
    <row r="265" spans="3:18" x14ac:dyDescent="0.2">
      <c r="C265" s="2"/>
      <c r="D265" s="2"/>
      <c r="E265" s="2"/>
      <c r="F265" s="2"/>
      <c r="G265" s="2"/>
      <c r="H265" s="2"/>
      <c r="I265" s="2"/>
      <c r="J265" s="2"/>
      <c r="K265" s="2"/>
      <c r="L265" s="2"/>
      <c r="M265" s="2"/>
      <c r="N265" s="2"/>
      <c r="O265" s="2"/>
      <c r="P265" s="2"/>
      <c r="Q265" s="2"/>
      <c r="R265" s="2"/>
    </row>
    <row r="266" spans="3:18" x14ac:dyDescent="0.2">
      <c r="C266" s="2"/>
      <c r="D266" s="2"/>
      <c r="E266" s="2"/>
      <c r="F266" s="2"/>
      <c r="G266" s="2"/>
      <c r="H266" s="2"/>
      <c r="I266" s="2"/>
      <c r="J266" s="2"/>
      <c r="K266" s="2"/>
      <c r="L266" s="2"/>
      <c r="M266" s="2"/>
      <c r="N266" s="2"/>
      <c r="O266" s="2"/>
      <c r="P266" s="2"/>
      <c r="Q266" s="2"/>
      <c r="R266" s="2"/>
    </row>
    <row r="267" spans="3:18" x14ac:dyDescent="0.2">
      <c r="C267" s="2"/>
      <c r="D267" s="2"/>
      <c r="E267" s="2"/>
      <c r="F267" s="2"/>
      <c r="G267" s="2"/>
      <c r="H267" s="2"/>
      <c r="I267" s="2"/>
      <c r="J267" s="2"/>
      <c r="K267" s="2"/>
      <c r="L267" s="2"/>
      <c r="M267" s="2"/>
      <c r="N267" s="2"/>
      <c r="O267" s="2"/>
      <c r="P267" s="2"/>
      <c r="Q267" s="2"/>
      <c r="R267" s="2"/>
    </row>
    <row r="268" spans="3:18" x14ac:dyDescent="0.2">
      <c r="C268" s="2"/>
      <c r="D268" s="2"/>
      <c r="E268" s="2"/>
      <c r="F268" s="2"/>
      <c r="G268" s="2"/>
      <c r="H268" s="2"/>
      <c r="I268" s="2"/>
      <c r="J268" s="2"/>
      <c r="K268" s="2"/>
      <c r="L268" s="2"/>
      <c r="M268" s="2"/>
      <c r="N268" s="2"/>
      <c r="O268" s="2"/>
      <c r="P268" s="2"/>
      <c r="Q268" s="2"/>
      <c r="R268" s="2"/>
    </row>
    <row r="269" spans="3:18" x14ac:dyDescent="0.2">
      <c r="C269" s="2"/>
      <c r="D269" s="2"/>
      <c r="E269" s="2"/>
      <c r="F269" s="2"/>
      <c r="G269" s="2"/>
      <c r="H269" s="2"/>
      <c r="I269" s="2"/>
      <c r="J269" s="2"/>
      <c r="K269" s="2"/>
      <c r="L269" s="2"/>
      <c r="M269" s="2"/>
      <c r="N269" s="2"/>
      <c r="O269" s="2"/>
      <c r="P269" s="2"/>
      <c r="Q269" s="2"/>
      <c r="R269" s="2"/>
    </row>
    <row r="270" spans="3:18" x14ac:dyDescent="0.2">
      <c r="C270" s="2"/>
      <c r="D270" s="2"/>
      <c r="E270" s="2"/>
      <c r="F270" s="2"/>
      <c r="G270" s="2"/>
      <c r="H270" s="2"/>
      <c r="I270" s="2"/>
      <c r="J270" s="2"/>
      <c r="K270" s="2"/>
      <c r="L270" s="2"/>
      <c r="M270" s="2"/>
      <c r="N270" s="2"/>
      <c r="O270" s="2"/>
      <c r="P270" s="2"/>
      <c r="Q270" s="2"/>
      <c r="R270" s="2"/>
    </row>
    <row r="271" spans="3:18" x14ac:dyDescent="0.2">
      <c r="C271" s="2"/>
      <c r="D271" s="2"/>
      <c r="E271" s="2"/>
      <c r="F271" s="2"/>
      <c r="G271" s="2"/>
      <c r="H271" s="2"/>
      <c r="I271" s="2"/>
      <c r="J271" s="2"/>
      <c r="K271" s="2"/>
      <c r="L271" s="2"/>
      <c r="M271" s="2"/>
      <c r="N271" s="2"/>
      <c r="O271" s="2"/>
      <c r="P271" s="2"/>
      <c r="Q271" s="2"/>
      <c r="R271" s="2"/>
    </row>
    <row r="272" spans="3:18" x14ac:dyDescent="0.2">
      <c r="C272" s="2"/>
      <c r="D272" s="2"/>
      <c r="E272" s="2"/>
      <c r="F272" s="2"/>
      <c r="G272" s="2"/>
      <c r="H272" s="2"/>
      <c r="I272" s="2"/>
      <c r="J272" s="2"/>
      <c r="K272" s="2"/>
      <c r="L272" s="2"/>
      <c r="M272" s="2"/>
      <c r="N272" s="2"/>
      <c r="O272" s="2"/>
      <c r="P272" s="2"/>
      <c r="Q272" s="2"/>
      <c r="R272" s="2"/>
    </row>
    <row r="273" spans="3:18" x14ac:dyDescent="0.2">
      <c r="C273" s="2"/>
      <c r="D273" s="2"/>
      <c r="E273" s="2"/>
      <c r="F273" s="2"/>
      <c r="G273" s="2"/>
      <c r="H273" s="2"/>
      <c r="I273" s="2"/>
      <c r="J273" s="2"/>
      <c r="K273" s="2"/>
      <c r="L273" s="2"/>
      <c r="M273" s="2"/>
      <c r="N273" s="2"/>
      <c r="O273" s="2"/>
      <c r="P273" s="2"/>
      <c r="Q273" s="2"/>
      <c r="R273" s="2"/>
    </row>
    <row r="274" spans="3:18" x14ac:dyDescent="0.2">
      <c r="C274" s="2"/>
      <c r="D274" s="2"/>
      <c r="E274" s="2"/>
      <c r="F274" s="2"/>
      <c r="G274" s="2"/>
      <c r="H274" s="2"/>
      <c r="I274" s="2"/>
      <c r="J274" s="2"/>
      <c r="K274" s="2"/>
      <c r="L274" s="2"/>
      <c r="M274" s="2"/>
      <c r="N274" s="2"/>
      <c r="O274" s="2"/>
      <c r="P274" s="2"/>
      <c r="Q274" s="2"/>
      <c r="R274" s="2"/>
    </row>
    <row r="275" spans="3:18" x14ac:dyDescent="0.2">
      <c r="C275" s="2"/>
      <c r="D275" s="2"/>
      <c r="E275" s="2"/>
      <c r="F275" s="2"/>
      <c r="G275" s="2"/>
      <c r="H275" s="2"/>
      <c r="I275" s="2"/>
      <c r="J275" s="2"/>
      <c r="K275" s="2"/>
      <c r="L275" s="2"/>
      <c r="M275" s="2"/>
      <c r="N275" s="2"/>
      <c r="O275" s="2"/>
      <c r="P275" s="2"/>
      <c r="Q275" s="2"/>
      <c r="R275" s="2"/>
    </row>
    <row r="276" spans="3:18" x14ac:dyDescent="0.2">
      <c r="C276" s="2"/>
      <c r="D276" s="2"/>
      <c r="E276" s="2"/>
      <c r="F276" s="2"/>
      <c r="G276" s="2"/>
      <c r="H276" s="2"/>
      <c r="I276" s="2"/>
      <c r="J276" s="2"/>
      <c r="K276" s="2"/>
      <c r="L276" s="2"/>
      <c r="M276" s="2"/>
      <c r="N276" s="2"/>
      <c r="O276" s="2"/>
      <c r="P276" s="2"/>
      <c r="Q276" s="2"/>
      <c r="R276" s="2"/>
    </row>
    <row r="277" spans="3:18" x14ac:dyDescent="0.2">
      <c r="C277" s="2"/>
      <c r="D277" s="2"/>
      <c r="E277" s="2"/>
      <c r="F277" s="2"/>
      <c r="G277" s="2"/>
      <c r="H277" s="2"/>
      <c r="I277" s="2"/>
      <c r="J277" s="2"/>
      <c r="K277" s="2"/>
      <c r="L277" s="2"/>
      <c r="M277" s="2"/>
      <c r="N277" s="2"/>
      <c r="O277" s="2"/>
      <c r="P277" s="2"/>
      <c r="Q277" s="2"/>
      <c r="R277" s="2"/>
    </row>
    <row r="278" spans="3:18" x14ac:dyDescent="0.2">
      <c r="C278" s="2"/>
      <c r="D278" s="2"/>
      <c r="E278" s="2"/>
      <c r="F278" s="2"/>
      <c r="G278" s="2"/>
      <c r="H278" s="2"/>
      <c r="I278" s="2"/>
      <c r="J278" s="2"/>
      <c r="K278" s="2"/>
      <c r="L278" s="2"/>
      <c r="M278" s="2"/>
      <c r="N278" s="2"/>
      <c r="O278" s="2"/>
      <c r="P278" s="2"/>
      <c r="Q278" s="2"/>
      <c r="R278" s="2"/>
    </row>
    <row r="279" spans="3:18" x14ac:dyDescent="0.2">
      <c r="C279" s="2"/>
      <c r="D279" s="2"/>
      <c r="E279" s="2"/>
      <c r="F279" s="2"/>
      <c r="G279" s="2"/>
      <c r="H279" s="2"/>
      <c r="I279" s="2"/>
      <c r="J279" s="2"/>
      <c r="K279" s="2"/>
      <c r="L279" s="2"/>
      <c r="M279" s="2"/>
      <c r="N279" s="2"/>
      <c r="O279" s="2"/>
      <c r="P279" s="2"/>
      <c r="Q279" s="2"/>
      <c r="R279" s="2"/>
    </row>
    <row r="280" spans="3:18" x14ac:dyDescent="0.2">
      <c r="C280" s="2"/>
      <c r="D280" s="2"/>
      <c r="E280" s="2"/>
      <c r="F280" s="2"/>
      <c r="G280" s="2"/>
      <c r="H280" s="2"/>
      <c r="I280" s="2"/>
      <c r="J280" s="2"/>
      <c r="K280" s="2"/>
      <c r="L280" s="2"/>
      <c r="M280" s="2"/>
      <c r="N280" s="2"/>
      <c r="O280" s="2"/>
      <c r="P280" s="2"/>
      <c r="Q280" s="2"/>
      <c r="R280" s="2"/>
    </row>
    <row r="281" spans="3:18" x14ac:dyDescent="0.2">
      <c r="C281" s="2"/>
      <c r="D281" s="2"/>
      <c r="E281" s="2"/>
      <c r="F281" s="2"/>
      <c r="G281" s="2"/>
      <c r="H281" s="2"/>
      <c r="I281" s="2"/>
      <c r="J281" s="2"/>
      <c r="K281" s="2"/>
      <c r="L281" s="2"/>
      <c r="M281" s="2"/>
      <c r="N281" s="2"/>
      <c r="O281" s="2"/>
      <c r="P281" s="2"/>
      <c r="Q281" s="2"/>
      <c r="R281" s="2"/>
    </row>
    <row r="282" spans="3:18" x14ac:dyDescent="0.2">
      <c r="C282" s="2"/>
      <c r="D282" s="2"/>
      <c r="E282" s="2"/>
      <c r="F282" s="2"/>
      <c r="G282" s="2"/>
      <c r="H282" s="2"/>
      <c r="I282" s="2"/>
      <c r="J282" s="2"/>
      <c r="K282" s="2"/>
      <c r="L282" s="2"/>
      <c r="M282" s="2"/>
      <c r="N282" s="2"/>
      <c r="O282" s="2"/>
      <c r="P282" s="2"/>
      <c r="Q282" s="2"/>
      <c r="R282" s="2"/>
    </row>
    <row r="283" spans="3:18" x14ac:dyDescent="0.2">
      <c r="C283" s="2"/>
      <c r="D283" s="2"/>
      <c r="E283" s="2"/>
      <c r="F283" s="2"/>
      <c r="G283" s="2"/>
      <c r="H283" s="2"/>
      <c r="I283" s="2"/>
      <c r="J283" s="2"/>
      <c r="K283" s="2"/>
      <c r="L283" s="2"/>
      <c r="M283" s="2"/>
      <c r="N283" s="2"/>
      <c r="O283" s="2"/>
      <c r="P283" s="2"/>
      <c r="Q283" s="2"/>
      <c r="R283" s="2"/>
    </row>
    <row r="284" spans="3:18" x14ac:dyDescent="0.2">
      <c r="C284" s="2"/>
      <c r="D284" s="2"/>
      <c r="E284" s="2"/>
      <c r="F284" s="2"/>
      <c r="G284" s="2"/>
      <c r="H284" s="2"/>
      <c r="I284" s="2"/>
      <c r="J284" s="2"/>
      <c r="K284" s="2"/>
      <c r="L284" s="2"/>
      <c r="M284" s="2"/>
      <c r="N284" s="2"/>
      <c r="O284" s="2"/>
      <c r="P284" s="2"/>
      <c r="Q284" s="2"/>
      <c r="R284" s="2"/>
    </row>
    <row r="285" spans="3:18" x14ac:dyDescent="0.2">
      <c r="C285" s="2"/>
      <c r="D285" s="2"/>
      <c r="E285" s="2"/>
      <c r="F285" s="2"/>
      <c r="G285" s="2"/>
      <c r="H285" s="2"/>
      <c r="I285" s="2"/>
      <c r="J285" s="2"/>
      <c r="K285" s="2"/>
      <c r="L285" s="2"/>
      <c r="M285" s="2"/>
      <c r="N285" s="2"/>
      <c r="O285" s="2"/>
      <c r="P285" s="2"/>
      <c r="Q285" s="2"/>
      <c r="R285" s="2"/>
    </row>
    <row r="286" spans="3:18" x14ac:dyDescent="0.2">
      <c r="C286" s="2"/>
      <c r="D286" s="2"/>
      <c r="E286" s="2"/>
      <c r="F286" s="2"/>
      <c r="G286" s="2"/>
      <c r="H286" s="2"/>
      <c r="I286" s="2"/>
      <c r="J286" s="2"/>
      <c r="K286" s="2"/>
      <c r="L286" s="2"/>
      <c r="M286" s="2"/>
      <c r="N286" s="2"/>
      <c r="O286" s="2"/>
      <c r="P286" s="2"/>
      <c r="Q286" s="2"/>
      <c r="R286" s="2"/>
    </row>
    <row r="287" spans="3:18" x14ac:dyDescent="0.2">
      <c r="C287" s="2"/>
      <c r="D287" s="2"/>
      <c r="E287" s="2"/>
      <c r="F287" s="2"/>
      <c r="G287" s="2"/>
      <c r="H287" s="2"/>
      <c r="I287" s="2"/>
      <c r="J287" s="2"/>
      <c r="K287" s="2"/>
      <c r="L287" s="2"/>
      <c r="M287" s="2"/>
      <c r="N287" s="2"/>
      <c r="O287" s="2"/>
      <c r="P287" s="2"/>
      <c r="Q287" s="2"/>
      <c r="R287" s="2"/>
    </row>
    <row r="288" spans="3:18" x14ac:dyDescent="0.2">
      <c r="C288" s="2"/>
      <c r="D288" s="2"/>
      <c r="E288" s="2"/>
      <c r="F288" s="2"/>
      <c r="G288" s="2"/>
      <c r="H288" s="2"/>
      <c r="I288" s="2"/>
      <c r="J288" s="2"/>
      <c r="K288" s="2"/>
      <c r="L288" s="2"/>
      <c r="M288" s="2"/>
      <c r="N288" s="2"/>
      <c r="O288" s="2"/>
      <c r="P288" s="2"/>
      <c r="Q288" s="2"/>
      <c r="R288" s="2"/>
    </row>
    <row r="289" spans="3:18" x14ac:dyDescent="0.2">
      <c r="C289" s="2"/>
      <c r="D289" s="2"/>
      <c r="E289" s="2"/>
      <c r="F289" s="2"/>
      <c r="G289" s="2"/>
      <c r="H289" s="2"/>
      <c r="I289" s="2"/>
      <c r="J289" s="2"/>
      <c r="K289" s="2"/>
      <c r="L289" s="2"/>
      <c r="M289" s="2"/>
      <c r="N289" s="2"/>
      <c r="O289" s="2"/>
      <c r="P289" s="2"/>
      <c r="Q289" s="2"/>
      <c r="R289" s="2"/>
    </row>
    <row r="290" spans="3:18" x14ac:dyDescent="0.2">
      <c r="C290" s="2"/>
      <c r="D290" s="2"/>
      <c r="E290" s="2"/>
      <c r="F290" s="2"/>
      <c r="G290" s="2"/>
      <c r="H290" s="2"/>
      <c r="I290" s="2"/>
      <c r="J290" s="2"/>
      <c r="K290" s="2"/>
      <c r="L290" s="2"/>
      <c r="M290" s="2"/>
      <c r="N290" s="2"/>
      <c r="O290" s="2"/>
      <c r="P290" s="2"/>
      <c r="Q290" s="2"/>
      <c r="R290" s="2"/>
    </row>
    <row r="291" spans="3:18" x14ac:dyDescent="0.2">
      <c r="C291" s="2"/>
      <c r="D291" s="2"/>
      <c r="E291" s="2"/>
      <c r="F291" s="2"/>
      <c r="G291" s="2"/>
      <c r="H291" s="2"/>
      <c r="I291" s="2"/>
      <c r="J291" s="2"/>
      <c r="K291" s="2"/>
      <c r="L291" s="2"/>
      <c r="M291" s="2"/>
      <c r="N291" s="2"/>
      <c r="O291" s="2"/>
      <c r="P291" s="2"/>
      <c r="Q291" s="2"/>
      <c r="R291" s="2"/>
    </row>
    <row r="292" spans="3:18" x14ac:dyDescent="0.2">
      <c r="C292" s="2"/>
      <c r="D292" s="2"/>
      <c r="E292" s="2"/>
      <c r="F292" s="2"/>
      <c r="G292" s="2"/>
      <c r="H292" s="2"/>
      <c r="I292" s="2"/>
      <c r="J292" s="2"/>
      <c r="K292" s="2"/>
      <c r="L292" s="2"/>
      <c r="M292" s="2"/>
      <c r="N292" s="2"/>
      <c r="O292" s="2"/>
      <c r="P292" s="2"/>
      <c r="Q292" s="2"/>
      <c r="R292" s="2"/>
    </row>
    <row r="293" spans="3:18" x14ac:dyDescent="0.2">
      <c r="C293" s="2"/>
      <c r="D293" s="2"/>
      <c r="E293" s="2"/>
      <c r="F293" s="2"/>
      <c r="G293" s="2"/>
      <c r="H293" s="2"/>
      <c r="I293" s="2"/>
      <c r="J293" s="2"/>
      <c r="K293" s="2"/>
      <c r="L293" s="2"/>
      <c r="M293" s="2"/>
      <c r="N293" s="2"/>
      <c r="O293" s="2"/>
      <c r="P293" s="2"/>
      <c r="Q293" s="2"/>
      <c r="R293" s="2"/>
    </row>
    <row r="294" spans="3:18" x14ac:dyDescent="0.2">
      <c r="C294" s="2"/>
      <c r="D294" s="2"/>
      <c r="E294" s="2"/>
      <c r="F294" s="2"/>
      <c r="G294" s="2"/>
      <c r="H294" s="2"/>
      <c r="I294" s="2"/>
      <c r="J294" s="2"/>
      <c r="K294" s="2"/>
      <c r="L294" s="2"/>
      <c r="M294" s="2"/>
      <c r="N294" s="2"/>
      <c r="O294" s="2"/>
      <c r="P294" s="2"/>
      <c r="Q294" s="2"/>
      <c r="R294" s="2"/>
    </row>
    <row r="295" spans="3:18" x14ac:dyDescent="0.2">
      <c r="C295" s="2"/>
      <c r="D295" s="2"/>
      <c r="E295" s="2"/>
      <c r="F295" s="2"/>
      <c r="G295" s="2"/>
      <c r="H295" s="2"/>
      <c r="I295" s="2"/>
      <c r="J295" s="2"/>
      <c r="K295" s="2"/>
      <c r="L295" s="2"/>
      <c r="M295" s="2"/>
      <c r="N295" s="2"/>
      <c r="O295" s="2"/>
      <c r="P295" s="2"/>
      <c r="Q295" s="2"/>
      <c r="R295" s="2"/>
    </row>
    <row r="296" spans="3:18" x14ac:dyDescent="0.2">
      <c r="C296" s="2"/>
      <c r="D296" s="2"/>
      <c r="E296" s="2"/>
      <c r="F296" s="2"/>
      <c r="G296" s="2"/>
      <c r="H296" s="2"/>
      <c r="I296" s="2"/>
      <c r="J296" s="2"/>
      <c r="K296" s="2"/>
      <c r="L296" s="2"/>
      <c r="M296" s="2"/>
      <c r="N296" s="2"/>
      <c r="O296" s="2"/>
      <c r="P296" s="2"/>
      <c r="Q296" s="2"/>
      <c r="R296" s="2"/>
    </row>
    <row r="297" spans="3:18" x14ac:dyDescent="0.2">
      <c r="C297" s="2"/>
      <c r="D297" s="2"/>
      <c r="E297" s="2"/>
      <c r="F297" s="2"/>
      <c r="G297" s="2"/>
      <c r="H297" s="2"/>
      <c r="I297" s="2"/>
      <c r="J297" s="2"/>
      <c r="K297" s="2"/>
      <c r="L297" s="2"/>
      <c r="M297" s="2"/>
      <c r="N297" s="2"/>
      <c r="O297" s="2"/>
      <c r="P297" s="2"/>
      <c r="Q297" s="2"/>
      <c r="R297" s="2"/>
    </row>
    <row r="298" spans="3:18" x14ac:dyDescent="0.2">
      <c r="C298" s="2"/>
      <c r="D298" s="2"/>
      <c r="E298" s="2"/>
      <c r="F298" s="2"/>
      <c r="G298" s="2"/>
      <c r="H298" s="2"/>
      <c r="I298" s="2"/>
      <c r="J298" s="2"/>
      <c r="K298" s="2"/>
      <c r="L298" s="2"/>
      <c r="M298" s="2"/>
      <c r="N298" s="2"/>
      <c r="O298" s="2"/>
      <c r="P298" s="2"/>
      <c r="Q298" s="2"/>
      <c r="R298" s="2"/>
    </row>
    <row r="299" spans="3:18" x14ac:dyDescent="0.2">
      <c r="C299" s="2"/>
      <c r="D299" s="2"/>
      <c r="E299" s="2"/>
      <c r="F299" s="2"/>
      <c r="G299" s="2"/>
      <c r="H299" s="2"/>
      <c r="I299" s="2"/>
      <c r="J299" s="2"/>
      <c r="K299" s="2"/>
      <c r="L299" s="2"/>
      <c r="M299" s="2"/>
      <c r="N299" s="2"/>
      <c r="O299" s="2"/>
      <c r="P299" s="2"/>
      <c r="Q299" s="2"/>
      <c r="R299" s="2"/>
    </row>
    <row r="300" spans="3:18" x14ac:dyDescent="0.2">
      <c r="C300" s="2"/>
      <c r="D300" s="2"/>
      <c r="E300" s="2"/>
      <c r="F300" s="2"/>
      <c r="G300" s="2"/>
      <c r="H300" s="2"/>
      <c r="I300" s="2"/>
      <c r="J300" s="2"/>
      <c r="K300" s="2"/>
      <c r="L300" s="2"/>
      <c r="M300" s="2"/>
      <c r="N300" s="2"/>
      <c r="O300" s="2"/>
      <c r="P300" s="2"/>
      <c r="Q300" s="2"/>
      <c r="R300" s="2"/>
    </row>
    <row r="301" spans="3:18" x14ac:dyDescent="0.2">
      <c r="C301" s="2"/>
      <c r="D301" s="2"/>
      <c r="E301" s="2"/>
      <c r="F301" s="2"/>
      <c r="G301" s="2"/>
      <c r="H301" s="2"/>
      <c r="I301" s="2"/>
      <c r="J301" s="2"/>
      <c r="K301" s="2"/>
      <c r="L301" s="2"/>
      <c r="M301" s="2"/>
      <c r="N301" s="2"/>
      <c r="O301" s="2"/>
      <c r="P301" s="2"/>
      <c r="Q301" s="2"/>
      <c r="R301" s="2"/>
    </row>
    <row r="302" spans="3:18" x14ac:dyDescent="0.2">
      <c r="C302" s="2"/>
      <c r="D302" s="2"/>
      <c r="E302" s="2"/>
      <c r="F302" s="2"/>
      <c r="G302" s="2"/>
      <c r="H302" s="2"/>
      <c r="I302" s="2"/>
      <c r="J302" s="2"/>
      <c r="K302" s="2"/>
      <c r="L302" s="2"/>
      <c r="M302" s="2"/>
      <c r="N302" s="2"/>
      <c r="O302" s="2"/>
      <c r="P302" s="2"/>
      <c r="Q302" s="2"/>
      <c r="R302" s="2"/>
    </row>
    <row r="303" spans="3:18" x14ac:dyDescent="0.2">
      <c r="C303" s="2"/>
      <c r="D303" s="2"/>
      <c r="E303" s="2"/>
      <c r="F303" s="2"/>
      <c r="G303" s="2"/>
      <c r="H303" s="2"/>
      <c r="I303" s="2"/>
      <c r="J303" s="2"/>
      <c r="K303" s="2"/>
      <c r="L303" s="2"/>
      <c r="M303" s="2"/>
      <c r="N303" s="2"/>
      <c r="O303" s="2"/>
      <c r="P303" s="2"/>
      <c r="Q303" s="2"/>
      <c r="R303" s="2"/>
    </row>
    <row r="304" spans="3:18" x14ac:dyDescent="0.2">
      <c r="C304" s="2"/>
      <c r="D304" s="2"/>
      <c r="E304" s="2"/>
      <c r="F304" s="2"/>
      <c r="G304" s="2"/>
      <c r="H304" s="2"/>
      <c r="I304" s="2"/>
      <c r="J304" s="2"/>
      <c r="K304" s="2"/>
      <c r="L304" s="2"/>
      <c r="M304" s="2"/>
      <c r="N304" s="2"/>
      <c r="O304" s="2"/>
      <c r="P304" s="2"/>
      <c r="Q304" s="2"/>
      <c r="R304" s="2"/>
    </row>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hidden="1" x14ac:dyDescent="0.2"/>
    <row r="434" s="2" customFormat="1" hidden="1" x14ac:dyDescent="0.2"/>
  </sheetData>
  <sheetProtection formatCells="0" formatColumns="0" formatRows="0"/>
  <mergeCells count="6">
    <mergeCell ref="C103:F103"/>
    <mergeCell ref="C102:D102"/>
    <mergeCell ref="G11:K11"/>
    <mergeCell ref="D87:D93"/>
    <mergeCell ref="G9:K9"/>
    <mergeCell ref="G17:K17"/>
  </mergeCells>
  <dataValidations disablePrompts="1" count="6">
    <dataValidation allowBlank="1" showInputMessage="1" showErrorMessage="1" promptTitle="Provider Name" prompt="Please enter the Name of the organisation submitting the bid." sqref="G11:K11"/>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dataValidation allowBlank="1" showInputMessage="1" showErrorMessage="1" promptTitle="Direct Service Delivery Salaries" prompt="Enter the salary costs including on costs and expenses for the staff and volunteers detailed above in relation to the delivery of this service." sqref="E30"/>
    <dataValidation allowBlank="1" showInputMessage="1" showErrorMessage="1" promptTitle="Overhead Costs Staffing" prompt="Enter the numbers and costs of staff who do not directly deliver services i.e. Administrators, Team Managers etc." sqref="E73"/>
    <dataValidation allowBlank="1" showInputMessage="1" showErrorMessage="1" promptTitle="Overhead Costs " prompt="Enter all other costs which will be expended in running the above services." sqref="E85"/>
    <dataValidation allowBlank="1" showInputMessage="1" showErrorMessage="1" promptTitle="Other Direct Service Costs" prompt="Enter any other costs that will be incurred on Direct Service Delivery e.g organised activities for service users. " sqref="E48"/>
  </dataValidations>
  <printOptions horizontalCentered="1" verticalCentered="1"/>
  <pageMargins left="0.23622047244094491" right="0.23622047244094491" top="0.74803149606299213" bottom="0.74803149606299213" header="0.31496062992125984" footer="0.31496062992125984"/>
  <pageSetup paperSize="8" scale="80" fitToHeight="0" orientation="portrait" r:id="rId1"/>
  <rowBreaks count="2" manualBreakCount="2">
    <brk id="1" max="17" man="1"/>
    <brk id="66" min="1"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322"/>
  <sheetViews>
    <sheetView showGridLines="0" topLeftCell="D296" zoomScaleNormal="100" workbookViewId="0">
      <selection activeCell="S290" sqref="S290"/>
    </sheetView>
  </sheetViews>
  <sheetFormatPr defaultColWidth="0" defaultRowHeight="12.75" zeroHeight="1" x14ac:dyDescent="0.2"/>
  <cols>
    <col min="1" max="1" width="1.69921875" style="2" customWidth="1"/>
    <col min="2" max="2" width="3.8984375" style="2" customWidth="1"/>
    <col min="3" max="3" width="25.19921875" style="3" customWidth="1"/>
    <col min="4" max="4" width="13.09765625" style="4" customWidth="1"/>
    <col min="5" max="5" width="4.296875" style="4" customWidth="1"/>
    <col min="6" max="6" width="4" style="4" customWidth="1"/>
    <col min="7" max="7" width="11.19921875" style="4" customWidth="1"/>
    <col min="8" max="8" width="2.8984375" style="4" customWidth="1"/>
    <col min="9" max="9" width="11.59765625" style="4" customWidth="1"/>
    <col min="10" max="10" width="2.09765625" style="4" customWidth="1"/>
    <col min="11" max="11" width="10.59765625" style="4" customWidth="1"/>
    <col min="12" max="12" width="3.19921875" style="11" customWidth="1"/>
    <col min="13" max="13" width="10.296875" style="11" customWidth="1"/>
    <col min="14" max="14" width="3.19921875" style="11" customWidth="1"/>
    <col min="15" max="15" width="10.296875" style="11" customWidth="1"/>
    <col min="16" max="16" width="3.19921875" style="11" customWidth="1"/>
    <col min="17" max="17" width="10.59765625" style="4" customWidth="1"/>
    <col min="18" max="18" width="4.59765625" style="25" customWidth="1"/>
    <col min="19" max="19" width="2.59765625" style="2" customWidth="1"/>
    <col min="20" max="53" width="0" style="2" hidden="1" customWidth="1"/>
    <col min="54" max="16384" width="8.796875" style="2" hidden="1"/>
  </cols>
  <sheetData>
    <row r="1" spans="2:18" ht="11.25" customHeight="1" x14ac:dyDescent="0.2"/>
    <row r="2" spans="2:18" x14ac:dyDescent="0.2">
      <c r="B2" s="5"/>
      <c r="C2" s="6"/>
      <c r="D2" s="7"/>
      <c r="E2" s="7"/>
      <c r="F2" s="7"/>
      <c r="G2" s="7"/>
      <c r="H2" s="7"/>
      <c r="I2" s="7"/>
      <c r="J2" s="7"/>
      <c r="K2" s="7"/>
      <c r="L2" s="26"/>
      <c r="M2" s="26"/>
      <c r="N2" s="26"/>
      <c r="O2" s="26"/>
      <c r="P2" s="26"/>
      <c r="Q2" s="7"/>
      <c r="R2" s="33"/>
    </row>
    <row r="3" spans="2:18" x14ac:dyDescent="0.2">
      <c r="B3" s="8"/>
      <c r="C3" s="150"/>
      <c r="D3" s="9"/>
      <c r="E3" s="9"/>
      <c r="F3" s="9"/>
      <c r="G3" s="9"/>
      <c r="H3" s="9"/>
      <c r="I3" s="9"/>
      <c r="J3" s="9"/>
      <c r="K3" s="9"/>
      <c r="Q3" s="9"/>
      <c r="R3" s="34"/>
    </row>
    <row r="4" spans="2:18" ht="18" x14ac:dyDescent="0.25">
      <c r="B4" s="8"/>
      <c r="C4" s="143" t="s">
        <v>91</v>
      </c>
      <c r="D4" s="9"/>
      <c r="E4" s="9"/>
      <c r="F4" s="9"/>
      <c r="G4" s="9"/>
      <c r="H4" s="9"/>
      <c r="I4" s="9"/>
      <c r="J4" s="9"/>
      <c r="K4" s="9"/>
      <c r="Q4" s="9"/>
      <c r="R4" s="34"/>
    </row>
    <row r="5" spans="2:18" ht="18" x14ac:dyDescent="0.25">
      <c r="B5" s="8"/>
      <c r="C5" s="61"/>
      <c r="D5" s="10"/>
      <c r="E5" s="10"/>
      <c r="F5" s="10"/>
      <c r="G5" s="11"/>
      <c r="H5" s="9"/>
      <c r="I5" s="9"/>
      <c r="J5" s="9"/>
      <c r="K5" s="9"/>
      <c r="Q5" s="9"/>
      <c r="R5" s="34"/>
    </row>
    <row r="6" spans="2:18" ht="18" x14ac:dyDescent="0.25">
      <c r="B6" s="8"/>
      <c r="C6" s="60" t="s">
        <v>32</v>
      </c>
      <c r="D6" s="64"/>
      <c r="E6" s="9"/>
      <c r="F6" s="9"/>
      <c r="G6" s="9"/>
      <c r="H6" s="9"/>
      <c r="I6" s="9"/>
      <c r="J6" s="9"/>
      <c r="K6" s="9"/>
      <c r="Q6" s="9"/>
      <c r="R6" s="34"/>
    </row>
    <row r="7" spans="2:18" x14ac:dyDescent="0.2">
      <c r="B7" s="8"/>
      <c r="C7" s="150"/>
      <c r="D7" s="9"/>
      <c r="E7" s="9"/>
      <c r="F7" s="9"/>
      <c r="G7" s="9"/>
      <c r="H7" s="9"/>
      <c r="I7" s="9"/>
      <c r="J7" s="9"/>
      <c r="K7" s="9"/>
      <c r="Q7" s="9"/>
      <c r="R7" s="34"/>
    </row>
    <row r="8" spans="2:18" ht="13.5" thickBot="1" x14ac:dyDescent="0.25">
      <c r="B8" s="8"/>
      <c r="C8" s="150"/>
      <c r="D8" s="9"/>
      <c r="E8" s="9"/>
      <c r="F8" s="9"/>
      <c r="G8" s="9"/>
      <c r="H8" s="9"/>
      <c r="I8" s="9"/>
      <c r="J8" s="9"/>
      <c r="K8" s="9"/>
      <c r="Q8" s="9"/>
      <c r="R8" s="34"/>
    </row>
    <row r="9" spans="2:18" ht="15.75" thickBot="1" x14ac:dyDescent="0.25">
      <c r="B9" s="8"/>
      <c r="C9" s="59" t="s">
        <v>42</v>
      </c>
      <c r="D9" s="9"/>
      <c r="E9" s="64"/>
      <c r="F9" s="9"/>
      <c r="G9" s="403" t="s">
        <v>3</v>
      </c>
      <c r="H9" s="404"/>
      <c r="I9" s="404"/>
      <c r="J9" s="404"/>
      <c r="K9" s="405"/>
      <c r="Q9" s="9"/>
      <c r="R9" s="34"/>
    </row>
    <row r="10" spans="2:18" ht="15.75" thickBot="1" x14ac:dyDescent="0.25">
      <c r="B10" s="8"/>
      <c r="C10" s="56"/>
      <c r="D10" s="9"/>
      <c r="E10" s="9"/>
      <c r="F10" s="9"/>
      <c r="G10" s="27"/>
      <c r="H10" s="27"/>
      <c r="I10" s="27"/>
      <c r="J10" s="27"/>
      <c r="K10" s="27"/>
      <c r="Q10" s="9"/>
      <c r="R10" s="34"/>
    </row>
    <row r="11" spans="2:18" ht="15.75" thickBot="1" x14ac:dyDescent="0.25">
      <c r="B11" s="8"/>
      <c r="C11" s="59" t="s">
        <v>18</v>
      </c>
      <c r="D11" s="12"/>
      <c r="E11" s="12"/>
      <c r="F11" s="12"/>
      <c r="G11" s="399"/>
      <c r="H11" s="400"/>
      <c r="I11" s="400"/>
      <c r="J11" s="400"/>
      <c r="K11" s="401"/>
      <c r="L11" s="27"/>
      <c r="M11" s="27"/>
      <c r="N11" s="27"/>
      <c r="O11" s="27"/>
      <c r="P11" s="27"/>
      <c r="Q11" s="29"/>
      <c r="R11" s="35"/>
    </row>
    <row r="12" spans="2:18" x14ac:dyDescent="0.2">
      <c r="B12" s="8"/>
      <c r="C12" s="150"/>
      <c r="D12" s="9"/>
      <c r="E12" s="9"/>
      <c r="F12" s="9"/>
      <c r="G12" s="9"/>
      <c r="H12" s="9"/>
      <c r="I12" s="9"/>
      <c r="J12" s="9"/>
      <c r="K12" s="9"/>
      <c r="Q12" s="9"/>
      <c r="R12" s="34"/>
    </row>
    <row r="13" spans="2:18" x14ac:dyDescent="0.2">
      <c r="B13" s="8"/>
      <c r="C13" s="150"/>
      <c r="D13" s="9"/>
      <c r="E13" s="9"/>
      <c r="F13" s="9"/>
      <c r="G13" s="9"/>
      <c r="H13" s="9"/>
      <c r="I13" s="9"/>
      <c r="J13" s="9"/>
      <c r="K13" s="9"/>
      <c r="Q13" s="9"/>
      <c r="R13" s="34"/>
    </row>
    <row r="14" spans="2:18" ht="45" x14ac:dyDescent="0.3">
      <c r="B14" s="8"/>
      <c r="C14" s="66" t="s">
        <v>46</v>
      </c>
      <c r="D14" s="9"/>
      <c r="E14" s="9"/>
      <c r="F14" s="9"/>
      <c r="G14" s="9"/>
      <c r="H14" s="9"/>
      <c r="I14" s="9"/>
      <c r="J14" s="9"/>
      <c r="K14" s="9"/>
      <c r="Q14" s="9"/>
      <c r="R14" s="34"/>
    </row>
    <row r="15" spans="2:18" x14ac:dyDescent="0.2">
      <c r="B15" s="8"/>
      <c r="C15" s="150"/>
      <c r="D15" s="9"/>
      <c r="E15" s="9"/>
      <c r="F15" s="9"/>
      <c r="G15" s="9"/>
      <c r="H15" s="9"/>
      <c r="I15" s="9"/>
      <c r="J15" s="9"/>
      <c r="K15" s="9"/>
      <c r="Q15" s="9"/>
      <c r="R15" s="34"/>
    </row>
    <row r="16" spans="2:18" s="30" customFormat="1" ht="15.75" thickBot="1" x14ac:dyDescent="0.25">
      <c r="B16" s="8"/>
      <c r="C16" s="150"/>
      <c r="D16" s="9"/>
      <c r="E16" s="9"/>
      <c r="F16" s="9"/>
      <c r="G16" s="79"/>
      <c r="H16" s="43"/>
      <c r="I16" s="79"/>
      <c r="J16" s="43"/>
      <c r="K16" s="79"/>
      <c r="L16" s="41"/>
      <c r="M16" s="41"/>
      <c r="N16" s="41"/>
      <c r="O16" s="41"/>
      <c r="P16" s="41"/>
      <c r="Q16" s="95"/>
      <c r="R16" s="37"/>
    </row>
    <row r="17" spans="2:18" s="30" customFormat="1" ht="17.25" customHeight="1" thickBot="1" x14ac:dyDescent="0.25">
      <c r="B17" s="8"/>
      <c r="C17" s="76" t="s">
        <v>44</v>
      </c>
      <c r="D17" s="9"/>
      <c r="E17" s="64"/>
      <c r="F17" s="9"/>
      <c r="G17" s="403" t="s">
        <v>67</v>
      </c>
      <c r="H17" s="404"/>
      <c r="I17" s="404"/>
      <c r="J17" s="404"/>
      <c r="K17" s="405"/>
      <c r="L17" s="11"/>
      <c r="M17" s="11"/>
      <c r="N17" s="11"/>
      <c r="O17" s="11"/>
      <c r="P17" s="11"/>
      <c r="Q17" s="96"/>
      <c r="R17" s="37"/>
    </row>
    <row r="18" spans="2:18" s="30" customFormat="1" x14ac:dyDescent="0.2">
      <c r="B18" s="8"/>
      <c r="C18" s="150"/>
      <c r="D18" s="9"/>
      <c r="E18" s="9"/>
      <c r="F18" s="9"/>
      <c r="G18" s="9"/>
      <c r="H18" s="9"/>
      <c r="I18" s="9"/>
      <c r="J18" s="9"/>
      <c r="K18" s="9"/>
      <c r="L18" s="11"/>
      <c r="M18" s="11"/>
      <c r="N18" s="11"/>
      <c r="O18" s="11"/>
      <c r="P18" s="11"/>
      <c r="Q18" s="96"/>
      <c r="R18" s="37"/>
    </row>
    <row r="19" spans="2:18" s="30" customFormat="1" ht="25.5" x14ac:dyDescent="0.2">
      <c r="B19" s="8"/>
      <c r="C19" s="13" t="s">
        <v>73</v>
      </c>
      <c r="D19" s="9"/>
      <c r="E19" s="9"/>
      <c r="F19" s="9"/>
      <c r="G19" s="54" t="s">
        <v>34</v>
      </c>
      <c r="H19" s="9"/>
      <c r="I19" s="54" t="s">
        <v>35</v>
      </c>
      <c r="J19" s="9"/>
      <c r="K19" s="54" t="s">
        <v>36</v>
      </c>
      <c r="L19" s="11"/>
      <c r="M19" s="54" t="s">
        <v>61</v>
      </c>
      <c r="N19" s="11"/>
      <c r="O19" s="54" t="s">
        <v>71</v>
      </c>
      <c r="P19" s="11"/>
      <c r="Q19" s="54" t="s">
        <v>72</v>
      </c>
      <c r="R19" s="37"/>
    </row>
    <row r="20" spans="2:18" s="30" customFormat="1" ht="13.5" thickBot="1" x14ac:dyDescent="0.25">
      <c r="B20" s="8"/>
      <c r="C20" s="13"/>
      <c r="D20" s="9"/>
      <c r="E20" s="9"/>
      <c r="F20" s="9"/>
      <c r="G20" s="9"/>
      <c r="H20" s="9"/>
      <c r="I20" s="9"/>
      <c r="J20" s="9"/>
      <c r="K20" s="9"/>
      <c r="L20" s="11"/>
      <c r="M20" s="9"/>
      <c r="N20" s="11"/>
      <c r="O20" s="9"/>
      <c r="P20" s="11"/>
      <c r="Q20" s="9"/>
      <c r="R20" s="37"/>
    </row>
    <row r="21" spans="2:18" s="30" customFormat="1" ht="15.75" thickBot="1" x14ac:dyDescent="0.25">
      <c r="B21" s="8"/>
      <c r="C21" s="15" t="s">
        <v>74</v>
      </c>
      <c r="D21" s="9"/>
      <c r="E21" s="64" t="s">
        <v>45</v>
      </c>
      <c r="F21" s="9"/>
      <c r="G21" s="39"/>
      <c r="H21" s="40"/>
      <c r="I21" s="39"/>
      <c r="J21" s="40"/>
      <c r="K21" s="39"/>
      <c r="L21" s="41"/>
      <c r="M21" s="39"/>
      <c r="N21" s="41"/>
      <c r="O21" s="39"/>
      <c r="P21" s="41"/>
      <c r="Q21" s="85">
        <f>SUM(G21,I21,K21,M21,O21)</f>
        <v>0</v>
      </c>
      <c r="R21" s="37"/>
    </row>
    <row r="22" spans="2:18" s="30" customFormat="1" ht="13.5" thickBot="1" x14ac:dyDescent="0.25">
      <c r="B22" s="8"/>
      <c r="C22" s="150"/>
      <c r="D22" s="9"/>
      <c r="E22" s="9"/>
      <c r="F22" s="9"/>
      <c r="G22" s="42"/>
      <c r="H22" s="40"/>
      <c r="I22" s="42"/>
      <c r="J22" s="40"/>
      <c r="K22" s="42"/>
      <c r="L22" s="43"/>
      <c r="M22" s="42"/>
      <c r="N22" s="43"/>
      <c r="O22" s="42"/>
      <c r="P22" s="43"/>
      <c r="Q22" s="86"/>
      <c r="R22" s="37"/>
    </row>
    <row r="23" spans="2:18" s="30" customFormat="1" ht="13.5" thickBot="1" x14ac:dyDescent="0.25">
      <c r="B23" s="8"/>
      <c r="C23" s="150" t="s">
        <v>75</v>
      </c>
      <c r="D23" s="9"/>
      <c r="E23" s="9"/>
      <c r="F23" s="9"/>
      <c r="G23" s="44"/>
      <c r="H23" s="45"/>
      <c r="I23" s="39"/>
      <c r="J23" s="45"/>
      <c r="K23" s="39"/>
      <c r="L23" s="41"/>
      <c r="M23" s="39"/>
      <c r="N23" s="41"/>
      <c r="O23" s="39"/>
      <c r="P23" s="41"/>
      <c r="Q23" s="85">
        <f>SUM(G23,I23,K23,M23,O23)</f>
        <v>0</v>
      </c>
      <c r="R23" s="37"/>
    </row>
    <row r="24" spans="2:18" s="30" customFormat="1" ht="13.5" thickBot="1" x14ac:dyDescent="0.25">
      <c r="B24" s="8"/>
      <c r="C24" s="150"/>
      <c r="D24" s="9"/>
      <c r="E24" s="9"/>
      <c r="F24" s="9"/>
      <c r="G24" s="42"/>
      <c r="H24" s="40"/>
      <c r="I24" s="42"/>
      <c r="J24" s="40"/>
      <c r="K24" s="42"/>
      <c r="L24" s="43"/>
      <c r="M24" s="42"/>
      <c r="N24" s="43"/>
      <c r="O24" s="42"/>
      <c r="P24" s="43"/>
      <c r="Q24" s="86"/>
      <c r="R24" s="37"/>
    </row>
    <row r="25" spans="2:18" s="30" customFormat="1" ht="13.5" thickBot="1" x14ac:dyDescent="0.25">
      <c r="B25" s="8"/>
      <c r="C25" s="150" t="s">
        <v>33</v>
      </c>
      <c r="D25" s="9"/>
      <c r="E25" s="9"/>
      <c r="F25" s="9"/>
      <c r="G25" s="39"/>
      <c r="H25" s="45"/>
      <c r="I25" s="39"/>
      <c r="J25" s="45"/>
      <c r="K25" s="39"/>
      <c r="L25" s="41"/>
      <c r="M25" s="39"/>
      <c r="N25" s="41"/>
      <c r="O25" s="39"/>
      <c r="P25" s="41"/>
      <c r="Q25" s="85">
        <f>SUM(G25,I25,K25,M25,O25)</f>
        <v>0</v>
      </c>
      <c r="R25" s="37"/>
    </row>
    <row r="26" spans="2:18" s="30" customFormat="1" ht="13.5" thickBot="1" x14ac:dyDescent="0.25">
      <c r="B26" s="31"/>
      <c r="C26" s="151"/>
      <c r="D26" s="11"/>
      <c r="E26" s="11"/>
      <c r="F26" s="11"/>
      <c r="G26" s="41"/>
      <c r="H26" s="43"/>
      <c r="I26" s="41"/>
      <c r="J26" s="43"/>
      <c r="K26" s="41"/>
      <c r="L26" s="41"/>
      <c r="M26" s="41"/>
      <c r="N26" s="41"/>
      <c r="O26" s="41"/>
      <c r="P26" s="41"/>
      <c r="Q26" s="87"/>
      <c r="R26" s="37"/>
    </row>
    <row r="27" spans="2:18" s="30" customFormat="1" ht="13.5" thickBot="1" x14ac:dyDescent="0.25">
      <c r="B27" s="8"/>
      <c r="C27" s="150" t="s">
        <v>37</v>
      </c>
      <c r="D27" s="9"/>
      <c r="E27" s="9"/>
      <c r="F27" s="9"/>
      <c r="G27" s="85">
        <f>SUM(G21:G25)</f>
        <v>0</v>
      </c>
      <c r="H27" s="105"/>
      <c r="I27" s="85">
        <f>SUM(I21:I25)</f>
        <v>0</v>
      </c>
      <c r="J27" s="105"/>
      <c r="K27" s="85">
        <f>SUM(K21:K25)</f>
        <v>0</v>
      </c>
      <c r="L27" s="53"/>
      <c r="M27" s="85">
        <f>SUM(M21:M25)</f>
        <v>0</v>
      </c>
      <c r="N27" s="53"/>
      <c r="O27" s="85">
        <f>SUM(O21:O25)</f>
        <v>0</v>
      </c>
      <c r="P27" s="53"/>
      <c r="Q27" s="85">
        <f>SUM(Q21:Q25)</f>
        <v>0</v>
      </c>
      <c r="R27" s="37"/>
    </row>
    <row r="28" spans="2:18" s="30" customFormat="1" x14ac:dyDescent="0.2">
      <c r="B28" s="8"/>
      <c r="C28" s="150"/>
      <c r="D28" s="9"/>
      <c r="E28" s="9"/>
      <c r="F28" s="9"/>
      <c r="G28" s="43"/>
      <c r="H28" s="43"/>
      <c r="I28" s="43"/>
      <c r="J28" s="43"/>
      <c r="K28" s="43"/>
      <c r="L28" s="43"/>
      <c r="M28" s="43"/>
      <c r="N28" s="43"/>
      <c r="O28" s="43"/>
      <c r="P28" s="43"/>
      <c r="Q28" s="87"/>
      <c r="R28" s="37"/>
    </row>
    <row r="29" spans="2:18" s="30" customFormat="1" ht="13.5" thickBot="1" x14ac:dyDescent="0.25">
      <c r="B29" s="8"/>
      <c r="C29" s="150"/>
      <c r="D29" s="9"/>
      <c r="E29" s="9"/>
      <c r="F29" s="9"/>
      <c r="G29" s="22"/>
      <c r="H29" s="9"/>
      <c r="I29" s="22"/>
      <c r="J29" s="18"/>
      <c r="K29" s="22"/>
      <c r="L29" s="11"/>
      <c r="M29" s="11"/>
      <c r="N29" s="11"/>
      <c r="O29" s="11"/>
      <c r="P29" s="11"/>
      <c r="Q29" s="88"/>
      <c r="R29" s="37"/>
    </row>
    <row r="30" spans="2:18" s="30" customFormat="1" ht="15.75" thickBot="1" x14ac:dyDescent="0.25">
      <c r="B30" s="8"/>
      <c r="C30" s="21" t="s">
        <v>76</v>
      </c>
      <c r="D30" s="9"/>
      <c r="E30" s="64" t="s">
        <v>45</v>
      </c>
      <c r="F30" s="9"/>
      <c r="G30" s="83"/>
      <c r="H30" s="46"/>
      <c r="I30" s="83"/>
      <c r="J30" s="46"/>
      <c r="K30" s="83"/>
      <c r="L30" s="47"/>
      <c r="M30" s="83"/>
      <c r="N30" s="47"/>
      <c r="O30" s="83"/>
      <c r="P30" s="47"/>
      <c r="Q30" s="85">
        <f>SUM(G30,I30,K30,M30,O30)</f>
        <v>0</v>
      </c>
      <c r="R30" s="37"/>
    </row>
    <row r="31" spans="2:18" s="30" customFormat="1" ht="13.5" thickBot="1" x14ac:dyDescent="0.25">
      <c r="B31" s="8"/>
      <c r="C31" s="150"/>
      <c r="D31" s="9"/>
      <c r="E31" s="9"/>
      <c r="F31" s="9"/>
      <c r="G31" s="48"/>
      <c r="H31" s="49"/>
      <c r="I31" s="48"/>
      <c r="J31" s="49"/>
      <c r="K31" s="48"/>
      <c r="L31" s="50"/>
      <c r="M31" s="48"/>
      <c r="N31" s="50"/>
      <c r="O31" s="48"/>
      <c r="P31" s="50"/>
      <c r="Q31" s="89"/>
      <c r="R31" s="37"/>
    </row>
    <row r="32" spans="2:18" s="30" customFormat="1" ht="13.5" thickBot="1" x14ac:dyDescent="0.25">
      <c r="B32" s="8"/>
      <c r="C32" s="21" t="s">
        <v>77</v>
      </c>
      <c r="D32" s="9"/>
      <c r="E32" s="9"/>
      <c r="F32" s="9"/>
      <c r="G32" s="83"/>
      <c r="H32" s="49"/>
      <c r="I32" s="83"/>
      <c r="J32" s="49"/>
      <c r="K32" s="83"/>
      <c r="L32" s="47"/>
      <c r="M32" s="83"/>
      <c r="N32" s="47"/>
      <c r="O32" s="83"/>
      <c r="P32" s="47"/>
      <c r="Q32" s="85">
        <f>SUM(G32,I32,K32,M32,O32)</f>
        <v>0</v>
      </c>
      <c r="R32" s="37"/>
    </row>
    <row r="33" spans="2:18" s="30" customFormat="1" ht="13.5" thickBot="1" x14ac:dyDescent="0.25">
      <c r="B33" s="8"/>
      <c r="C33" s="150"/>
      <c r="D33" s="9"/>
      <c r="E33" s="9"/>
      <c r="F33" s="9"/>
      <c r="G33" s="48"/>
      <c r="H33" s="49"/>
      <c r="I33" s="48"/>
      <c r="J33" s="49"/>
      <c r="K33" s="48"/>
      <c r="L33" s="50"/>
      <c r="M33" s="48"/>
      <c r="N33" s="50"/>
      <c r="O33" s="48"/>
      <c r="P33" s="50"/>
      <c r="Q33" s="89"/>
      <c r="R33" s="37"/>
    </row>
    <row r="34" spans="2:18" s="30" customFormat="1" ht="13.5" thickBot="1" x14ac:dyDescent="0.25">
      <c r="B34" s="8"/>
      <c r="C34" s="21" t="s">
        <v>39</v>
      </c>
      <c r="D34" s="9"/>
      <c r="E34" s="9"/>
      <c r="F34" s="9"/>
      <c r="G34" s="83"/>
      <c r="H34" s="46"/>
      <c r="I34" s="83"/>
      <c r="J34" s="46"/>
      <c r="K34" s="83"/>
      <c r="L34" s="47"/>
      <c r="M34" s="83"/>
      <c r="N34" s="47"/>
      <c r="O34" s="83"/>
      <c r="P34" s="47"/>
      <c r="Q34" s="85">
        <f>SUM(G34,I34,K34,M34,O34)</f>
        <v>0</v>
      </c>
      <c r="R34" s="37"/>
    </row>
    <row r="35" spans="2:18" s="30" customFormat="1" ht="13.5" thickBot="1" x14ac:dyDescent="0.25">
      <c r="B35" s="8"/>
      <c r="C35" s="150"/>
      <c r="D35" s="9"/>
      <c r="E35" s="9"/>
      <c r="F35" s="9"/>
      <c r="G35" s="51"/>
      <c r="H35" s="49"/>
      <c r="I35" s="51"/>
      <c r="J35" s="49"/>
      <c r="K35" s="51"/>
      <c r="L35" s="50"/>
      <c r="M35" s="51"/>
      <c r="N35" s="50"/>
      <c r="O35" s="51"/>
      <c r="P35" s="50"/>
      <c r="Q35" s="90"/>
      <c r="R35" s="37"/>
    </row>
    <row r="36" spans="2:18" s="30" customFormat="1" ht="39" thickBot="1" x14ac:dyDescent="0.25">
      <c r="B36" s="8"/>
      <c r="C36" s="150" t="s">
        <v>78</v>
      </c>
      <c r="D36" s="9"/>
      <c r="E36" s="9"/>
      <c r="F36" s="9"/>
      <c r="G36" s="83"/>
      <c r="H36" s="46"/>
      <c r="I36" s="83"/>
      <c r="J36" s="49"/>
      <c r="K36" s="83"/>
      <c r="L36" s="47"/>
      <c r="M36" s="83"/>
      <c r="N36" s="47"/>
      <c r="O36" s="83"/>
      <c r="P36" s="47"/>
      <c r="Q36" s="85">
        <f>SUM(G36,I36,K36,M36,O36)</f>
        <v>0</v>
      </c>
      <c r="R36" s="37"/>
    </row>
    <row r="37" spans="2:18" s="30" customFormat="1" ht="13.5" thickBot="1" x14ac:dyDescent="0.25">
      <c r="B37" s="8"/>
      <c r="C37" s="150"/>
      <c r="D37" s="9"/>
      <c r="E37" s="9"/>
      <c r="F37" s="9"/>
      <c r="G37" s="47"/>
      <c r="H37" s="50"/>
      <c r="I37" s="47"/>
      <c r="J37" s="50"/>
      <c r="K37" s="47"/>
      <c r="L37" s="47"/>
      <c r="M37" s="47"/>
      <c r="N37" s="47"/>
      <c r="O37" s="47"/>
      <c r="P37" s="47"/>
      <c r="Q37" s="91"/>
      <c r="R37" s="37"/>
    </row>
    <row r="38" spans="2:18" s="30" customFormat="1" ht="26.25" thickBot="1" x14ac:dyDescent="0.25">
      <c r="B38" s="8"/>
      <c r="C38" s="150" t="s">
        <v>79</v>
      </c>
      <c r="D38" s="9"/>
      <c r="E38" s="9"/>
      <c r="F38" s="9"/>
      <c r="G38" s="83">
        <v>10</v>
      </c>
      <c r="H38" s="50"/>
      <c r="I38" s="83">
        <v>15</v>
      </c>
      <c r="J38" s="50"/>
      <c r="K38" s="83">
        <v>20</v>
      </c>
      <c r="L38" s="47"/>
      <c r="M38" s="83">
        <v>25</v>
      </c>
      <c r="N38" s="47"/>
      <c r="O38" s="83">
        <v>30</v>
      </c>
      <c r="P38" s="47"/>
      <c r="Q38" s="85">
        <f>SUM(G38,I38,K38,M38,O38)</f>
        <v>100</v>
      </c>
      <c r="R38" s="37"/>
    </row>
    <row r="39" spans="2:18" s="30" customFormat="1" ht="13.5" thickBot="1" x14ac:dyDescent="0.25">
      <c r="B39" s="8"/>
      <c r="C39" s="150"/>
      <c r="D39" s="9"/>
      <c r="E39" s="9"/>
      <c r="F39" s="9"/>
      <c r="G39" s="18"/>
      <c r="H39" s="11"/>
      <c r="I39" s="18"/>
      <c r="J39" s="18"/>
      <c r="K39" s="18"/>
      <c r="L39" s="24"/>
      <c r="M39" s="18"/>
      <c r="N39" s="24"/>
      <c r="O39" s="18"/>
      <c r="P39" s="24"/>
      <c r="Q39" s="92"/>
      <c r="R39" s="37"/>
    </row>
    <row r="40" spans="2:18" s="30" customFormat="1" ht="13.5" thickBot="1" x14ac:dyDescent="0.25">
      <c r="B40" s="8"/>
      <c r="C40" s="150" t="s">
        <v>38</v>
      </c>
      <c r="D40" s="9"/>
      <c r="E40" s="9"/>
      <c r="F40" s="9"/>
      <c r="G40" s="83"/>
      <c r="H40" s="50"/>
      <c r="I40" s="83"/>
      <c r="J40" s="50"/>
      <c r="K40" s="83"/>
      <c r="L40" s="47"/>
      <c r="M40" s="83"/>
      <c r="N40" s="47"/>
      <c r="O40" s="83"/>
      <c r="P40" s="47"/>
      <c r="Q40" s="85">
        <f>SUM(G40,I40,K40,M40,O40)</f>
        <v>0</v>
      </c>
      <c r="R40" s="37"/>
    </row>
    <row r="41" spans="2:18" s="30" customFormat="1" ht="13.5" thickBot="1" x14ac:dyDescent="0.25">
      <c r="B41" s="8"/>
      <c r="C41" s="150"/>
      <c r="D41" s="9"/>
      <c r="E41" s="9"/>
      <c r="F41" s="9"/>
      <c r="G41" s="47"/>
      <c r="H41" s="50"/>
      <c r="I41" s="47"/>
      <c r="J41" s="50"/>
      <c r="K41" s="47"/>
      <c r="L41" s="47"/>
      <c r="M41" s="47"/>
      <c r="N41" s="47"/>
      <c r="O41" s="47"/>
      <c r="P41" s="47"/>
      <c r="Q41" s="91"/>
      <c r="R41" s="37"/>
    </row>
    <row r="42" spans="2:18" s="30" customFormat="1" ht="26.25" thickBot="1" x14ac:dyDescent="0.25">
      <c r="B42" s="31"/>
      <c r="C42" s="52" t="s">
        <v>81</v>
      </c>
      <c r="D42" s="11"/>
      <c r="E42" s="11"/>
      <c r="F42" s="11"/>
      <c r="G42" s="93">
        <f>SUM(G30,G32,G34,G36,G38,G40)</f>
        <v>10</v>
      </c>
      <c r="H42" s="91"/>
      <c r="I42" s="93">
        <f>SUM(I30,I32,I34,I36,I38,I40)</f>
        <v>15</v>
      </c>
      <c r="J42" s="91"/>
      <c r="K42" s="93">
        <f>SUM(K30,K32,K34,K36,K38,K40)</f>
        <v>20</v>
      </c>
      <c r="L42" s="47"/>
      <c r="M42" s="93">
        <f>SUM(M30,M32,M34,M36,M38,M40)</f>
        <v>25</v>
      </c>
      <c r="N42" s="47"/>
      <c r="O42" s="93">
        <f>SUM(O30,O32,O34,O36,O38,O40)</f>
        <v>30</v>
      </c>
      <c r="P42" s="47"/>
      <c r="Q42" s="93">
        <f>SUM(Q30,Q32,Q34,Q36,Q38,Q40)</f>
        <v>100</v>
      </c>
      <c r="R42" s="37"/>
    </row>
    <row r="43" spans="2:18" s="30" customFormat="1" ht="13.5" thickBot="1" x14ac:dyDescent="0.25">
      <c r="B43" s="31"/>
      <c r="C43" s="52"/>
      <c r="D43" s="11"/>
      <c r="E43" s="11"/>
      <c r="F43" s="11"/>
      <c r="G43" s="41"/>
      <c r="H43" s="43"/>
      <c r="I43" s="41"/>
      <c r="J43" s="43"/>
      <c r="K43" s="41"/>
      <c r="L43" s="41"/>
      <c r="M43" s="41"/>
      <c r="N43" s="41"/>
      <c r="O43" s="41"/>
      <c r="P43" s="41"/>
      <c r="Q43" s="87"/>
      <c r="R43" s="37"/>
    </row>
    <row r="44" spans="2:18" s="30" customFormat="1" ht="26.25" thickBot="1" x14ac:dyDescent="0.25">
      <c r="B44" s="31"/>
      <c r="C44" s="151" t="s">
        <v>85</v>
      </c>
      <c r="D44" s="11"/>
      <c r="E44" s="11"/>
      <c r="F44" s="11"/>
      <c r="G44" s="84">
        <v>1</v>
      </c>
      <c r="H44" s="50"/>
      <c r="I44" s="84">
        <v>1</v>
      </c>
      <c r="J44" s="50"/>
      <c r="K44" s="84">
        <v>1</v>
      </c>
      <c r="L44" s="47"/>
      <c r="M44" s="84">
        <v>1</v>
      </c>
      <c r="N44" s="47"/>
      <c r="O44" s="84">
        <v>1</v>
      </c>
      <c r="P44" s="82"/>
      <c r="Q44" s="97"/>
      <c r="R44" s="37"/>
    </row>
    <row r="45" spans="2:18" s="30" customFormat="1" ht="15.75" thickBot="1" x14ac:dyDescent="0.25">
      <c r="B45" s="31"/>
      <c r="C45" s="80"/>
      <c r="D45" s="11"/>
      <c r="E45" s="11"/>
      <c r="F45" s="11"/>
      <c r="G45" s="79"/>
      <c r="H45" s="43"/>
      <c r="I45" s="79"/>
      <c r="J45" s="43"/>
      <c r="K45" s="79"/>
      <c r="L45" s="41"/>
      <c r="M45" s="79"/>
      <c r="N45" s="41"/>
      <c r="O45" s="79"/>
      <c r="P45" s="41"/>
      <c r="Q45" s="95"/>
      <c r="R45" s="37"/>
    </row>
    <row r="46" spans="2:18" s="30" customFormat="1" ht="34.5" customHeight="1" thickBot="1" x14ac:dyDescent="0.25">
      <c r="B46" s="31"/>
      <c r="C46" s="52" t="s">
        <v>82</v>
      </c>
      <c r="D46" s="11"/>
      <c r="E46" s="11"/>
      <c r="F46" s="11"/>
      <c r="G46" s="147">
        <f>IFERROR(G42/G44,0)</f>
        <v>10</v>
      </c>
      <c r="H46" s="91"/>
      <c r="I46" s="147">
        <f>IFERROR(I42/I44,0)</f>
        <v>15</v>
      </c>
      <c r="J46" s="91"/>
      <c r="K46" s="147">
        <f>IFERROR(K42/K44,0)</f>
        <v>20</v>
      </c>
      <c r="L46" s="41"/>
      <c r="M46" s="147">
        <f>IFERROR(M42/M44,0)</f>
        <v>25</v>
      </c>
      <c r="N46" s="41"/>
      <c r="O46" s="147">
        <f>IFERROR(O42/O44,0)</f>
        <v>30</v>
      </c>
      <c r="P46" s="41"/>
      <c r="Q46" s="95"/>
      <c r="R46" s="37"/>
    </row>
    <row r="47" spans="2:18" s="30" customFormat="1" ht="14.25" customHeight="1" thickBot="1" x14ac:dyDescent="0.25">
      <c r="B47" s="31"/>
      <c r="C47" s="52"/>
      <c r="D47" s="11"/>
      <c r="E47" s="11"/>
      <c r="F47" s="11"/>
      <c r="G47" s="104"/>
      <c r="H47" s="91"/>
      <c r="I47" s="104"/>
      <c r="J47" s="91"/>
      <c r="K47" s="104"/>
      <c r="L47" s="41"/>
      <c r="M47" s="104"/>
      <c r="N47" s="41"/>
      <c r="O47" s="104"/>
      <c r="P47" s="41"/>
      <c r="Q47" s="95"/>
      <c r="R47" s="37"/>
    </row>
    <row r="48" spans="2:18" s="30" customFormat="1" ht="49.5" customHeight="1" thickBot="1" x14ac:dyDescent="0.25">
      <c r="B48" s="31"/>
      <c r="C48" s="146" t="s">
        <v>88</v>
      </c>
      <c r="D48" s="9"/>
      <c r="E48" s="64" t="s">
        <v>45</v>
      </c>
      <c r="F48" s="9"/>
      <c r="G48" s="83"/>
      <c r="H48" s="50"/>
      <c r="I48" s="83"/>
      <c r="J48" s="50"/>
      <c r="K48" s="83"/>
      <c r="L48" s="47"/>
      <c r="M48" s="83"/>
      <c r="N48" s="47"/>
      <c r="O48" s="83"/>
      <c r="P48" s="47"/>
      <c r="Q48" s="85">
        <f>SUM(G48,I48,K48,M48,O48)</f>
        <v>0</v>
      </c>
      <c r="R48" s="37"/>
    </row>
    <row r="49" spans="2:18" s="30" customFormat="1" ht="15.75" customHeight="1" thickBot="1" x14ac:dyDescent="0.25">
      <c r="B49" s="31"/>
      <c r="C49" s="151"/>
      <c r="D49" s="11"/>
      <c r="E49" s="11"/>
      <c r="F49" s="11"/>
      <c r="G49" s="47"/>
      <c r="H49" s="50"/>
      <c r="I49" s="47"/>
      <c r="J49" s="50"/>
      <c r="K49" s="47"/>
      <c r="L49" s="47"/>
      <c r="M49" s="47"/>
      <c r="N49" s="47"/>
      <c r="O49" s="47"/>
      <c r="P49" s="47"/>
      <c r="Q49" s="105"/>
      <c r="R49" s="37"/>
    </row>
    <row r="50" spans="2:18" s="30" customFormat="1" ht="40.5" customHeight="1" thickBot="1" x14ac:dyDescent="0.25">
      <c r="B50" s="31"/>
      <c r="C50" s="146" t="s">
        <v>88</v>
      </c>
      <c r="D50" s="11"/>
      <c r="E50" s="11"/>
      <c r="F50" s="11"/>
      <c r="G50" s="83">
        <v>10</v>
      </c>
      <c r="H50" s="50"/>
      <c r="I50" s="83">
        <v>15</v>
      </c>
      <c r="J50" s="50"/>
      <c r="K50" s="83">
        <v>20</v>
      </c>
      <c r="L50" s="47"/>
      <c r="M50" s="83">
        <v>25</v>
      </c>
      <c r="N50" s="47"/>
      <c r="O50" s="83">
        <v>30</v>
      </c>
      <c r="P50" s="47"/>
      <c r="Q50" s="85">
        <f>SUM(G50,I50,K50,M50,O50)</f>
        <v>100</v>
      </c>
      <c r="R50" s="37"/>
    </row>
    <row r="51" spans="2:18" s="30" customFormat="1" ht="13.5" customHeight="1" thickBot="1" x14ac:dyDescent="0.25">
      <c r="B51" s="31"/>
      <c r="C51" s="150"/>
      <c r="D51" s="9"/>
      <c r="E51" s="9"/>
      <c r="F51" s="9"/>
      <c r="G51" s="18"/>
      <c r="H51" s="11"/>
      <c r="I51" s="18"/>
      <c r="J51" s="18"/>
      <c r="K51" s="18"/>
      <c r="L51" s="24"/>
      <c r="M51" s="18"/>
      <c r="N51" s="24"/>
      <c r="O51" s="18"/>
      <c r="P51" s="24"/>
      <c r="Q51" s="92"/>
      <c r="R51" s="37"/>
    </row>
    <row r="52" spans="2:18" s="30" customFormat="1" ht="45" customHeight="1" thickBot="1" x14ac:dyDescent="0.25">
      <c r="B52" s="31"/>
      <c r="C52" s="146" t="s">
        <v>88</v>
      </c>
      <c r="D52" s="9"/>
      <c r="E52" s="9"/>
      <c r="F52" s="9"/>
      <c r="G52" s="83"/>
      <c r="H52" s="50"/>
      <c r="I52" s="83"/>
      <c r="J52" s="50"/>
      <c r="K52" s="83"/>
      <c r="L52" s="47"/>
      <c r="M52" s="83"/>
      <c r="N52" s="47"/>
      <c r="O52" s="83"/>
      <c r="P52" s="47"/>
      <c r="Q52" s="85">
        <f>SUM(G52,I52,K52,M52,O52)</f>
        <v>0</v>
      </c>
      <c r="R52" s="37"/>
    </row>
    <row r="53" spans="2:18" s="30" customFormat="1" ht="13.5" thickBot="1" x14ac:dyDescent="0.25">
      <c r="B53" s="31"/>
      <c r="C53" s="52"/>
      <c r="D53" s="11"/>
      <c r="E53" s="11"/>
      <c r="F53" s="11"/>
      <c r="G53" s="41"/>
      <c r="H53" s="43"/>
      <c r="I53" s="41"/>
      <c r="J53" s="43"/>
      <c r="K53" s="41"/>
      <c r="L53" s="41"/>
      <c r="M53" s="41"/>
      <c r="N53" s="41"/>
      <c r="O53" s="41"/>
      <c r="P53" s="41"/>
      <c r="Q53" s="87"/>
      <c r="R53" s="37"/>
    </row>
    <row r="54" spans="2:18" s="30" customFormat="1" ht="26.25" thickBot="1" x14ac:dyDescent="0.25">
      <c r="B54" s="31"/>
      <c r="C54" s="52" t="s">
        <v>84</v>
      </c>
      <c r="D54" s="11"/>
      <c r="E54" s="11"/>
      <c r="F54" s="11"/>
      <c r="G54" s="93">
        <f>SUM(G50,G52)</f>
        <v>10</v>
      </c>
      <c r="H54" s="91"/>
      <c r="I54" s="93">
        <f>SUM(I48,I50,I52)</f>
        <v>15</v>
      </c>
      <c r="J54" s="91"/>
      <c r="K54" s="93">
        <f>SUM(K48,K50,K52)</f>
        <v>20</v>
      </c>
      <c r="L54" s="47"/>
      <c r="M54" s="93">
        <f>SUM(M48,M50,M52)</f>
        <v>25</v>
      </c>
      <c r="N54" s="47"/>
      <c r="O54" s="93">
        <f>SUM(O48,O50,O52)</f>
        <v>30</v>
      </c>
      <c r="P54" s="47"/>
      <c r="Q54" s="93">
        <f>SUM(Q48,Q50,Q52)</f>
        <v>100</v>
      </c>
      <c r="R54" s="37"/>
    </row>
    <row r="55" spans="2:18" s="30" customFormat="1" ht="13.5" thickBot="1" x14ac:dyDescent="0.25">
      <c r="B55" s="31"/>
      <c r="C55" s="52"/>
      <c r="D55" s="11"/>
      <c r="E55" s="11"/>
      <c r="F55" s="11"/>
      <c r="G55" s="41"/>
      <c r="H55" s="43"/>
      <c r="I55" s="41"/>
      <c r="J55" s="43"/>
      <c r="K55" s="41"/>
      <c r="L55" s="41"/>
      <c r="M55" s="41"/>
      <c r="N55" s="41"/>
      <c r="O55" s="41"/>
      <c r="P55" s="41"/>
      <c r="Q55" s="87"/>
      <c r="R55" s="37"/>
    </row>
    <row r="56" spans="2:18" s="30" customFormat="1" ht="39" thickBot="1" x14ac:dyDescent="0.25">
      <c r="B56" s="31"/>
      <c r="C56" s="151" t="s">
        <v>86</v>
      </c>
      <c r="D56" s="11"/>
      <c r="E56" s="11"/>
      <c r="F56" s="11"/>
      <c r="G56" s="84">
        <v>2</v>
      </c>
      <c r="H56" s="50"/>
      <c r="I56" s="84">
        <v>2</v>
      </c>
      <c r="J56" s="50"/>
      <c r="K56" s="84">
        <v>2</v>
      </c>
      <c r="L56" s="47"/>
      <c r="M56" s="84">
        <v>2</v>
      </c>
      <c r="N56" s="47"/>
      <c r="O56" s="84">
        <v>2</v>
      </c>
      <c r="P56" s="41"/>
      <c r="Q56" s="87"/>
      <c r="R56" s="37"/>
    </row>
    <row r="57" spans="2:18" s="30" customFormat="1" ht="13.5" thickBot="1" x14ac:dyDescent="0.25">
      <c r="B57" s="31"/>
      <c r="C57" s="151"/>
      <c r="D57" s="11"/>
      <c r="E57" s="11"/>
      <c r="F57" s="11"/>
      <c r="G57" s="82"/>
      <c r="H57" s="81"/>
      <c r="I57" s="82"/>
      <c r="J57" s="81"/>
      <c r="K57" s="82"/>
      <c r="L57" s="82"/>
      <c r="M57" s="82"/>
      <c r="N57" s="82"/>
      <c r="O57" s="82"/>
      <c r="P57" s="41"/>
      <c r="Q57" s="87"/>
      <c r="R57" s="37"/>
    </row>
    <row r="58" spans="2:18" s="30" customFormat="1" ht="26.25" thickBot="1" x14ac:dyDescent="0.25">
      <c r="B58" s="31"/>
      <c r="C58" s="52" t="s">
        <v>82</v>
      </c>
      <c r="D58" s="11"/>
      <c r="E58" s="11"/>
      <c r="F58" s="11"/>
      <c r="G58" s="147">
        <f>IFERROR(G54/G56,0)</f>
        <v>5</v>
      </c>
      <c r="H58" s="91"/>
      <c r="I58" s="147">
        <f>IFERROR(I54/I56,0)</f>
        <v>7.5</v>
      </c>
      <c r="J58" s="91"/>
      <c r="K58" s="147">
        <f>IFERROR(K54/K56,0)</f>
        <v>10</v>
      </c>
      <c r="L58" s="41"/>
      <c r="M58" s="147">
        <f>IFERROR(M54/M56,0)</f>
        <v>12.5</v>
      </c>
      <c r="N58" s="41"/>
      <c r="O58" s="147">
        <f>IFERROR(O54/O56,0)</f>
        <v>15</v>
      </c>
      <c r="P58" s="41"/>
      <c r="Q58" s="87"/>
      <c r="R58" s="37"/>
    </row>
    <row r="59" spans="2:18" s="30" customFormat="1" ht="13.5" thickBot="1" x14ac:dyDescent="0.25">
      <c r="B59" s="31"/>
      <c r="C59" s="52"/>
      <c r="D59" s="11"/>
      <c r="E59" s="11"/>
      <c r="F59" s="11"/>
      <c r="G59" s="41"/>
      <c r="H59" s="43"/>
      <c r="I59" s="41"/>
      <c r="J59" s="43"/>
      <c r="K59" s="41"/>
      <c r="L59" s="41"/>
      <c r="M59" s="41"/>
      <c r="N59" s="41"/>
      <c r="O59" s="41"/>
      <c r="P59" s="41"/>
      <c r="Q59" s="87"/>
      <c r="R59" s="37"/>
    </row>
    <row r="60" spans="2:18" s="30" customFormat="1" ht="30.75" thickBot="1" x14ac:dyDescent="0.25">
      <c r="B60" s="31"/>
      <c r="C60" s="148" t="s">
        <v>43</v>
      </c>
      <c r="D60" s="11"/>
      <c r="E60" s="11"/>
      <c r="F60" s="11"/>
      <c r="G60" s="98">
        <f>SUM(G42+G54)</f>
        <v>20</v>
      </c>
      <c r="H60" s="87"/>
      <c r="I60" s="98">
        <f>SUM(I42+I48+I50+I52)</f>
        <v>30</v>
      </c>
      <c r="J60" s="87"/>
      <c r="K60" s="98">
        <f>SUM(K42+K48+K50+K52)</f>
        <v>40</v>
      </c>
      <c r="L60" s="87"/>
      <c r="M60" s="98">
        <f>SUM(M42+M48+M50+M52)</f>
        <v>50</v>
      </c>
      <c r="N60" s="87"/>
      <c r="O60" s="98">
        <f>SUM(O42+O48+O50+O52)</f>
        <v>60</v>
      </c>
      <c r="P60" s="87"/>
      <c r="Q60" s="98">
        <f>SUM(Q42+Q48+Q50+Q52)</f>
        <v>200</v>
      </c>
      <c r="R60" s="37"/>
    </row>
    <row r="61" spans="2:18" s="30" customFormat="1" ht="15.75" thickBot="1" x14ac:dyDescent="0.25">
      <c r="B61" s="31"/>
      <c r="C61" s="148"/>
      <c r="D61" s="11"/>
      <c r="E61" s="11"/>
      <c r="F61" s="11"/>
      <c r="G61" s="79"/>
      <c r="H61" s="43"/>
      <c r="I61" s="79"/>
      <c r="J61" s="43"/>
      <c r="K61" s="79"/>
      <c r="L61" s="41"/>
      <c r="M61" s="41"/>
      <c r="N61" s="41"/>
      <c r="O61" s="41"/>
      <c r="P61" s="41"/>
      <c r="Q61" s="95"/>
      <c r="R61" s="37"/>
    </row>
    <row r="62" spans="2:18" s="30" customFormat="1" ht="15.75" thickBot="1" x14ac:dyDescent="0.25">
      <c r="B62" s="31"/>
      <c r="C62" s="52" t="s">
        <v>89</v>
      </c>
      <c r="D62" s="11"/>
      <c r="E62" s="11"/>
      <c r="F62" s="11"/>
      <c r="G62" s="84">
        <f>SUM(G44,G56)</f>
        <v>3</v>
      </c>
      <c r="H62" s="50"/>
      <c r="I62" s="84">
        <f>SUM(I44,I56)</f>
        <v>3</v>
      </c>
      <c r="J62" s="50"/>
      <c r="K62" s="84">
        <f>SUM(K44,K56)</f>
        <v>3</v>
      </c>
      <c r="L62" s="47"/>
      <c r="M62" s="84">
        <f>SUM(M44,M56)</f>
        <v>3</v>
      </c>
      <c r="N62" s="47"/>
      <c r="O62" s="84">
        <f>SUM(O44,O56)</f>
        <v>3</v>
      </c>
      <c r="P62" s="41"/>
      <c r="Q62" s="95"/>
      <c r="R62" s="37"/>
    </row>
    <row r="63" spans="2:18" s="30" customFormat="1" ht="15.75" thickBot="1" x14ac:dyDescent="0.25">
      <c r="B63" s="31"/>
      <c r="C63" s="148"/>
      <c r="D63" s="11"/>
      <c r="E63" s="11"/>
      <c r="F63" s="11"/>
      <c r="G63" s="79"/>
      <c r="H63" s="43"/>
      <c r="I63" s="79"/>
      <c r="J63" s="43"/>
      <c r="K63" s="79"/>
      <c r="L63" s="41"/>
      <c r="M63" s="41"/>
      <c r="N63" s="41"/>
      <c r="O63" s="41"/>
      <c r="P63" s="41"/>
      <c r="Q63" s="95"/>
      <c r="R63" s="37"/>
    </row>
    <row r="64" spans="2:18" s="30" customFormat="1" ht="26.25" thickBot="1" x14ac:dyDescent="0.25">
      <c r="B64" s="31"/>
      <c r="C64" s="52" t="s">
        <v>83</v>
      </c>
      <c r="D64" s="11"/>
      <c r="E64" s="11"/>
      <c r="F64" s="11"/>
      <c r="G64" s="147">
        <f>IFERROR(G60/G62,0)</f>
        <v>6.666666666666667</v>
      </c>
      <c r="H64" s="91"/>
      <c r="I64" s="147">
        <f>IFERROR(I60/I62,0)</f>
        <v>10</v>
      </c>
      <c r="J64" s="91"/>
      <c r="K64" s="147">
        <f>IFERROR(K60/K62,0)</f>
        <v>13.333333333333334</v>
      </c>
      <c r="L64" s="41"/>
      <c r="M64" s="147">
        <f>IFERROR(M60/M62,0)</f>
        <v>16.666666666666668</v>
      </c>
      <c r="N64" s="41"/>
      <c r="O64" s="147">
        <f>IFERROR(O60/O62,0)</f>
        <v>20</v>
      </c>
      <c r="P64" s="41"/>
      <c r="Q64" s="87"/>
      <c r="R64" s="37"/>
    </row>
    <row r="65" spans="2:18" s="30" customFormat="1" x14ac:dyDescent="0.2">
      <c r="B65" s="31"/>
      <c r="C65" s="52"/>
      <c r="D65" s="11"/>
      <c r="E65" s="11"/>
      <c r="F65" s="11"/>
      <c r="G65" s="104"/>
      <c r="H65" s="91"/>
      <c r="I65" s="104"/>
      <c r="J65" s="91"/>
      <c r="K65" s="104"/>
      <c r="L65" s="41"/>
      <c r="M65" s="104"/>
      <c r="N65" s="41"/>
      <c r="O65" s="104"/>
      <c r="P65" s="41"/>
      <c r="Q65" s="87"/>
      <c r="R65" s="37"/>
    </row>
    <row r="66" spans="2:18" s="30" customFormat="1" ht="13.5" thickBot="1" x14ac:dyDescent="0.25">
      <c r="B66" s="67"/>
      <c r="C66" s="68"/>
      <c r="D66" s="58"/>
      <c r="E66" s="58"/>
      <c r="F66" s="58"/>
      <c r="G66" s="106"/>
      <c r="H66" s="107"/>
      <c r="I66" s="106"/>
      <c r="J66" s="107"/>
      <c r="K66" s="106"/>
      <c r="L66" s="69"/>
      <c r="M66" s="106"/>
      <c r="N66" s="69"/>
      <c r="O66" s="106"/>
      <c r="P66" s="69"/>
      <c r="Q66" s="94"/>
      <c r="R66" s="70"/>
    </row>
    <row r="67" spans="2:18" s="30" customFormat="1" ht="13.5" thickTop="1" x14ac:dyDescent="0.2">
      <c r="B67" s="31"/>
      <c r="C67" s="52"/>
      <c r="D67" s="11"/>
      <c r="E67" s="11"/>
      <c r="F67" s="11"/>
      <c r="G67" s="104"/>
      <c r="H67" s="91"/>
      <c r="I67" s="104"/>
      <c r="J67" s="91"/>
      <c r="K67" s="104"/>
      <c r="L67" s="41"/>
      <c r="M67" s="104"/>
      <c r="N67" s="41"/>
      <c r="O67" s="104"/>
      <c r="P67" s="41"/>
      <c r="Q67" s="87"/>
      <c r="R67" s="37"/>
    </row>
    <row r="68" spans="2:18" s="30" customFormat="1" ht="13.5" thickBot="1" x14ac:dyDescent="0.25">
      <c r="B68" s="31"/>
      <c r="C68" s="52"/>
      <c r="D68" s="11"/>
      <c r="E68" s="11"/>
      <c r="F68" s="11"/>
      <c r="G68" s="104"/>
      <c r="H68" s="91"/>
      <c r="I68" s="104"/>
      <c r="J68" s="91"/>
      <c r="K68" s="104"/>
      <c r="L68" s="41"/>
      <c r="M68" s="104"/>
      <c r="N68" s="41"/>
      <c r="O68" s="104"/>
      <c r="P68" s="41"/>
      <c r="Q68" s="87"/>
      <c r="R68" s="37"/>
    </row>
    <row r="69" spans="2:18" s="30" customFormat="1" ht="17.25" customHeight="1" thickBot="1" x14ac:dyDescent="0.25">
      <c r="B69" s="8"/>
      <c r="C69" s="76" t="s">
        <v>44</v>
      </c>
      <c r="D69" s="9"/>
      <c r="E69" s="64"/>
      <c r="F69" s="9"/>
      <c r="G69" s="403" t="s">
        <v>69</v>
      </c>
      <c r="H69" s="404"/>
      <c r="I69" s="404"/>
      <c r="J69" s="404"/>
      <c r="K69" s="405"/>
      <c r="L69" s="11"/>
      <c r="M69" s="11"/>
      <c r="N69" s="11"/>
      <c r="O69" s="11"/>
      <c r="P69" s="11"/>
      <c r="Q69" s="96"/>
      <c r="R69" s="37"/>
    </row>
    <row r="70" spans="2:18" s="30" customFormat="1" x14ac:dyDescent="0.2">
      <c r="B70" s="8"/>
      <c r="C70" s="150"/>
      <c r="D70" s="9"/>
      <c r="E70" s="9"/>
      <c r="F70" s="9"/>
      <c r="G70" s="9"/>
      <c r="H70" s="9"/>
      <c r="I70" s="9"/>
      <c r="J70" s="9"/>
      <c r="K70" s="9"/>
      <c r="L70" s="11"/>
      <c r="M70" s="11"/>
      <c r="N70" s="11"/>
      <c r="O70" s="11"/>
      <c r="P70" s="11"/>
      <c r="Q70" s="96"/>
      <c r="R70" s="37"/>
    </row>
    <row r="71" spans="2:18" s="30" customFormat="1" ht="25.5" x14ac:dyDescent="0.2">
      <c r="B71" s="8"/>
      <c r="C71" s="13" t="s">
        <v>73</v>
      </c>
      <c r="D71" s="9"/>
      <c r="E71" s="9"/>
      <c r="F71" s="9"/>
      <c r="G71" s="54" t="s">
        <v>34</v>
      </c>
      <c r="H71" s="9"/>
      <c r="I71" s="54" t="s">
        <v>35</v>
      </c>
      <c r="J71" s="9"/>
      <c r="K71" s="54" t="s">
        <v>36</v>
      </c>
      <c r="L71" s="11"/>
      <c r="M71" s="54" t="s">
        <v>61</v>
      </c>
      <c r="N71" s="11"/>
      <c r="O71" s="54" t="s">
        <v>71</v>
      </c>
      <c r="P71" s="11"/>
      <c r="Q71" s="54" t="s">
        <v>72</v>
      </c>
      <c r="R71" s="37"/>
    </row>
    <row r="72" spans="2:18" s="30" customFormat="1" ht="13.5" thickBot="1" x14ac:dyDescent="0.25">
      <c r="B72" s="8"/>
      <c r="C72" s="13"/>
      <c r="D72" s="9"/>
      <c r="E72" s="9"/>
      <c r="F72" s="9"/>
      <c r="G72" s="9"/>
      <c r="H72" s="9"/>
      <c r="I72" s="9"/>
      <c r="J72" s="9"/>
      <c r="K72" s="9"/>
      <c r="L72" s="11"/>
      <c r="M72" s="9"/>
      <c r="N72" s="11"/>
      <c r="O72" s="9"/>
      <c r="P72" s="11"/>
      <c r="Q72" s="9"/>
      <c r="R72" s="37"/>
    </row>
    <row r="73" spans="2:18" s="30" customFormat="1" ht="15.75" thickBot="1" x14ac:dyDescent="0.25">
      <c r="B73" s="8"/>
      <c r="C73" s="15" t="s">
        <v>74</v>
      </c>
      <c r="D73" s="9"/>
      <c r="E73" s="64" t="s">
        <v>45</v>
      </c>
      <c r="F73" s="9"/>
      <c r="G73" s="39"/>
      <c r="H73" s="40"/>
      <c r="I73" s="39"/>
      <c r="J73" s="40"/>
      <c r="K73" s="39"/>
      <c r="L73" s="41"/>
      <c r="M73" s="39"/>
      <c r="N73" s="41"/>
      <c r="O73" s="39"/>
      <c r="P73" s="41"/>
      <c r="Q73" s="85">
        <f>SUM(G73,I73,K73,M73,O73)</f>
        <v>0</v>
      </c>
      <c r="R73" s="37"/>
    </row>
    <row r="74" spans="2:18" s="30" customFormat="1" ht="13.5" thickBot="1" x14ac:dyDescent="0.25">
      <c r="B74" s="8"/>
      <c r="C74" s="150"/>
      <c r="D74" s="9"/>
      <c r="E74" s="9"/>
      <c r="F74" s="9"/>
      <c r="G74" s="42"/>
      <c r="H74" s="40"/>
      <c r="I74" s="42"/>
      <c r="J74" s="40"/>
      <c r="K74" s="42"/>
      <c r="L74" s="43"/>
      <c r="M74" s="42"/>
      <c r="N74" s="43"/>
      <c r="O74" s="42"/>
      <c r="P74" s="43"/>
      <c r="Q74" s="86"/>
      <c r="R74" s="37"/>
    </row>
    <row r="75" spans="2:18" s="30" customFormat="1" ht="13.5" thickBot="1" x14ac:dyDescent="0.25">
      <c r="B75" s="8"/>
      <c r="C75" s="150" t="s">
        <v>75</v>
      </c>
      <c r="D75" s="9"/>
      <c r="E75" s="9"/>
      <c r="F75" s="9"/>
      <c r="G75" s="44"/>
      <c r="H75" s="45"/>
      <c r="I75" s="39"/>
      <c r="J75" s="45"/>
      <c r="K75" s="39"/>
      <c r="L75" s="41"/>
      <c r="M75" s="39"/>
      <c r="N75" s="41"/>
      <c r="O75" s="39"/>
      <c r="P75" s="41"/>
      <c r="Q75" s="85">
        <f>SUM(G75,I75,K75,M75,O75)</f>
        <v>0</v>
      </c>
      <c r="R75" s="37"/>
    </row>
    <row r="76" spans="2:18" s="30" customFormat="1" ht="13.5" thickBot="1" x14ac:dyDescent="0.25">
      <c r="B76" s="8"/>
      <c r="C76" s="150"/>
      <c r="D76" s="9"/>
      <c r="E76" s="9"/>
      <c r="F76" s="9"/>
      <c r="G76" s="42"/>
      <c r="H76" s="40"/>
      <c r="I76" s="42"/>
      <c r="J76" s="40"/>
      <c r="K76" s="42"/>
      <c r="L76" s="43"/>
      <c r="M76" s="42"/>
      <c r="N76" s="43"/>
      <c r="O76" s="42"/>
      <c r="P76" s="43"/>
      <c r="Q76" s="86"/>
      <c r="R76" s="37"/>
    </row>
    <row r="77" spans="2:18" s="30" customFormat="1" ht="13.5" thickBot="1" x14ac:dyDescent="0.25">
      <c r="B77" s="8"/>
      <c r="C77" s="150" t="s">
        <v>33</v>
      </c>
      <c r="D77" s="9"/>
      <c r="E77" s="9"/>
      <c r="F77" s="9"/>
      <c r="G77" s="39"/>
      <c r="H77" s="45"/>
      <c r="I77" s="39"/>
      <c r="J77" s="45"/>
      <c r="K77" s="39"/>
      <c r="L77" s="41"/>
      <c r="M77" s="39"/>
      <c r="N77" s="41"/>
      <c r="O77" s="39"/>
      <c r="P77" s="41"/>
      <c r="Q77" s="85">
        <f>SUM(G77,I77,K77,M77,O77)</f>
        <v>0</v>
      </c>
      <c r="R77" s="37"/>
    </row>
    <row r="78" spans="2:18" s="30" customFormat="1" ht="13.5" thickBot="1" x14ac:dyDescent="0.25">
      <c r="B78" s="31"/>
      <c r="C78" s="151"/>
      <c r="D78" s="11"/>
      <c r="E78" s="11"/>
      <c r="F78" s="11"/>
      <c r="G78" s="41"/>
      <c r="H78" s="43"/>
      <c r="I78" s="41"/>
      <c r="J78" s="43"/>
      <c r="K78" s="41"/>
      <c r="L78" s="41"/>
      <c r="M78" s="41"/>
      <c r="N78" s="41"/>
      <c r="O78" s="41"/>
      <c r="P78" s="41"/>
      <c r="Q78" s="87"/>
      <c r="R78" s="37"/>
    </row>
    <row r="79" spans="2:18" s="30" customFormat="1" ht="13.5" thickBot="1" x14ac:dyDescent="0.25">
      <c r="B79" s="8"/>
      <c r="C79" s="150" t="s">
        <v>37</v>
      </c>
      <c r="D79" s="9"/>
      <c r="E79" s="9"/>
      <c r="F79" s="9"/>
      <c r="G79" s="85">
        <f>SUM(G73:G77)</f>
        <v>0</v>
      </c>
      <c r="H79" s="105"/>
      <c r="I79" s="85">
        <f>SUM(I73:I77)</f>
        <v>0</v>
      </c>
      <c r="J79" s="105"/>
      <c r="K79" s="85">
        <f>SUM(K73:K77)</f>
        <v>0</v>
      </c>
      <c r="L79" s="53"/>
      <c r="M79" s="85">
        <f>SUM(M73:M77)</f>
        <v>0</v>
      </c>
      <c r="N79" s="53"/>
      <c r="O79" s="85">
        <f>SUM(O73:O77)</f>
        <v>0</v>
      </c>
      <c r="P79" s="53"/>
      <c r="Q79" s="85">
        <f>SUM(Q73:Q77)</f>
        <v>0</v>
      </c>
      <c r="R79" s="37"/>
    </row>
    <row r="80" spans="2:18" s="30" customFormat="1" x14ac:dyDescent="0.2">
      <c r="B80" s="8"/>
      <c r="C80" s="150"/>
      <c r="D80" s="9"/>
      <c r="E80" s="9"/>
      <c r="F80" s="9"/>
      <c r="G80" s="43"/>
      <c r="H80" s="43"/>
      <c r="I80" s="43"/>
      <c r="J80" s="43"/>
      <c r="K80" s="43"/>
      <c r="L80" s="43"/>
      <c r="M80" s="43"/>
      <c r="N80" s="43"/>
      <c r="O80" s="43"/>
      <c r="P80" s="43"/>
      <c r="Q80" s="87"/>
      <c r="R80" s="37"/>
    </row>
    <row r="81" spans="2:18" s="30" customFormat="1" ht="13.5" thickBot="1" x14ac:dyDescent="0.25">
      <c r="B81" s="8"/>
      <c r="C81" s="150"/>
      <c r="D81" s="9"/>
      <c r="E81" s="9"/>
      <c r="F81" s="9"/>
      <c r="G81" s="22"/>
      <c r="H81" s="9"/>
      <c r="I81" s="22"/>
      <c r="J81" s="18"/>
      <c r="K81" s="22"/>
      <c r="L81" s="11"/>
      <c r="M81" s="11"/>
      <c r="N81" s="11"/>
      <c r="O81" s="11"/>
      <c r="P81" s="11"/>
      <c r="Q81" s="88"/>
      <c r="R81" s="37"/>
    </row>
    <row r="82" spans="2:18" s="30" customFormat="1" ht="15.75" thickBot="1" x14ac:dyDescent="0.25">
      <c r="B82" s="8"/>
      <c r="C82" s="21" t="s">
        <v>76</v>
      </c>
      <c r="D82" s="9"/>
      <c r="E82" s="64" t="s">
        <v>45</v>
      </c>
      <c r="F82" s="9"/>
      <c r="G82" s="83"/>
      <c r="H82" s="46"/>
      <c r="I82" s="83"/>
      <c r="J82" s="46"/>
      <c r="K82" s="83"/>
      <c r="L82" s="47"/>
      <c r="M82" s="83"/>
      <c r="N82" s="47"/>
      <c r="O82" s="83"/>
      <c r="P82" s="47"/>
      <c r="Q82" s="85">
        <f>SUM(G82,I82,K82,M82,O82)</f>
        <v>0</v>
      </c>
      <c r="R82" s="37"/>
    </row>
    <row r="83" spans="2:18" s="30" customFormat="1" ht="13.5" thickBot="1" x14ac:dyDescent="0.25">
      <c r="B83" s="8"/>
      <c r="C83" s="150"/>
      <c r="D83" s="9"/>
      <c r="E83" s="9"/>
      <c r="F83" s="9"/>
      <c r="G83" s="48"/>
      <c r="H83" s="49"/>
      <c r="I83" s="48"/>
      <c r="J83" s="49"/>
      <c r="K83" s="48"/>
      <c r="L83" s="50"/>
      <c r="M83" s="48"/>
      <c r="N83" s="50"/>
      <c r="O83" s="48"/>
      <c r="P83" s="50"/>
      <c r="Q83" s="89"/>
      <c r="R83" s="37"/>
    </row>
    <row r="84" spans="2:18" s="30" customFormat="1" ht="13.5" thickBot="1" x14ac:dyDescent="0.25">
      <c r="B84" s="8"/>
      <c r="C84" s="21" t="s">
        <v>77</v>
      </c>
      <c r="D84" s="9"/>
      <c r="E84" s="9"/>
      <c r="F84" s="9"/>
      <c r="G84" s="83"/>
      <c r="H84" s="49"/>
      <c r="I84" s="83"/>
      <c r="J84" s="49"/>
      <c r="K84" s="83"/>
      <c r="L84" s="47"/>
      <c r="M84" s="83"/>
      <c r="N84" s="47"/>
      <c r="O84" s="83"/>
      <c r="P84" s="47"/>
      <c r="Q84" s="85">
        <f>SUM(G84,I84,K84,M84,O84)</f>
        <v>0</v>
      </c>
      <c r="R84" s="37"/>
    </row>
    <row r="85" spans="2:18" s="30" customFormat="1" ht="13.5" thickBot="1" x14ac:dyDescent="0.25">
      <c r="B85" s="8"/>
      <c r="C85" s="150"/>
      <c r="D85" s="9"/>
      <c r="E85" s="9"/>
      <c r="F85" s="9"/>
      <c r="G85" s="48"/>
      <c r="H85" s="49"/>
      <c r="I85" s="48"/>
      <c r="J85" s="49"/>
      <c r="K85" s="48"/>
      <c r="L85" s="50"/>
      <c r="M85" s="48"/>
      <c r="N85" s="50"/>
      <c r="O85" s="48"/>
      <c r="P85" s="50"/>
      <c r="Q85" s="89"/>
      <c r="R85" s="37"/>
    </row>
    <row r="86" spans="2:18" s="30" customFormat="1" ht="13.5" thickBot="1" x14ac:dyDescent="0.25">
      <c r="B86" s="8"/>
      <c r="C86" s="21" t="s">
        <v>39</v>
      </c>
      <c r="D86" s="9"/>
      <c r="E86" s="9"/>
      <c r="F86" s="9"/>
      <c r="G86" s="83"/>
      <c r="H86" s="46"/>
      <c r="I86" s="83"/>
      <c r="J86" s="46"/>
      <c r="K86" s="83"/>
      <c r="L86" s="47"/>
      <c r="M86" s="83"/>
      <c r="N86" s="47"/>
      <c r="O86" s="83"/>
      <c r="P86" s="47"/>
      <c r="Q86" s="85">
        <f>SUM(G86,I86,K86,M86,O86)</f>
        <v>0</v>
      </c>
      <c r="R86" s="37"/>
    </row>
    <row r="87" spans="2:18" s="30" customFormat="1" ht="13.5" thickBot="1" x14ac:dyDescent="0.25">
      <c r="B87" s="8"/>
      <c r="C87" s="150"/>
      <c r="D87" s="9"/>
      <c r="E87" s="9"/>
      <c r="F87" s="9"/>
      <c r="G87" s="51"/>
      <c r="H87" s="49"/>
      <c r="I87" s="51"/>
      <c r="J87" s="49"/>
      <c r="K87" s="51"/>
      <c r="L87" s="50"/>
      <c r="M87" s="51"/>
      <c r="N87" s="50"/>
      <c r="O87" s="51"/>
      <c r="P87" s="50"/>
      <c r="Q87" s="90"/>
      <c r="R87" s="37"/>
    </row>
    <row r="88" spans="2:18" s="30" customFormat="1" ht="39" thickBot="1" x14ac:dyDescent="0.25">
      <c r="B88" s="8"/>
      <c r="C88" s="150" t="s">
        <v>78</v>
      </c>
      <c r="D88" s="9"/>
      <c r="E88" s="9"/>
      <c r="F88" s="9"/>
      <c r="G88" s="83"/>
      <c r="H88" s="46"/>
      <c r="I88" s="83"/>
      <c r="J88" s="49"/>
      <c r="K88" s="83"/>
      <c r="L88" s="47"/>
      <c r="M88" s="83"/>
      <c r="N88" s="47"/>
      <c r="O88" s="83"/>
      <c r="P88" s="47"/>
      <c r="Q88" s="85">
        <f>SUM(G88,I88,K88,M88,O88)</f>
        <v>0</v>
      </c>
      <c r="R88" s="37"/>
    </row>
    <row r="89" spans="2:18" s="30" customFormat="1" ht="13.5" thickBot="1" x14ac:dyDescent="0.25">
      <c r="B89" s="8"/>
      <c r="C89" s="150"/>
      <c r="D89" s="9"/>
      <c r="E89" s="9"/>
      <c r="F89" s="9"/>
      <c r="G89" s="47"/>
      <c r="H89" s="50"/>
      <c r="I89" s="47"/>
      <c r="J89" s="50"/>
      <c r="K89" s="47"/>
      <c r="L89" s="47"/>
      <c r="M89" s="47"/>
      <c r="N89" s="47"/>
      <c r="O89" s="47"/>
      <c r="P89" s="47"/>
      <c r="Q89" s="91"/>
      <c r="R89" s="37"/>
    </row>
    <row r="90" spans="2:18" s="30" customFormat="1" ht="26.25" thickBot="1" x14ac:dyDescent="0.25">
      <c r="B90" s="8"/>
      <c r="C90" s="150" t="s">
        <v>79</v>
      </c>
      <c r="D90" s="9"/>
      <c r="E90" s="9"/>
      <c r="F90" s="9"/>
      <c r="G90" s="83">
        <v>10</v>
      </c>
      <c r="H90" s="50"/>
      <c r="I90" s="83">
        <v>15</v>
      </c>
      <c r="J90" s="50"/>
      <c r="K90" s="83">
        <v>20</v>
      </c>
      <c r="L90" s="47"/>
      <c r="M90" s="83">
        <v>25</v>
      </c>
      <c r="N90" s="47"/>
      <c r="O90" s="83">
        <v>30</v>
      </c>
      <c r="P90" s="47"/>
      <c r="Q90" s="85">
        <f>SUM(G90,I90,K90,M90,O90)</f>
        <v>100</v>
      </c>
      <c r="R90" s="37"/>
    </row>
    <row r="91" spans="2:18" s="30" customFormat="1" ht="13.5" thickBot="1" x14ac:dyDescent="0.25">
      <c r="B91" s="8"/>
      <c r="C91" s="150"/>
      <c r="D91" s="9"/>
      <c r="E91" s="9"/>
      <c r="F91" s="9"/>
      <c r="G91" s="18"/>
      <c r="H91" s="11"/>
      <c r="I91" s="18"/>
      <c r="J91" s="18"/>
      <c r="K91" s="18"/>
      <c r="L91" s="24"/>
      <c r="M91" s="18"/>
      <c r="N91" s="24"/>
      <c r="O91" s="18"/>
      <c r="P91" s="24"/>
      <c r="Q91" s="92"/>
      <c r="R91" s="37"/>
    </row>
    <row r="92" spans="2:18" s="30" customFormat="1" ht="13.5" thickBot="1" x14ac:dyDescent="0.25">
      <c r="B92" s="8"/>
      <c r="C92" s="150" t="s">
        <v>38</v>
      </c>
      <c r="D92" s="9"/>
      <c r="E92" s="9"/>
      <c r="F92" s="9"/>
      <c r="G92" s="83"/>
      <c r="H92" s="50"/>
      <c r="I92" s="83"/>
      <c r="J92" s="50"/>
      <c r="K92" s="83"/>
      <c r="L92" s="47"/>
      <c r="M92" s="83"/>
      <c r="N92" s="47"/>
      <c r="O92" s="83"/>
      <c r="P92" s="47"/>
      <c r="Q92" s="85">
        <f>SUM(G92,I92,K92,M92,O92)</f>
        <v>0</v>
      </c>
      <c r="R92" s="37"/>
    </row>
    <row r="93" spans="2:18" s="30" customFormat="1" ht="13.5" thickBot="1" x14ac:dyDescent="0.25">
      <c r="B93" s="8"/>
      <c r="C93" s="150"/>
      <c r="D93" s="9"/>
      <c r="E93" s="9"/>
      <c r="F93" s="9"/>
      <c r="G93" s="47"/>
      <c r="H93" s="50"/>
      <c r="I93" s="47"/>
      <c r="J93" s="50"/>
      <c r="K93" s="47"/>
      <c r="L93" s="47"/>
      <c r="M93" s="47"/>
      <c r="N93" s="47"/>
      <c r="O93" s="47"/>
      <c r="P93" s="47"/>
      <c r="Q93" s="91"/>
      <c r="R93" s="37"/>
    </row>
    <row r="94" spans="2:18" s="30" customFormat="1" ht="26.25" thickBot="1" x14ac:dyDescent="0.25">
      <c r="B94" s="31"/>
      <c r="C94" s="52" t="s">
        <v>81</v>
      </c>
      <c r="D94" s="11"/>
      <c r="E94" s="11"/>
      <c r="F94" s="11"/>
      <c r="G94" s="93">
        <f>SUM(G82,G84,G86,G88,G90,G92)</f>
        <v>10</v>
      </c>
      <c r="H94" s="91"/>
      <c r="I94" s="93">
        <f>SUM(I82,I84,I86,I88,I90,I92)</f>
        <v>15</v>
      </c>
      <c r="J94" s="91"/>
      <c r="K94" s="93">
        <f>SUM(K82,K84,K86,K88,K90,K92)</f>
        <v>20</v>
      </c>
      <c r="L94" s="47"/>
      <c r="M94" s="93">
        <f>SUM(M82,M84,M86,M88,M90,M92)</f>
        <v>25</v>
      </c>
      <c r="N94" s="47"/>
      <c r="O94" s="93">
        <f>SUM(O82,O84,O86,O88,O90,O92)</f>
        <v>30</v>
      </c>
      <c r="P94" s="47"/>
      <c r="Q94" s="93">
        <f>SUM(Q82,Q84,Q86,Q88,Q90,Q92)</f>
        <v>100</v>
      </c>
      <c r="R94" s="37"/>
    </row>
    <row r="95" spans="2:18" s="30" customFormat="1" ht="13.5" thickBot="1" x14ac:dyDescent="0.25">
      <c r="B95" s="31"/>
      <c r="C95" s="52"/>
      <c r="D95" s="11"/>
      <c r="E95" s="11"/>
      <c r="F95" s="11"/>
      <c r="G95" s="41"/>
      <c r="H95" s="43"/>
      <c r="I95" s="41"/>
      <c r="J95" s="43"/>
      <c r="K95" s="41"/>
      <c r="L95" s="41"/>
      <c r="M95" s="41"/>
      <c r="N95" s="41"/>
      <c r="O95" s="41"/>
      <c r="P95" s="41"/>
      <c r="Q95" s="87"/>
      <c r="R95" s="37"/>
    </row>
    <row r="96" spans="2:18" s="30" customFormat="1" ht="26.25" thickBot="1" x14ac:dyDescent="0.25">
      <c r="B96" s="31"/>
      <c r="C96" s="151" t="s">
        <v>85</v>
      </c>
      <c r="D96" s="11"/>
      <c r="E96" s="11"/>
      <c r="F96" s="11"/>
      <c r="G96" s="84">
        <v>1</v>
      </c>
      <c r="H96" s="50"/>
      <c r="I96" s="84">
        <v>1</v>
      </c>
      <c r="J96" s="50"/>
      <c r="K96" s="84">
        <v>1</v>
      </c>
      <c r="L96" s="47"/>
      <c r="M96" s="84">
        <v>1</v>
      </c>
      <c r="N96" s="47"/>
      <c r="O96" s="84">
        <v>1</v>
      </c>
      <c r="P96" s="82"/>
      <c r="Q96" s="97"/>
      <c r="R96" s="37"/>
    </row>
    <row r="97" spans="2:18" s="30" customFormat="1" ht="15.75" thickBot="1" x14ac:dyDescent="0.25">
      <c r="B97" s="31"/>
      <c r="C97" s="80"/>
      <c r="D97" s="11"/>
      <c r="E97" s="11"/>
      <c r="F97" s="11"/>
      <c r="G97" s="79"/>
      <c r="H97" s="43"/>
      <c r="I97" s="79"/>
      <c r="J97" s="43"/>
      <c r="K97" s="79"/>
      <c r="L97" s="41"/>
      <c r="M97" s="79"/>
      <c r="N97" s="41"/>
      <c r="O97" s="79"/>
      <c r="P97" s="41"/>
      <c r="Q97" s="95"/>
      <c r="R97" s="37"/>
    </row>
    <row r="98" spans="2:18" s="30" customFormat="1" ht="34.5" customHeight="1" thickBot="1" x14ac:dyDescent="0.25">
      <c r="B98" s="31"/>
      <c r="C98" s="52" t="s">
        <v>82</v>
      </c>
      <c r="D98" s="11"/>
      <c r="E98" s="11"/>
      <c r="F98" s="11"/>
      <c r="G98" s="147">
        <f>IFERROR(G94/G96,0)</f>
        <v>10</v>
      </c>
      <c r="H98" s="91"/>
      <c r="I98" s="147">
        <f>IFERROR(I94/I96,0)</f>
        <v>15</v>
      </c>
      <c r="J98" s="91"/>
      <c r="K98" s="147">
        <f>IFERROR(K94/K96,0)</f>
        <v>20</v>
      </c>
      <c r="L98" s="41"/>
      <c r="M98" s="147">
        <f>IFERROR(M94/M96,0)</f>
        <v>25</v>
      </c>
      <c r="N98" s="41"/>
      <c r="O98" s="147">
        <f>IFERROR(O94/O96,0)</f>
        <v>30</v>
      </c>
      <c r="P98" s="41"/>
      <c r="Q98" s="95"/>
      <c r="R98" s="37"/>
    </row>
    <row r="99" spans="2:18" s="30" customFormat="1" ht="14.25" customHeight="1" thickBot="1" x14ac:dyDescent="0.25">
      <c r="B99" s="31"/>
      <c r="C99" s="52"/>
      <c r="D99" s="11"/>
      <c r="E99" s="11"/>
      <c r="F99" s="11"/>
      <c r="G99" s="104"/>
      <c r="H99" s="91"/>
      <c r="I99" s="104"/>
      <c r="J99" s="91"/>
      <c r="K99" s="104"/>
      <c r="L99" s="41"/>
      <c r="M99" s="104"/>
      <c r="N99" s="41"/>
      <c r="O99" s="104"/>
      <c r="P99" s="41"/>
      <c r="Q99" s="95"/>
      <c r="R99" s="37"/>
    </row>
    <row r="100" spans="2:18" s="30" customFormat="1" ht="49.5" customHeight="1" thickBot="1" x14ac:dyDescent="0.25">
      <c r="B100" s="31"/>
      <c r="C100" s="146" t="s">
        <v>88</v>
      </c>
      <c r="D100" s="9"/>
      <c r="E100" s="64" t="s">
        <v>45</v>
      </c>
      <c r="F100" s="9"/>
      <c r="G100" s="83"/>
      <c r="H100" s="50"/>
      <c r="I100" s="83"/>
      <c r="J100" s="50"/>
      <c r="K100" s="83"/>
      <c r="L100" s="47"/>
      <c r="M100" s="83"/>
      <c r="N100" s="47"/>
      <c r="O100" s="83"/>
      <c r="P100" s="47"/>
      <c r="Q100" s="85">
        <f>SUM(G100,I100,K100,M100,O100)</f>
        <v>0</v>
      </c>
      <c r="R100" s="37"/>
    </row>
    <row r="101" spans="2:18" s="30" customFormat="1" ht="15.75" customHeight="1" thickBot="1" x14ac:dyDescent="0.25">
      <c r="B101" s="31"/>
      <c r="C101" s="151"/>
      <c r="D101" s="11"/>
      <c r="E101" s="11"/>
      <c r="F101" s="11"/>
      <c r="G101" s="47"/>
      <c r="H101" s="50"/>
      <c r="I101" s="47"/>
      <c r="J101" s="50"/>
      <c r="K101" s="47"/>
      <c r="L101" s="47"/>
      <c r="M101" s="47"/>
      <c r="N101" s="47"/>
      <c r="O101" s="47"/>
      <c r="P101" s="47"/>
      <c r="Q101" s="105"/>
      <c r="R101" s="37"/>
    </row>
    <row r="102" spans="2:18" s="30" customFormat="1" ht="40.5" customHeight="1" thickBot="1" x14ac:dyDescent="0.25">
      <c r="B102" s="31"/>
      <c r="C102" s="146" t="s">
        <v>88</v>
      </c>
      <c r="D102" s="11"/>
      <c r="E102" s="11"/>
      <c r="F102" s="11"/>
      <c r="G102" s="83">
        <v>10</v>
      </c>
      <c r="H102" s="50"/>
      <c r="I102" s="83">
        <v>15</v>
      </c>
      <c r="J102" s="50"/>
      <c r="K102" s="83">
        <v>20</v>
      </c>
      <c r="L102" s="47"/>
      <c r="M102" s="83">
        <v>25</v>
      </c>
      <c r="N102" s="47"/>
      <c r="O102" s="83">
        <v>30</v>
      </c>
      <c r="P102" s="47"/>
      <c r="Q102" s="85">
        <f>SUM(G102,I102,K102,M102,O102)</f>
        <v>100</v>
      </c>
      <c r="R102" s="37"/>
    </row>
    <row r="103" spans="2:18" s="30" customFormat="1" ht="13.5" customHeight="1" thickBot="1" x14ac:dyDescent="0.25">
      <c r="B103" s="31"/>
      <c r="C103" s="150"/>
      <c r="D103" s="9"/>
      <c r="E103" s="9"/>
      <c r="F103" s="9"/>
      <c r="G103" s="18"/>
      <c r="H103" s="11"/>
      <c r="I103" s="18"/>
      <c r="J103" s="18"/>
      <c r="K103" s="18"/>
      <c r="L103" s="24"/>
      <c r="M103" s="18"/>
      <c r="N103" s="24"/>
      <c r="O103" s="18"/>
      <c r="P103" s="24"/>
      <c r="Q103" s="92"/>
      <c r="R103" s="37"/>
    </row>
    <row r="104" spans="2:18" s="30" customFormat="1" ht="45" customHeight="1" thickBot="1" x14ac:dyDescent="0.25">
      <c r="B104" s="31"/>
      <c r="C104" s="146" t="s">
        <v>88</v>
      </c>
      <c r="D104" s="9"/>
      <c r="E104" s="9"/>
      <c r="F104" s="9"/>
      <c r="G104" s="83"/>
      <c r="H104" s="50"/>
      <c r="I104" s="83"/>
      <c r="J104" s="50"/>
      <c r="K104" s="83"/>
      <c r="L104" s="47"/>
      <c r="M104" s="83"/>
      <c r="N104" s="47"/>
      <c r="O104" s="83"/>
      <c r="P104" s="47"/>
      <c r="Q104" s="85">
        <f>SUM(G104,I104,K104,M104,O104)</f>
        <v>0</v>
      </c>
      <c r="R104" s="37"/>
    </row>
    <row r="105" spans="2:18" s="30" customFormat="1" ht="13.5" thickBot="1" x14ac:dyDescent="0.25">
      <c r="B105" s="31"/>
      <c r="C105" s="52"/>
      <c r="D105" s="11"/>
      <c r="E105" s="11"/>
      <c r="F105" s="11"/>
      <c r="G105" s="41"/>
      <c r="H105" s="43"/>
      <c r="I105" s="41"/>
      <c r="J105" s="43"/>
      <c r="K105" s="41"/>
      <c r="L105" s="41"/>
      <c r="M105" s="41"/>
      <c r="N105" s="41"/>
      <c r="O105" s="41"/>
      <c r="P105" s="41"/>
      <c r="Q105" s="87"/>
      <c r="R105" s="37"/>
    </row>
    <row r="106" spans="2:18" s="30" customFormat="1" ht="26.25" thickBot="1" x14ac:dyDescent="0.25">
      <c r="B106" s="31"/>
      <c r="C106" s="52" t="s">
        <v>84</v>
      </c>
      <c r="D106" s="11"/>
      <c r="E106" s="11"/>
      <c r="F106" s="11"/>
      <c r="G106" s="93">
        <f>SUM(G102,G104)</f>
        <v>10</v>
      </c>
      <c r="H106" s="91"/>
      <c r="I106" s="93">
        <f>SUM(I100,I102,I104)</f>
        <v>15</v>
      </c>
      <c r="J106" s="91"/>
      <c r="K106" s="93">
        <f>SUM(K100,K102,K104)</f>
        <v>20</v>
      </c>
      <c r="L106" s="47"/>
      <c r="M106" s="93">
        <f>SUM(M100,M102,M104)</f>
        <v>25</v>
      </c>
      <c r="N106" s="47"/>
      <c r="O106" s="93">
        <f>SUM(O100,O102,O104)</f>
        <v>30</v>
      </c>
      <c r="P106" s="47"/>
      <c r="Q106" s="93">
        <f>SUM(Q100,Q102,Q104)</f>
        <v>100</v>
      </c>
      <c r="R106" s="37"/>
    </row>
    <row r="107" spans="2:18" s="30" customFormat="1" ht="13.5" thickBot="1" x14ac:dyDescent="0.25">
      <c r="B107" s="31"/>
      <c r="C107" s="52"/>
      <c r="D107" s="11"/>
      <c r="E107" s="11"/>
      <c r="F107" s="11"/>
      <c r="G107" s="41"/>
      <c r="H107" s="43"/>
      <c r="I107" s="41"/>
      <c r="J107" s="43"/>
      <c r="K107" s="41"/>
      <c r="L107" s="41"/>
      <c r="M107" s="41"/>
      <c r="N107" s="41"/>
      <c r="O107" s="41"/>
      <c r="P107" s="41"/>
      <c r="Q107" s="87"/>
      <c r="R107" s="37"/>
    </row>
    <row r="108" spans="2:18" s="30" customFormat="1" ht="39" thickBot="1" x14ac:dyDescent="0.25">
      <c r="B108" s="31"/>
      <c r="C108" s="151" t="s">
        <v>86</v>
      </c>
      <c r="D108" s="11"/>
      <c r="E108" s="11"/>
      <c r="F108" s="11"/>
      <c r="G108" s="84">
        <v>2</v>
      </c>
      <c r="H108" s="50"/>
      <c r="I108" s="84">
        <v>2</v>
      </c>
      <c r="J108" s="50"/>
      <c r="K108" s="84">
        <v>2</v>
      </c>
      <c r="L108" s="47"/>
      <c r="M108" s="84">
        <v>2</v>
      </c>
      <c r="N108" s="47"/>
      <c r="O108" s="84">
        <v>2</v>
      </c>
      <c r="P108" s="41"/>
      <c r="Q108" s="87"/>
      <c r="R108" s="37"/>
    </row>
    <row r="109" spans="2:18" s="30" customFormat="1" ht="13.5" thickBot="1" x14ac:dyDescent="0.25">
      <c r="B109" s="31"/>
      <c r="C109" s="151"/>
      <c r="D109" s="11"/>
      <c r="E109" s="11"/>
      <c r="F109" s="11"/>
      <c r="G109" s="82"/>
      <c r="H109" s="81"/>
      <c r="I109" s="82"/>
      <c r="J109" s="81"/>
      <c r="K109" s="82"/>
      <c r="L109" s="82"/>
      <c r="M109" s="82"/>
      <c r="N109" s="82"/>
      <c r="O109" s="82"/>
      <c r="P109" s="41"/>
      <c r="Q109" s="87"/>
      <c r="R109" s="37"/>
    </row>
    <row r="110" spans="2:18" s="30" customFormat="1" ht="26.25" thickBot="1" x14ac:dyDescent="0.25">
      <c r="B110" s="31"/>
      <c r="C110" s="52" t="s">
        <v>82</v>
      </c>
      <c r="D110" s="11"/>
      <c r="E110" s="11"/>
      <c r="F110" s="11"/>
      <c r="G110" s="147">
        <f>IFERROR(G106/G108,0)</f>
        <v>5</v>
      </c>
      <c r="H110" s="91"/>
      <c r="I110" s="147">
        <f>IFERROR(I106/I108,0)</f>
        <v>7.5</v>
      </c>
      <c r="J110" s="91"/>
      <c r="K110" s="147">
        <f>IFERROR(K106/K108,0)</f>
        <v>10</v>
      </c>
      <c r="L110" s="41"/>
      <c r="M110" s="147">
        <f>IFERROR(M106/M108,0)</f>
        <v>12.5</v>
      </c>
      <c r="N110" s="41"/>
      <c r="O110" s="147">
        <f>IFERROR(O106/O108,0)</f>
        <v>15</v>
      </c>
      <c r="P110" s="41"/>
      <c r="Q110" s="87"/>
      <c r="R110" s="37"/>
    </row>
    <row r="111" spans="2:18" s="30" customFormat="1" ht="13.5" thickBot="1" x14ac:dyDescent="0.25">
      <c r="B111" s="31"/>
      <c r="C111" s="52"/>
      <c r="D111" s="11"/>
      <c r="E111" s="11"/>
      <c r="F111" s="11"/>
      <c r="G111" s="41"/>
      <c r="H111" s="43"/>
      <c r="I111" s="41"/>
      <c r="J111" s="43"/>
      <c r="K111" s="41"/>
      <c r="L111" s="41"/>
      <c r="M111" s="41"/>
      <c r="N111" s="41"/>
      <c r="O111" s="41"/>
      <c r="P111" s="41"/>
      <c r="Q111" s="87"/>
      <c r="R111" s="37"/>
    </row>
    <row r="112" spans="2:18" s="30" customFormat="1" ht="30.75" thickBot="1" x14ac:dyDescent="0.25">
      <c r="B112" s="31"/>
      <c r="C112" s="148" t="s">
        <v>43</v>
      </c>
      <c r="D112" s="11"/>
      <c r="E112" s="11"/>
      <c r="F112" s="11"/>
      <c r="G112" s="98">
        <f>SUM(G94+G106)</f>
        <v>20</v>
      </c>
      <c r="H112" s="87"/>
      <c r="I112" s="98">
        <f>SUM(I94+I100+I102+I104)</f>
        <v>30</v>
      </c>
      <c r="J112" s="87"/>
      <c r="K112" s="98">
        <f>SUM(K94+K100+K102+K104)</f>
        <v>40</v>
      </c>
      <c r="L112" s="87"/>
      <c r="M112" s="98">
        <f>SUM(M94+M100+M102+M104)</f>
        <v>50</v>
      </c>
      <c r="N112" s="87"/>
      <c r="O112" s="98">
        <f>SUM(O94+O100+O102+O104)</f>
        <v>60</v>
      </c>
      <c r="P112" s="87"/>
      <c r="Q112" s="98">
        <f>SUM(Q94+Q100+Q102+Q104)</f>
        <v>200</v>
      </c>
      <c r="R112" s="37"/>
    </row>
    <row r="113" spans="2:18" s="30" customFormat="1" ht="15.75" thickBot="1" x14ac:dyDescent="0.25">
      <c r="B113" s="31"/>
      <c r="C113" s="148"/>
      <c r="D113" s="11"/>
      <c r="E113" s="11"/>
      <c r="F113" s="11"/>
      <c r="G113" s="79"/>
      <c r="H113" s="43"/>
      <c r="I113" s="79"/>
      <c r="J113" s="43"/>
      <c r="K113" s="79"/>
      <c r="L113" s="41"/>
      <c r="M113" s="41"/>
      <c r="N113" s="41"/>
      <c r="O113" s="41"/>
      <c r="P113" s="41"/>
      <c r="Q113" s="95"/>
      <c r="R113" s="37"/>
    </row>
    <row r="114" spans="2:18" s="30" customFormat="1" ht="15.75" thickBot="1" x14ac:dyDescent="0.25">
      <c r="B114" s="31"/>
      <c r="C114" s="52" t="s">
        <v>89</v>
      </c>
      <c r="D114" s="11"/>
      <c r="E114" s="11"/>
      <c r="F114" s="11"/>
      <c r="G114" s="84">
        <f>SUM(G96,G108)</f>
        <v>3</v>
      </c>
      <c r="H114" s="50"/>
      <c r="I114" s="84">
        <f>SUM(I96,I108)</f>
        <v>3</v>
      </c>
      <c r="J114" s="50"/>
      <c r="K114" s="84">
        <f>SUM(K96,K108)</f>
        <v>3</v>
      </c>
      <c r="L114" s="47"/>
      <c r="M114" s="84">
        <f>SUM(M96,M108)</f>
        <v>3</v>
      </c>
      <c r="N114" s="47"/>
      <c r="O114" s="84">
        <f>SUM(O96,O108)</f>
        <v>3</v>
      </c>
      <c r="P114" s="41"/>
      <c r="Q114" s="95"/>
      <c r="R114" s="37"/>
    </row>
    <row r="115" spans="2:18" s="30" customFormat="1" ht="15.75" thickBot="1" x14ac:dyDescent="0.25">
      <c r="B115" s="31"/>
      <c r="C115" s="148"/>
      <c r="D115" s="11"/>
      <c r="E115" s="11"/>
      <c r="F115" s="11"/>
      <c r="G115" s="79"/>
      <c r="H115" s="43"/>
      <c r="I115" s="79"/>
      <c r="J115" s="43"/>
      <c r="K115" s="79"/>
      <c r="L115" s="41"/>
      <c r="M115" s="41"/>
      <c r="N115" s="41"/>
      <c r="O115" s="41"/>
      <c r="P115" s="41"/>
      <c r="Q115" s="95"/>
      <c r="R115" s="37"/>
    </row>
    <row r="116" spans="2:18" s="30" customFormat="1" ht="26.25" thickBot="1" x14ac:dyDescent="0.25">
      <c r="B116" s="31"/>
      <c r="C116" s="52" t="s">
        <v>83</v>
      </c>
      <c r="D116" s="11"/>
      <c r="E116" s="11"/>
      <c r="F116" s="11"/>
      <c r="G116" s="147">
        <f>IFERROR(G112/G114,0)</f>
        <v>6.666666666666667</v>
      </c>
      <c r="H116" s="91"/>
      <c r="I116" s="147">
        <f>IFERROR(I112/I114,0)</f>
        <v>10</v>
      </c>
      <c r="J116" s="91"/>
      <c r="K116" s="147">
        <f>IFERROR(K112/K114,0)</f>
        <v>13.333333333333334</v>
      </c>
      <c r="L116" s="41"/>
      <c r="M116" s="147">
        <f>IFERROR(M112/M114,0)</f>
        <v>16.666666666666668</v>
      </c>
      <c r="N116" s="41"/>
      <c r="O116" s="147">
        <f>IFERROR(O112/O114,0)</f>
        <v>20</v>
      </c>
      <c r="P116" s="41"/>
      <c r="Q116" s="87"/>
      <c r="R116" s="37"/>
    </row>
    <row r="117" spans="2:18" s="30" customFormat="1" x14ac:dyDescent="0.2">
      <c r="B117" s="31"/>
      <c r="C117" s="52"/>
      <c r="D117" s="11"/>
      <c r="E117" s="11"/>
      <c r="F117" s="11"/>
      <c r="G117" s="104"/>
      <c r="H117" s="91"/>
      <c r="I117" s="104"/>
      <c r="J117" s="91"/>
      <c r="K117" s="104"/>
      <c r="L117" s="41"/>
      <c r="M117" s="104"/>
      <c r="N117" s="41"/>
      <c r="O117" s="104"/>
      <c r="P117" s="41"/>
      <c r="Q117" s="87"/>
      <c r="R117" s="37"/>
    </row>
    <row r="118" spans="2:18" s="30" customFormat="1" ht="13.5" thickBot="1" x14ac:dyDescent="0.25">
      <c r="B118" s="67"/>
      <c r="C118" s="68"/>
      <c r="D118" s="58"/>
      <c r="E118" s="58"/>
      <c r="F118" s="58"/>
      <c r="G118" s="106"/>
      <c r="H118" s="107"/>
      <c r="I118" s="106"/>
      <c r="J118" s="107"/>
      <c r="K118" s="106"/>
      <c r="L118" s="69"/>
      <c r="M118" s="106"/>
      <c r="N118" s="69"/>
      <c r="O118" s="106"/>
      <c r="P118" s="69"/>
      <c r="Q118" s="94"/>
      <c r="R118" s="70"/>
    </row>
    <row r="119" spans="2:18" s="30" customFormat="1" ht="13.5" thickTop="1" x14ac:dyDescent="0.2">
      <c r="B119" s="31"/>
      <c r="C119" s="52"/>
      <c r="D119" s="11"/>
      <c r="E119" s="11"/>
      <c r="F119" s="11"/>
      <c r="G119" s="104"/>
      <c r="H119" s="91"/>
      <c r="I119" s="104"/>
      <c r="J119" s="91"/>
      <c r="K119" s="104"/>
      <c r="L119" s="41"/>
      <c r="M119" s="104"/>
      <c r="N119" s="41"/>
      <c r="O119" s="104"/>
      <c r="P119" s="41"/>
      <c r="Q119" s="87"/>
      <c r="R119" s="37"/>
    </row>
    <row r="120" spans="2:18" s="30" customFormat="1" ht="13.5" thickBot="1" x14ac:dyDescent="0.25">
      <c r="B120" s="31"/>
      <c r="C120" s="52"/>
      <c r="D120" s="11"/>
      <c r="E120" s="11"/>
      <c r="F120" s="11"/>
      <c r="G120" s="104"/>
      <c r="H120" s="91"/>
      <c r="I120" s="104"/>
      <c r="J120" s="91"/>
      <c r="K120" s="104"/>
      <c r="L120" s="41"/>
      <c r="M120" s="104"/>
      <c r="N120" s="41"/>
      <c r="O120" s="104"/>
      <c r="P120" s="41"/>
      <c r="Q120" s="87"/>
      <c r="R120" s="37"/>
    </row>
    <row r="121" spans="2:18" s="30" customFormat="1" ht="17.25" customHeight="1" thickBot="1" x14ac:dyDescent="0.25">
      <c r="B121" s="8"/>
      <c r="C121" s="76" t="s">
        <v>44</v>
      </c>
      <c r="D121" s="9"/>
      <c r="E121" s="64"/>
      <c r="F121" s="9"/>
      <c r="G121" s="403" t="s">
        <v>68</v>
      </c>
      <c r="H121" s="404"/>
      <c r="I121" s="404"/>
      <c r="J121" s="404"/>
      <c r="K121" s="405"/>
      <c r="L121" s="11"/>
      <c r="M121" s="11"/>
      <c r="N121" s="11"/>
      <c r="O121" s="11"/>
      <c r="P121" s="11"/>
      <c r="Q121" s="96"/>
      <c r="R121" s="37"/>
    </row>
    <row r="122" spans="2:18" s="30" customFormat="1" x14ac:dyDescent="0.2">
      <c r="B122" s="8"/>
      <c r="C122" s="150"/>
      <c r="D122" s="9"/>
      <c r="E122" s="9"/>
      <c r="F122" s="9"/>
      <c r="G122" s="9"/>
      <c r="H122" s="9"/>
      <c r="I122" s="9"/>
      <c r="J122" s="9"/>
      <c r="K122" s="9"/>
      <c r="L122" s="11"/>
      <c r="M122" s="11"/>
      <c r="N122" s="11"/>
      <c r="O122" s="11"/>
      <c r="P122" s="11"/>
      <c r="Q122" s="96"/>
      <c r="R122" s="37"/>
    </row>
    <row r="123" spans="2:18" s="30" customFormat="1" ht="25.5" x14ac:dyDescent="0.2">
      <c r="B123" s="8"/>
      <c r="C123" s="13" t="s">
        <v>73</v>
      </c>
      <c r="D123" s="9"/>
      <c r="E123" s="9"/>
      <c r="F123" s="9"/>
      <c r="G123" s="54" t="s">
        <v>34</v>
      </c>
      <c r="H123" s="9"/>
      <c r="I123" s="54" t="s">
        <v>35</v>
      </c>
      <c r="J123" s="9"/>
      <c r="K123" s="54" t="s">
        <v>36</v>
      </c>
      <c r="L123" s="11"/>
      <c r="M123" s="54" t="s">
        <v>61</v>
      </c>
      <c r="N123" s="11"/>
      <c r="O123" s="54" t="s">
        <v>71</v>
      </c>
      <c r="P123" s="11"/>
      <c r="Q123" s="54" t="s">
        <v>72</v>
      </c>
      <c r="R123" s="37"/>
    </row>
    <row r="124" spans="2:18" s="30" customFormat="1" ht="13.5" thickBot="1" x14ac:dyDescent="0.25">
      <c r="B124" s="8"/>
      <c r="C124" s="13"/>
      <c r="D124" s="9"/>
      <c r="E124" s="9"/>
      <c r="F124" s="9"/>
      <c r="G124" s="9"/>
      <c r="H124" s="9"/>
      <c r="I124" s="9"/>
      <c r="J124" s="9"/>
      <c r="K124" s="9"/>
      <c r="L124" s="11"/>
      <c r="M124" s="9"/>
      <c r="N124" s="11"/>
      <c r="O124" s="9"/>
      <c r="P124" s="11"/>
      <c r="Q124" s="9"/>
      <c r="R124" s="37"/>
    </row>
    <row r="125" spans="2:18" s="30" customFormat="1" ht="15.75" thickBot="1" x14ac:dyDescent="0.25">
      <c r="B125" s="8"/>
      <c r="C125" s="15" t="s">
        <v>74</v>
      </c>
      <c r="D125" s="9"/>
      <c r="E125" s="64" t="s">
        <v>45</v>
      </c>
      <c r="F125" s="9"/>
      <c r="G125" s="39"/>
      <c r="H125" s="40"/>
      <c r="I125" s="39"/>
      <c r="J125" s="40"/>
      <c r="K125" s="39"/>
      <c r="L125" s="41"/>
      <c r="M125" s="39"/>
      <c r="N125" s="41"/>
      <c r="O125" s="39"/>
      <c r="P125" s="41"/>
      <c r="Q125" s="85">
        <f>SUM(G125,I125,K125,M125,O125)</f>
        <v>0</v>
      </c>
      <c r="R125" s="37"/>
    </row>
    <row r="126" spans="2:18" s="30" customFormat="1" ht="13.5" thickBot="1" x14ac:dyDescent="0.25">
      <c r="B126" s="8"/>
      <c r="C126" s="150"/>
      <c r="D126" s="9"/>
      <c r="E126" s="9"/>
      <c r="F126" s="9"/>
      <c r="G126" s="42"/>
      <c r="H126" s="40"/>
      <c r="I126" s="42"/>
      <c r="J126" s="40"/>
      <c r="K126" s="42"/>
      <c r="L126" s="43"/>
      <c r="M126" s="42"/>
      <c r="N126" s="43"/>
      <c r="O126" s="42"/>
      <c r="P126" s="43"/>
      <c r="Q126" s="86"/>
      <c r="R126" s="37"/>
    </row>
    <row r="127" spans="2:18" s="30" customFormat="1" ht="13.5" thickBot="1" x14ac:dyDescent="0.25">
      <c r="B127" s="8"/>
      <c r="C127" s="150" t="s">
        <v>75</v>
      </c>
      <c r="D127" s="9"/>
      <c r="E127" s="9"/>
      <c r="F127" s="9"/>
      <c r="G127" s="44"/>
      <c r="H127" s="45"/>
      <c r="I127" s="39"/>
      <c r="J127" s="45"/>
      <c r="K127" s="39"/>
      <c r="L127" s="41"/>
      <c r="M127" s="39"/>
      <c r="N127" s="41"/>
      <c r="O127" s="39"/>
      <c r="P127" s="41"/>
      <c r="Q127" s="85">
        <f>SUM(G127,I127,K127,M127,O127)</f>
        <v>0</v>
      </c>
      <c r="R127" s="37"/>
    </row>
    <row r="128" spans="2:18" s="30" customFormat="1" ht="13.5" thickBot="1" x14ac:dyDescent="0.25">
      <c r="B128" s="8"/>
      <c r="C128" s="150"/>
      <c r="D128" s="9"/>
      <c r="E128" s="9"/>
      <c r="F128" s="9"/>
      <c r="G128" s="42"/>
      <c r="H128" s="40"/>
      <c r="I128" s="42"/>
      <c r="J128" s="40"/>
      <c r="K128" s="42"/>
      <c r="L128" s="43"/>
      <c r="M128" s="42"/>
      <c r="N128" s="43"/>
      <c r="O128" s="42"/>
      <c r="P128" s="43"/>
      <c r="Q128" s="86"/>
      <c r="R128" s="37"/>
    </row>
    <row r="129" spans="2:18" s="30" customFormat="1" ht="13.5" thickBot="1" x14ac:dyDescent="0.25">
      <c r="B129" s="8"/>
      <c r="C129" s="150" t="s">
        <v>33</v>
      </c>
      <c r="D129" s="9"/>
      <c r="E129" s="9"/>
      <c r="F129" s="9"/>
      <c r="G129" s="39"/>
      <c r="H129" s="45"/>
      <c r="I129" s="39"/>
      <c r="J129" s="45"/>
      <c r="K129" s="39"/>
      <c r="L129" s="41"/>
      <c r="M129" s="39"/>
      <c r="N129" s="41"/>
      <c r="O129" s="39"/>
      <c r="P129" s="41"/>
      <c r="Q129" s="85">
        <f>SUM(G129,I129,K129,M129,O129)</f>
        <v>0</v>
      </c>
      <c r="R129" s="37"/>
    </row>
    <row r="130" spans="2:18" s="30" customFormat="1" ht="13.5" thickBot="1" x14ac:dyDescent="0.25">
      <c r="B130" s="31"/>
      <c r="C130" s="151"/>
      <c r="D130" s="11"/>
      <c r="E130" s="11"/>
      <c r="F130" s="11"/>
      <c r="G130" s="41"/>
      <c r="H130" s="43"/>
      <c r="I130" s="41"/>
      <c r="J130" s="43"/>
      <c r="K130" s="41"/>
      <c r="L130" s="41"/>
      <c r="M130" s="41"/>
      <c r="N130" s="41"/>
      <c r="O130" s="41"/>
      <c r="P130" s="41"/>
      <c r="Q130" s="87"/>
      <c r="R130" s="37"/>
    </row>
    <row r="131" spans="2:18" s="30" customFormat="1" ht="13.5" thickBot="1" x14ac:dyDescent="0.25">
      <c r="B131" s="8"/>
      <c r="C131" s="150" t="s">
        <v>37</v>
      </c>
      <c r="D131" s="9"/>
      <c r="E131" s="9"/>
      <c r="F131" s="9"/>
      <c r="G131" s="85">
        <f>SUM(G125:G129)</f>
        <v>0</v>
      </c>
      <c r="H131" s="105"/>
      <c r="I131" s="85">
        <f>SUM(I125:I129)</f>
        <v>0</v>
      </c>
      <c r="J131" s="105"/>
      <c r="K131" s="85">
        <f>SUM(K125:K129)</f>
        <v>0</v>
      </c>
      <c r="L131" s="53"/>
      <c r="M131" s="85">
        <f>SUM(M125:M129)</f>
        <v>0</v>
      </c>
      <c r="N131" s="53"/>
      <c r="O131" s="85">
        <f>SUM(O125:O129)</f>
        <v>0</v>
      </c>
      <c r="P131" s="53"/>
      <c r="Q131" s="85">
        <f>SUM(Q125:Q129)</f>
        <v>0</v>
      </c>
      <c r="R131" s="37"/>
    </row>
    <row r="132" spans="2:18" s="30" customFormat="1" x14ac:dyDescent="0.2">
      <c r="B132" s="8"/>
      <c r="C132" s="150"/>
      <c r="D132" s="9"/>
      <c r="E132" s="9"/>
      <c r="F132" s="9"/>
      <c r="G132" s="43"/>
      <c r="H132" s="43"/>
      <c r="I132" s="43"/>
      <c r="J132" s="43"/>
      <c r="K132" s="43"/>
      <c r="L132" s="43"/>
      <c r="M132" s="43"/>
      <c r="N132" s="43"/>
      <c r="O132" s="43"/>
      <c r="P132" s="43"/>
      <c r="Q132" s="87"/>
      <c r="R132" s="37"/>
    </row>
    <row r="133" spans="2:18" s="30" customFormat="1" ht="13.5" thickBot="1" x14ac:dyDescent="0.25">
      <c r="B133" s="8"/>
      <c r="C133" s="150"/>
      <c r="D133" s="9"/>
      <c r="E133" s="9"/>
      <c r="F133" s="9"/>
      <c r="G133" s="22"/>
      <c r="H133" s="9"/>
      <c r="I133" s="22"/>
      <c r="J133" s="18"/>
      <c r="K133" s="22"/>
      <c r="L133" s="11"/>
      <c r="M133" s="11"/>
      <c r="N133" s="11"/>
      <c r="O133" s="11"/>
      <c r="P133" s="11"/>
      <c r="Q133" s="88"/>
      <c r="R133" s="37"/>
    </row>
    <row r="134" spans="2:18" s="30" customFormat="1" ht="15.75" thickBot="1" x14ac:dyDescent="0.25">
      <c r="B134" s="8"/>
      <c r="C134" s="21" t="s">
        <v>76</v>
      </c>
      <c r="D134" s="9"/>
      <c r="E134" s="64" t="s">
        <v>45</v>
      </c>
      <c r="F134" s="9"/>
      <c r="G134" s="83"/>
      <c r="H134" s="46"/>
      <c r="I134" s="83"/>
      <c r="J134" s="46"/>
      <c r="K134" s="83"/>
      <c r="L134" s="47"/>
      <c r="M134" s="83"/>
      <c r="N134" s="47"/>
      <c r="O134" s="83"/>
      <c r="P134" s="47"/>
      <c r="Q134" s="85">
        <f>SUM(G134,I134,K134,M134,O134)</f>
        <v>0</v>
      </c>
      <c r="R134" s="37"/>
    </row>
    <row r="135" spans="2:18" s="30" customFormat="1" ht="13.5" thickBot="1" x14ac:dyDescent="0.25">
      <c r="B135" s="8"/>
      <c r="C135" s="150"/>
      <c r="D135" s="9"/>
      <c r="E135" s="9"/>
      <c r="F135" s="9"/>
      <c r="G135" s="48"/>
      <c r="H135" s="49"/>
      <c r="I135" s="48"/>
      <c r="J135" s="49"/>
      <c r="K135" s="48"/>
      <c r="L135" s="50"/>
      <c r="M135" s="48"/>
      <c r="N135" s="50"/>
      <c r="O135" s="48"/>
      <c r="P135" s="50"/>
      <c r="Q135" s="89"/>
      <c r="R135" s="37"/>
    </row>
    <row r="136" spans="2:18" s="30" customFormat="1" ht="13.5" thickBot="1" x14ac:dyDescent="0.25">
      <c r="B136" s="8"/>
      <c r="C136" s="21" t="s">
        <v>77</v>
      </c>
      <c r="D136" s="9"/>
      <c r="E136" s="9"/>
      <c r="F136" s="9"/>
      <c r="G136" s="83"/>
      <c r="H136" s="49"/>
      <c r="I136" s="83"/>
      <c r="J136" s="49"/>
      <c r="K136" s="83"/>
      <c r="L136" s="47"/>
      <c r="M136" s="83"/>
      <c r="N136" s="47"/>
      <c r="O136" s="83"/>
      <c r="P136" s="47"/>
      <c r="Q136" s="85">
        <f>SUM(G136,I136,K136,M136,O136)</f>
        <v>0</v>
      </c>
      <c r="R136" s="37"/>
    </row>
    <row r="137" spans="2:18" s="30" customFormat="1" ht="13.5" thickBot="1" x14ac:dyDescent="0.25">
      <c r="B137" s="8"/>
      <c r="C137" s="150"/>
      <c r="D137" s="9"/>
      <c r="E137" s="9"/>
      <c r="F137" s="9"/>
      <c r="G137" s="48"/>
      <c r="H137" s="49"/>
      <c r="I137" s="48"/>
      <c r="J137" s="49"/>
      <c r="K137" s="48"/>
      <c r="L137" s="50"/>
      <c r="M137" s="48"/>
      <c r="N137" s="50"/>
      <c r="O137" s="48"/>
      <c r="P137" s="50"/>
      <c r="Q137" s="89"/>
      <c r="R137" s="37"/>
    </row>
    <row r="138" spans="2:18" s="30" customFormat="1" ht="13.5" thickBot="1" x14ac:dyDescent="0.25">
      <c r="B138" s="8"/>
      <c r="C138" s="21" t="s">
        <v>39</v>
      </c>
      <c r="D138" s="9"/>
      <c r="E138" s="9"/>
      <c r="F138" s="9"/>
      <c r="G138" s="83"/>
      <c r="H138" s="46"/>
      <c r="I138" s="83"/>
      <c r="J138" s="46"/>
      <c r="K138" s="83"/>
      <c r="L138" s="47"/>
      <c r="M138" s="83"/>
      <c r="N138" s="47"/>
      <c r="O138" s="83"/>
      <c r="P138" s="47"/>
      <c r="Q138" s="85">
        <f>SUM(G138,I138,K138,M138,O138)</f>
        <v>0</v>
      </c>
      <c r="R138" s="37"/>
    </row>
    <row r="139" spans="2:18" s="30" customFormat="1" ht="13.5" thickBot="1" x14ac:dyDescent="0.25">
      <c r="B139" s="8"/>
      <c r="C139" s="150"/>
      <c r="D139" s="9"/>
      <c r="E139" s="9"/>
      <c r="F139" s="9"/>
      <c r="G139" s="51"/>
      <c r="H139" s="49"/>
      <c r="I139" s="51"/>
      <c r="J139" s="49"/>
      <c r="K139" s="51"/>
      <c r="L139" s="50"/>
      <c r="M139" s="51"/>
      <c r="N139" s="50"/>
      <c r="O139" s="51"/>
      <c r="P139" s="50"/>
      <c r="Q139" s="90"/>
      <c r="R139" s="37"/>
    </row>
    <row r="140" spans="2:18" s="30" customFormat="1" ht="39" thickBot="1" x14ac:dyDescent="0.25">
      <c r="B140" s="8"/>
      <c r="C140" s="150" t="s">
        <v>78</v>
      </c>
      <c r="D140" s="9"/>
      <c r="E140" s="9"/>
      <c r="F140" s="9"/>
      <c r="G140" s="83"/>
      <c r="H140" s="46"/>
      <c r="I140" s="83"/>
      <c r="J140" s="49"/>
      <c r="K140" s="83"/>
      <c r="L140" s="47"/>
      <c r="M140" s="83"/>
      <c r="N140" s="47"/>
      <c r="O140" s="83"/>
      <c r="P140" s="47"/>
      <c r="Q140" s="85">
        <f>SUM(G140,I140,K140,M140,O140)</f>
        <v>0</v>
      </c>
      <c r="R140" s="37"/>
    </row>
    <row r="141" spans="2:18" s="30" customFormat="1" ht="13.5" thickBot="1" x14ac:dyDescent="0.25">
      <c r="B141" s="8"/>
      <c r="C141" s="150"/>
      <c r="D141" s="9"/>
      <c r="E141" s="9"/>
      <c r="F141" s="9"/>
      <c r="G141" s="47"/>
      <c r="H141" s="50"/>
      <c r="I141" s="47"/>
      <c r="J141" s="50"/>
      <c r="K141" s="47"/>
      <c r="L141" s="47"/>
      <c r="M141" s="47"/>
      <c r="N141" s="47"/>
      <c r="O141" s="47"/>
      <c r="P141" s="47"/>
      <c r="Q141" s="91"/>
      <c r="R141" s="37"/>
    </row>
    <row r="142" spans="2:18" s="30" customFormat="1" ht="26.25" thickBot="1" x14ac:dyDescent="0.25">
      <c r="B142" s="8"/>
      <c r="C142" s="150" t="s">
        <v>79</v>
      </c>
      <c r="D142" s="9"/>
      <c r="E142" s="9"/>
      <c r="F142" s="9"/>
      <c r="G142" s="83">
        <v>10</v>
      </c>
      <c r="H142" s="50"/>
      <c r="I142" s="83">
        <v>15</v>
      </c>
      <c r="J142" s="50"/>
      <c r="K142" s="83">
        <v>20</v>
      </c>
      <c r="L142" s="47"/>
      <c r="M142" s="83">
        <v>25</v>
      </c>
      <c r="N142" s="47"/>
      <c r="O142" s="83">
        <v>30</v>
      </c>
      <c r="P142" s="47"/>
      <c r="Q142" s="85">
        <f>SUM(G142,I142,K142,M142,O142)</f>
        <v>100</v>
      </c>
      <c r="R142" s="37"/>
    </row>
    <row r="143" spans="2:18" s="30" customFormat="1" ht="13.5" thickBot="1" x14ac:dyDescent="0.25">
      <c r="B143" s="8"/>
      <c r="C143" s="150"/>
      <c r="D143" s="9"/>
      <c r="E143" s="9"/>
      <c r="F143" s="9"/>
      <c r="G143" s="18"/>
      <c r="H143" s="11"/>
      <c r="I143" s="18"/>
      <c r="J143" s="18"/>
      <c r="K143" s="18"/>
      <c r="L143" s="24"/>
      <c r="M143" s="18"/>
      <c r="N143" s="24"/>
      <c r="O143" s="18"/>
      <c r="P143" s="24"/>
      <c r="Q143" s="92"/>
      <c r="R143" s="37"/>
    </row>
    <row r="144" spans="2:18" s="30" customFormat="1" ht="13.5" thickBot="1" x14ac:dyDescent="0.25">
      <c r="B144" s="8"/>
      <c r="C144" s="150" t="s">
        <v>38</v>
      </c>
      <c r="D144" s="9"/>
      <c r="E144" s="9"/>
      <c r="F144" s="9"/>
      <c r="G144" s="83"/>
      <c r="H144" s="50"/>
      <c r="I144" s="83"/>
      <c r="J144" s="50"/>
      <c r="K144" s="83"/>
      <c r="L144" s="47"/>
      <c r="M144" s="83"/>
      <c r="N144" s="47"/>
      <c r="O144" s="83"/>
      <c r="P144" s="47"/>
      <c r="Q144" s="85">
        <f>SUM(G144,I144,K144,M144,O144)</f>
        <v>0</v>
      </c>
      <c r="R144" s="37"/>
    </row>
    <row r="145" spans="2:18" s="30" customFormat="1" ht="13.5" thickBot="1" x14ac:dyDescent="0.25">
      <c r="B145" s="8"/>
      <c r="C145" s="150"/>
      <c r="D145" s="9"/>
      <c r="E145" s="9"/>
      <c r="F145" s="9"/>
      <c r="G145" s="47"/>
      <c r="H145" s="50"/>
      <c r="I145" s="47"/>
      <c r="J145" s="50"/>
      <c r="K145" s="47"/>
      <c r="L145" s="47"/>
      <c r="M145" s="47"/>
      <c r="N145" s="47"/>
      <c r="O145" s="47"/>
      <c r="P145" s="47"/>
      <c r="Q145" s="91"/>
      <c r="R145" s="37"/>
    </row>
    <row r="146" spans="2:18" s="30" customFormat="1" ht="26.25" thickBot="1" x14ac:dyDescent="0.25">
      <c r="B146" s="31"/>
      <c r="C146" s="52" t="s">
        <v>81</v>
      </c>
      <c r="D146" s="11"/>
      <c r="E146" s="11"/>
      <c r="F146" s="11"/>
      <c r="G146" s="93">
        <f>SUM(G134,G136,G138,G140,G142,G144)</f>
        <v>10</v>
      </c>
      <c r="H146" s="91"/>
      <c r="I146" s="93">
        <f>SUM(I134,I136,I138,I140,I142,I144)</f>
        <v>15</v>
      </c>
      <c r="J146" s="91"/>
      <c r="K146" s="93">
        <f>SUM(K134,K136,K138,K140,K142,K144)</f>
        <v>20</v>
      </c>
      <c r="L146" s="47"/>
      <c r="M146" s="93">
        <f>SUM(M134,M136,M138,M140,M142,M144)</f>
        <v>25</v>
      </c>
      <c r="N146" s="47"/>
      <c r="O146" s="93">
        <f>SUM(O134,O136,O138,O140,O142,O144)</f>
        <v>30</v>
      </c>
      <c r="P146" s="47"/>
      <c r="Q146" s="93">
        <f>SUM(Q134,Q136,Q138,Q140,Q142,Q144)</f>
        <v>100</v>
      </c>
      <c r="R146" s="37"/>
    </row>
    <row r="147" spans="2:18" s="30" customFormat="1" ht="13.5" thickBot="1" x14ac:dyDescent="0.25">
      <c r="B147" s="31"/>
      <c r="C147" s="52"/>
      <c r="D147" s="11"/>
      <c r="E147" s="11"/>
      <c r="F147" s="11"/>
      <c r="G147" s="41"/>
      <c r="H147" s="43"/>
      <c r="I147" s="41"/>
      <c r="J147" s="43"/>
      <c r="K147" s="41"/>
      <c r="L147" s="41"/>
      <c r="M147" s="41"/>
      <c r="N147" s="41"/>
      <c r="O147" s="41"/>
      <c r="P147" s="41"/>
      <c r="Q147" s="87"/>
      <c r="R147" s="37"/>
    </row>
    <row r="148" spans="2:18" s="30" customFormat="1" ht="26.25" thickBot="1" x14ac:dyDescent="0.25">
      <c r="B148" s="31"/>
      <c r="C148" s="151" t="s">
        <v>85</v>
      </c>
      <c r="D148" s="11"/>
      <c r="E148" s="11"/>
      <c r="F148" s="11"/>
      <c r="G148" s="84">
        <v>1</v>
      </c>
      <c r="H148" s="50"/>
      <c r="I148" s="84">
        <v>1</v>
      </c>
      <c r="J148" s="50"/>
      <c r="K148" s="84">
        <v>1</v>
      </c>
      <c r="L148" s="47"/>
      <c r="M148" s="84">
        <v>1</v>
      </c>
      <c r="N148" s="47"/>
      <c r="O148" s="84">
        <v>1</v>
      </c>
      <c r="P148" s="82"/>
      <c r="Q148" s="97"/>
      <c r="R148" s="37"/>
    </row>
    <row r="149" spans="2:18" s="30" customFormat="1" ht="15.75" thickBot="1" x14ac:dyDescent="0.25">
      <c r="B149" s="31"/>
      <c r="C149" s="80"/>
      <c r="D149" s="11"/>
      <c r="E149" s="11"/>
      <c r="F149" s="11"/>
      <c r="G149" s="79"/>
      <c r="H149" s="43"/>
      <c r="I149" s="79"/>
      <c r="J149" s="43"/>
      <c r="K149" s="79"/>
      <c r="L149" s="41"/>
      <c r="M149" s="79"/>
      <c r="N149" s="41"/>
      <c r="O149" s="79"/>
      <c r="P149" s="41"/>
      <c r="Q149" s="95"/>
      <c r="R149" s="37"/>
    </row>
    <row r="150" spans="2:18" s="30" customFormat="1" ht="34.5" customHeight="1" thickBot="1" x14ac:dyDescent="0.25">
      <c r="B150" s="31"/>
      <c r="C150" s="52" t="s">
        <v>82</v>
      </c>
      <c r="D150" s="11"/>
      <c r="E150" s="11"/>
      <c r="F150" s="11"/>
      <c r="G150" s="147">
        <f>IFERROR(G146/G148,0)</f>
        <v>10</v>
      </c>
      <c r="H150" s="91"/>
      <c r="I150" s="147">
        <f>IFERROR(I146/I148,0)</f>
        <v>15</v>
      </c>
      <c r="J150" s="91"/>
      <c r="K150" s="147">
        <f>IFERROR(K146/K148,0)</f>
        <v>20</v>
      </c>
      <c r="L150" s="41"/>
      <c r="M150" s="147">
        <f>IFERROR(M146/M148,0)</f>
        <v>25</v>
      </c>
      <c r="N150" s="41"/>
      <c r="O150" s="147">
        <f>IFERROR(O146/O148,0)</f>
        <v>30</v>
      </c>
      <c r="P150" s="41"/>
      <c r="Q150" s="95"/>
      <c r="R150" s="37"/>
    </row>
    <row r="151" spans="2:18" s="30" customFormat="1" ht="14.25" customHeight="1" thickBot="1" x14ac:dyDescent="0.25">
      <c r="B151" s="31"/>
      <c r="C151" s="52"/>
      <c r="D151" s="11"/>
      <c r="E151" s="11"/>
      <c r="F151" s="11"/>
      <c r="G151" s="104"/>
      <c r="H151" s="91"/>
      <c r="I151" s="104"/>
      <c r="J151" s="91"/>
      <c r="K151" s="104"/>
      <c r="L151" s="41"/>
      <c r="M151" s="104"/>
      <c r="N151" s="41"/>
      <c r="O151" s="104"/>
      <c r="P151" s="41"/>
      <c r="Q151" s="95"/>
      <c r="R151" s="37"/>
    </row>
    <row r="152" spans="2:18" s="30" customFormat="1" ht="49.5" customHeight="1" thickBot="1" x14ac:dyDescent="0.25">
      <c r="B152" s="31"/>
      <c r="C152" s="146" t="s">
        <v>88</v>
      </c>
      <c r="D152" s="9"/>
      <c r="E152" s="64" t="s">
        <v>45</v>
      </c>
      <c r="F152" s="9"/>
      <c r="G152" s="83"/>
      <c r="H152" s="50"/>
      <c r="I152" s="83"/>
      <c r="J152" s="50"/>
      <c r="K152" s="83"/>
      <c r="L152" s="47"/>
      <c r="M152" s="83"/>
      <c r="N152" s="47"/>
      <c r="O152" s="83"/>
      <c r="P152" s="47"/>
      <c r="Q152" s="85">
        <f>SUM(G152,I152,K152,M152,O152)</f>
        <v>0</v>
      </c>
      <c r="R152" s="37"/>
    </row>
    <row r="153" spans="2:18" s="30" customFormat="1" ht="15.75" customHeight="1" thickBot="1" x14ac:dyDescent="0.25">
      <c r="B153" s="31"/>
      <c r="C153" s="151"/>
      <c r="D153" s="11"/>
      <c r="E153" s="11"/>
      <c r="F153" s="11"/>
      <c r="G153" s="47"/>
      <c r="H153" s="50"/>
      <c r="I153" s="47"/>
      <c r="J153" s="50"/>
      <c r="K153" s="47"/>
      <c r="L153" s="47"/>
      <c r="M153" s="47"/>
      <c r="N153" s="47"/>
      <c r="O153" s="47"/>
      <c r="P153" s="47"/>
      <c r="Q153" s="105"/>
      <c r="R153" s="37"/>
    </row>
    <row r="154" spans="2:18" s="30" customFormat="1" ht="40.5" customHeight="1" thickBot="1" x14ac:dyDescent="0.25">
      <c r="B154" s="31"/>
      <c r="C154" s="146" t="s">
        <v>88</v>
      </c>
      <c r="D154" s="11"/>
      <c r="E154" s="11"/>
      <c r="F154" s="11"/>
      <c r="G154" s="83">
        <v>10</v>
      </c>
      <c r="H154" s="50"/>
      <c r="I154" s="83">
        <v>15</v>
      </c>
      <c r="J154" s="50"/>
      <c r="K154" s="83">
        <v>20</v>
      </c>
      <c r="L154" s="47"/>
      <c r="M154" s="83">
        <v>25</v>
      </c>
      <c r="N154" s="47"/>
      <c r="O154" s="83">
        <v>30</v>
      </c>
      <c r="P154" s="47"/>
      <c r="Q154" s="85">
        <f>SUM(G154,I154,K154,M154,O154)</f>
        <v>100</v>
      </c>
      <c r="R154" s="37"/>
    </row>
    <row r="155" spans="2:18" s="30" customFormat="1" ht="13.5" customHeight="1" thickBot="1" x14ac:dyDescent="0.25">
      <c r="B155" s="31"/>
      <c r="C155" s="150"/>
      <c r="D155" s="9"/>
      <c r="E155" s="9"/>
      <c r="F155" s="9"/>
      <c r="G155" s="18"/>
      <c r="H155" s="11"/>
      <c r="I155" s="18"/>
      <c r="J155" s="18"/>
      <c r="K155" s="18"/>
      <c r="L155" s="24"/>
      <c r="M155" s="18"/>
      <c r="N155" s="24"/>
      <c r="O155" s="18"/>
      <c r="P155" s="24"/>
      <c r="Q155" s="92"/>
      <c r="R155" s="37"/>
    </row>
    <row r="156" spans="2:18" s="30" customFormat="1" ht="45" customHeight="1" thickBot="1" x14ac:dyDescent="0.25">
      <c r="B156" s="31"/>
      <c r="C156" s="146" t="s">
        <v>88</v>
      </c>
      <c r="D156" s="9"/>
      <c r="E156" s="9"/>
      <c r="F156" s="9"/>
      <c r="G156" s="83"/>
      <c r="H156" s="50"/>
      <c r="I156" s="83"/>
      <c r="J156" s="50"/>
      <c r="K156" s="83"/>
      <c r="L156" s="47"/>
      <c r="M156" s="83"/>
      <c r="N156" s="47"/>
      <c r="O156" s="83"/>
      <c r="P156" s="47"/>
      <c r="Q156" s="85">
        <f>SUM(G156,I156,K156,M156,O156)</f>
        <v>0</v>
      </c>
      <c r="R156" s="37"/>
    </row>
    <row r="157" spans="2:18" s="30" customFormat="1" ht="13.5" thickBot="1" x14ac:dyDescent="0.25">
      <c r="B157" s="31"/>
      <c r="C157" s="52"/>
      <c r="D157" s="11"/>
      <c r="E157" s="11"/>
      <c r="F157" s="11"/>
      <c r="G157" s="41"/>
      <c r="H157" s="43"/>
      <c r="I157" s="41"/>
      <c r="J157" s="43"/>
      <c r="K157" s="41"/>
      <c r="L157" s="41"/>
      <c r="M157" s="41"/>
      <c r="N157" s="41"/>
      <c r="O157" s="41"/>
      <c r="P157" s="41"/>
      <c r="Q157" s="87"/>
      <c r="R157" s="37"/>
    </row>
    <row r="158" spans="2:18" s="30" customFormat="1" ht="26.25" thickBot="1" x14ac:dyDescent="0.25">
      <c r="B158" s="31"/>
      <c r="C158" s="52" t="s">
        <v>84</v>
      </c>
      <c r="D158" s="11"/>
      <c r="E158" s="11"/>
      <c r="F158" s="11"/>
      <c r="G158" s="93">
        <f>SUM(G154,G156)</f>
        <v>10</v>
      </c>
      <c r="H158" s="91"/>
      <c r="I158" s="93">
        <f>SUM(I152,I154,I156)</f>
        <v>15</v>
      </c>
      <c r="J158" s="91"/>
      <c r="K158" s="93">
        <f>SUM(K152,K154,K156)</f>
        <v>20</v>
      </c>
      <c r="L158" s="47"/>
      <c r="M158" s="93">
        <f>SUM(M152,M154,M156)</f>
        <v>25</v>
      </c>
      <c r="N158" s="47"/>
      <c r="O158" s="93">
        <f>SUM(O152,O154,O156)</f>
        <v>30</v>
      </c>
      <c r="P158" s="47"/>
      <c r="Q158" s="93">
        <f>SUM(Q152,Q154,Q156)</f>
        <v>100</v>
      </c>
      <c r="R158" s="37"/>
    </row>
    <row r="159" spans="2:18" s="30" customFormat="1" ht="13.5" thickBot="1" x14ac:dyDescent="0.25">
      <c r="B159" s="31"/>
      <c r="C159" s="52"/>
      <c r="D159" s="11"/>
      <c r="E159" s="11"/>
      <c r="F159" s="11"/>
      <c r="G159" s="41"/>
      <c r="H159" s="43"/>
      <c r="I159" s="41"/>
      <c r="J159" s="43"/>
      <c r="K159" s="41"/>
      <c r="L159" s="41"/>
      <c r="M159" s="41"/>
      <c r="N159" s="41"/>
      <c r="O159" s="41"/>
      <c r="P159" s="41"/>
      <c r="Q159" s="87"/>
      <c r="R159" s="37"/>
    </row>
    <row r="160" spans="2:18" s="30" customFormat="1" ht="39" thickBot="1" x14ac:dyDescent="0.25">
      <c r="B160" s="31"/>
      <c r="C160" s="151" t="s">
        <v>86</v>
      </c>
      <c r="D160" s="11"/>
      <c r="E160" s="11"/>
      <c r="F160" s="11"/>
      <c r="G160" s="84">
        <v>2</v>
      </c>
      <c r="H160" s="50"/>
      <c r="I160" s="84">
        <v>2</v>
      </c>
      <c r="J160" s="50"/>
      <c r="K160" s="84">
        <v>2</v>
      </c>
      <c r="L160" s="47"/>
      <c r="M160" s="84">
        <v>2</v>
      </c>
      <c r="N160" s="47"/>
      <c r="O160" s="84">
        <v>2</v>
      </c>
      <c r="P160" s="41"/>
      <c r="Q160" s="87"/>
      <c r="R160" s="37"/>
    </row>
    <row r="161" spans="2:18" s="30" customFormat="1" ht="13.5" thickBot="1" x14ac:dyDescent="0.25">
      <c r="B161" s="31"/>
      <c r="C161" s="151"/>
      <c r="D161" s="11"/>
      <c r="E161" s="11"/>
      <c r="F161" s="11"/>
      <c r="G161" s="82"/>
      <c r="H161" s="81"/>
      <c r="I161" s="82"/>
      <c r="J161" s="81"/>
      <c r="K161" s="82"/>
      <c r="L161" s="82"/>
      <c r="M161" s="82"/>
      <c r="N161" s="82"/>
      <c r="O161" s="82"/>
      <c r="P161" s="41"/>
      <c r="Q161" s="87"/>
      <c r="R161" s="37"/>
    </row>
    <row r="162" spans="2:18" s="30" customFormat="1" ht="26.25" thickBot="1" x14ac:dyDescent="0.25">
      <c r="B162" s="31"/>
      <c r="C162" s="52" t="s">
        <v>82</v>
      </c>
      <c r="D162" s="11"/>
      <c r="E162" s="11"/>
      <c r="F162" s="11"/>
      <c r="G162" s="147">
        <f>IFERROR(G158/G160,0)</f>
        <v>5</v>
      </c>
      <c r="H162" s="91"/>
      <c r="I162" s="147">
        <f>IFERROR(I158/I160,0)</f>
        <v>7.5</v>
      </c>
      <c r="J162" s="91"/>
      <c r="K162" s="147">
        <f>IFERROR(K158/K160,0)</f>
        <v>10</v>
      </c>
      <c r="L162" s="41"/>
      <c r="M162" s="147">
        <f>IFERROR(M158/M160,0)</f>
        <v>12.5</v>
      </c>
      <c r="N162" s="41"/>
      <c r="O162" s="147">
        <f>IFERROR(O158/O160,0)</f>
        <v>15</v>
      </c>
      <c r="P162" s="41"/>
      <c r="Q162" s="87"/>
      <c r="R162" s="37"/>
    </row>
    <row r="163" spans="2:18" s="30" customFormat="1" ht="13.5" thickBot="1" x14ac:dyDescent="0.25">
      <c r="B163" s="31"/>
      <c r="C163" s="52"/>
      <c r="D163" s="11"/>
      <c r="E163" s="11"/>
      <c r="F163" s="11"/>
      <c r="G163" s="41"/>
      <c r="H163" s="43"/>
      <c r="I163" s="41"/>
      <c r="J163" s="43"/>
      <c r="K163" s="41"/>
      <c r="L163" s="41"/>
      <c r="M163" s="41"/>
      <c r="N163" s="41"/>
      <c r="O163" s="41"/>
      <c r="P163" s="41"/>
      <c r="Q163" s="87"/>
      <c r="R163" s="37"/>
    </row>
    <row r="164" spans="2:18" s="30" customFormat="1" ht="30.75" thickBot="1" x14ac:dyDescent="0.25">
      <c r="B164" s="31"/>
      <c r="C164" s="148" t="s">
        <v>43</v>
      </c>
      <c r="D164" s="11"/>
      <c r="E164" s="11"/>
      <c r="F164" s="11"/>
      <c r="G164" s="98">
        <f>SUM(G146+G158)</f>
        <v>20</v>
      </c>
      <c r="H164" s="87"/>
      <c r="I164" s="98">
        <f>SUM(I146+I152+I154+I156)</f>
        <v>30</v>
      </c>
      <c r="J164" s="87"/>
      <c r="K164" s="98">
        <f>SUM(K146+K152+K154+K156)</f>
        <v>40</v>
      </c>
      <c r="L164" s="87"/>
      <c r="M164" s="98">
        <f>SUM(M146+M152+M154+M156)</f>
        <v>50</v>
      </c>
      <c r="N164" s="87"/>
      <c r="O164" s="98">
        <f>SUM(O146+O152+O154+O156)</f>
        <v>60</v>
      </c>
      <c r="P164" s="87"/>
      <c r="Q164" s="98">
        <f>SUM(Q146+Q152+Q154+Q156)</f>
        <v>200</v>
      </c>
      <c r="R164" s="37"/>
    </row>
    <row r="165" spans="2:18" s="30" customFormat="1" ht="15.75" thickBot="1" x14ac:dyDescent="0.25">
      <c r="B165" s="31"/>
      <c r="C165" s="148"/>
      <c r="D165" s="11"/>
      <c r="E165" s="11"/>
      <c r="F165" s="11"/>
      <c r="G165" s="79"/>
      <c r="H165" s="43"/>
      <c r="I165" s="79"/>
      <c r="J165" s="43"/>
      <c r="K165" s="79"/>
      <c r="L165" s="41"/>
      <c r="M165" s="41"/>
      <c r="N165" s="41"/>
      <c r="O165" s="41"/>
      <c r="P165" s="41"/>
      <c r="Q165" s="95"/>
      <c r="R165" s="37"/>
    </row>
    <row r="166" spans="2:18" s="30" customFormat="1" ht="15.75" thickBot="1" x14ac:dyDescent="0.25">
      <c r="B166" s="31"/>
      <c r="C166" s="52" t="s">
        <v>89</v>
      </c>
      <c r="D166" s="11"/>
      <c r="E166" s="11"/>
      <c r="F166" s="11"/>
      <c r="G166" s="84">
        <f>SUM(G148,G160)</f>
        <v>3</v>
      </c>
      <c r="H166" s="50"/>
      <c r="I166" s="84">
        <f>SUM(I148,I160)</f>
        <v>3</v>
      </c>
      <c r="J166" s="50"/>
      <c r="K166" s="84">
        <f>SUM(K148,K160)</f>
        <v>3</v>
      </c>
      <c r="L166" s="47"/>
      <c r="M166" s="84">
        <f>SUM(M148,M160)</f>
        <v>3</v>
      </c>
      <c r="N166" s="47"/>
      <c r="O166" s="84">
        <f>SUM(O148,O160)</f>
        <v>3</v>
      </c>
      <c r="P166" s="41"/>
      <c r="Q166" s="95"/>
      <c r="R166" s="37"/>
    </row>
    <row r="167" spans="2:18" s="30" customFormat="1" ht="15.75" thickBot="1" x14ac:dyDescent="0.25">
      <c r="B167" s="31"/>
      <c r="C167" s="148"/>
      <c r="D167" s="11"/>
      <c r="E167" s="11"/>
      <c r="F167" s="11"/>
      <c r="G167" s="79"/>
      <c r="H167" s="43"/>
      <c r="I167" s="79"/>
      <c r="J167" s="43"/>
      <c r="K167" s="79"/>
      <c r="L167" s="41"/>
      <c r="M167" s="41"/>
      <c r="N167" s="41"/>
      <c r="O167" s="41"/>
      <c r="P167" s="41"/>
      <c r="Q167" s="95"/>
      <c r="R167" s="37"/>
    </row>
    <row r="168" spans="2:18" s="30" customFormat="1" ht="26.25" thickBot="1" x14ac:dyDescent="0.25">
      <c r="B168" s="31"/>
      <c r="C168" s="52" t="s">
        <v>83</v>
      </c>
      <c r="D168" s="11"/>
      <c r="E168" s="11"/>
      <c r="F168" s="11"/>
      <c r="G168" s="147">
        <f>IFERROR(G164/G166,0)</f>
        <v>6.666666666666667</v>
      </c>
      <c r="H168" s="91"/>
      <c r="I168" s="147">
        <f>IFERROR(I164/I166,0)</f>
        <v>10</v>
      </c>
      <c r="J168" s="91"/>
      <c r="K168" s="147">
        <f>IFERROR(K164/K166,0)</f>
        <v>13.333333333333334</v>
      </c>
      <c r="L168" s="41"/>
      <c r="M168" s="147">
        <f>IFERROR(M164/M166,0)</f>
        <v>16.666666666666668</v>
      </c>
      <c r="N168" s="41"/>
      <c r="O168" s="147">
        <f>IFERROR(O164/O166,0)</f>
        <v>20</v>
      </c>
      <c r="P168" s="41"/>
      <c r="Q168" s="87"/>
      <c r="R168" s="37"/>
    </row>
    <row r="169" spans="2:18" s="30" customFormat="1" x14ac:dyDescent="0.2">
      <c r="B169" s="31"/>
      <c r="C169" s="52"/>
      <c r="D169" s="11"/>
      <c r="E169" s="11"/>
      <c r="F169" s="11"/>
      <c r="G169" s="104"/>
      <c r="H169" s="91"/>
      <c r="I169" s="104"/>
      <c r="J169" s="91"/>
      <c r="K169" s="104"/>
      <c r="L169" s="41"/>
      <c r="M169" s="104"/>
      <c r="N169" s="41"/>
      <c r="O169" s="104"/>
      <c r="P169" s="41"/>
      <c r="Q169" s="87"/>
      <c r="R169" s="37"/>
    </row>
    <row r="170" spans="2:18" s="30" customFormat="1" ht="13.5" thickBot="1" x14ac:dyDescent="0.25">
      <c r="B170" s="67"/>
      <c r="C170" s="68"/>
      <c r="D170" s="58"/>
      <c r="E170" s="58"/>
      <c r="F170" s="58"/>
      <c r="G170" s="106"/>
      <c r="H170" s="107"/>
      <c r="I170" s="106"/>
      <c r="J170" s="107"/>
      <c r="K170" s="106"/>
      <c r="L170" s="69"/>
      <c r="M170" s="106"/>
      <c r="N170" s="69"/>
      <c r="O170" s="106"/>
      <c r="P170" s="69"/>
      <c r="Q170" s="94"/>
      <c r="R170" s="70"/>
    </row>
    <row r="171" spans="2:18" s="30" customFormat="1" ht="13.5" thickTop="1" x14ac:dyDescent="0.2">
      <c r="B171" s="31"/>
      <c r="C171" s="52"/>
      <c r="D171" s="11"/>
      <c r="E171" s="11"/>
      <c r="F171" s="11"/>
      <c r="G171" s="104"/>
      <c r="H171" s="91"/>
      <c r="I171" s="104"/>
      <c r="J171" s="91"/>
      <c r="K171" s="104"/>
      <c r="L171" s="41"/>
      <c r="M171" s="104"/>
      <c r="N171" s="41"/>
      <c r="O171" s="104"/>
      <c r="P171" s="41"/>
      <c r="Q171" s="87"/>
      <c r="R171" s="37"/>
    </row>
    <row r="172" spans="2:18" s="30" customFormat="1" ht="13.5" thickBot="1" x14ac:dyDescent="0.25">
      <c r="B172" s="31"/>
      <c r="C172" s="52"/>
      <c r="D172" s="11"/>
      <c r="E172" s="11"/>
      <c r="F172" s="11"/>
      <c r="G172" s="104"/>
      <c r="H172" s="91"/>
      <c r="I172" s="104"/>
      <c r="J172" s="91"/>
      <c r="K172" s="104"/>
      <c r="L172" s="41"/>
      <c r="M172" s="104"/>
      <c r="N172" s="41"/>
      <c r="O172" s="104"/>
      <c r="P172" s="41"/>
      <c r="Q172" s="87"/>
      <c r="R172" s="37"/>
    </row>
    <row r="173" spans="2:18" s="30" customFormat="1" ht="17.25" customHeight="1" thickBot="1" x14ac:dyDescent="0.25">
      <c r="B173" s="8"/>
      <c r="C173" s="76" t="s">
        <v>44</v>
      </c>
      <c r="D173" s="9"/>
      <c r="E173" s="64"/>
      <c r="F173" s="9"/>
      <c r="G173" s="403" t="s">
        <v>92</v>
      </c>
      <c r="H173" s="404"/>
      <c r="I173" s="404"/>
      <c r="J173" s="404"/>
      <c r="K173" s="405"/>
      <c r="L173" s="11"/>
      <c r="M173" s="11"/>
      <c r="N173" s="11"/>
      <c r="O173" s="11"/>
      <c r="P173" s="11"/>
      <c r="Q173" s="96"/>
      <c r="R173" s="37"/>
    </row>
    <row r="174" spans="2:18" s="30" customFormat="1" x14ac:dyDescent="0.2">
      <c r="B174" s="8"/>
      <c r="C174" s="150"/>
      <c r="D174" s="9"/>
      <c r="E174" s="9"/>
      <c r="F174" s="9"/>
      <c r="G174" s="9"/>
      <c r="H174" s="9"/>
      <c r="I174" s="9"/>
      <c r="J174" s="9"/>
      <c r="K174" s="9"/>
      <c r="L174" s="11"/>
      <c r="M174" s="11"/>
      <c r="N174" s="11"/>
      <c r="O174" s="11"/>
      <c r="P174" s="11"/>
      <c r="Q174" s="96"/>
      <c r="R174" s="37"/>
    </row>
    <row r="175" spans="2:18" s="30" customFormat="1" ht="25.5" x14ac:dyDescent="0.2">
      <c r="B175" s="8"/>
      <c r="C175" s="13" t="s">
        <v>73</v>
      </c>
      <c r="D175" s="9"/>
      <c r="E175" s="9"/>
      <c r="F175" s="9"/>
      <c r="G175" s="54" t="s">
        <v>34</v>
      </c>
      <c r="H175" s="9"/>
      <c r="I175" s="54" t="s">
        <v>35</v>
      </c>
      <c r="J175" s="9"/>
      <c r="K175" s="54" t="s">
        <v>36</v>
      </c>
      <c r="L175" s="11"/>
      <c r="M175" s="54" t="s">
        <v>61</v>
      </c>
      <c r="N175" s="11"/>
      <c r="O175" s="54" t="s">
        <v>71</v>
      </c>
      <c r="P175" s="11"/>
      <c r="Q175" s="54" t="s">
        <v>72</v>
      </c>
      <c r="R175" s="37"/>
    </row>
    <row r="176" spans="2:18" s="30" customFormat="1" ht="13.5" thickBot="1" x14ac:dyDescent="0.25">
      <c r="B176" s="8"/>
      <c r="C176" s="13"/>
      <c r="D176" s="9"/>
      <c r="E176" s="9"/>
      <c r="F176" s="9"/>
      <c r="G176" s="9"/>
      <c r="H176" s="9"/>
      <c r="I176" s="9"/>
      <c r="J176" s="9"/>
      <c r="K176" s="9"/>
      <c r="L176" s="11"/>
      <c r="M176" s="9"/>
      <c r="N176" s="11"/>
      <c r="O176" s="9"/>
      <c r="P176" s="11"/>
      <c r="Q176" s="9"/>
      <c r="R176" s="37"/>
    </row>
    <row r="177" spans="2:18" s="30" customFormat="1" ht="15.75" thickBot="1" x14ac:dyDescent="0.25">
      <c r="B177" s="8"/>
      <c r="C177" s="15" t="s">
        <v>74</v>
      </c>
      <c r="D177" s="9"/>
      <c r="E177" s="64" t="s">
        <v>45</v>
      </c>
      <c r="F177" s="9"/>
      <c r="G177" s="39"/>
      <c r="H177" s="40"/>
      <c r="I177" s="39"/>
      <c r="J177" s="40"/>
      <c r="K177" s="39"/>
      <c r="L177" s="41"/>
      <c r="M177" s="39"/>
      <c r="N177" s="41"/>
      <c r="O177" s="39"/>
      <c r="P177" s="41"/>
      <c r="Q177" s="85">
        <f>SUM(G177,I177,K177,M177,O177)</f>
        <v>0</v>
      </c>
      <c r="R177" s="37"/>
    </row>
    <row r="178" spans="2:18" s="30" customFormat="1" ht="13.5" thickBot="1" x14ac:dyDescent="0.25">
      <c r="B178" s="8"/>
      <c r="C178" s="150"/>
      <c r="D178" s="9"/>
      <c r="E178" s="9"/>
      <c r="F178" s="9"/>
      <c r="G178" s="42"/>
      <c r="H178" s="40"/>
      <c r="I178" s="42"/>
      <c r="J178" s="40"/>
      <c r="K178" s="42"/>
      <c r="L178" s="43"/>
      <c r="M178" s="42"/>
      <c r="N178" s="43"/>
      <c r="O178" s="42"/>
      <c r="P178" s="43"/>
      <c r="Q178" s="86"/>
      <c r="R178" s="37"/>
    </row>
    <row r="179" spans="2:18" s="30" customFormat="1" ht="13.5" thickBot="1" x14ac:dyDescent="0.25">
      <c r="B179" s="8"/>
      <c r="C179" s="150" t="s">
        <v>75</v>
      </c>
      <c r="D179" s="9"/>
      <c r="E179" s="9"/>
      <c r="F179" s="9"/>
      <c r="G179" s="44"/>
      <c r="H179" s="45"/>
      <c r="I179" s="39"/>
      <c r="J179" s="45"/>
      <c r="K179" s="39"/>
      <c r="L179" s="41"/>
      <c r="M179" s="39"/>
      <c r="N179" s="41"/>
      <c r="O179" s="39"/>
      <c r="P179" s="41"/>
      <c r="Q179" s="85">
        <f>SUM(G179,I179,K179,M179,O179)</f>
        <v>0</v>
      </c>
      <c r="R179" s="37"/>
    </row>
    <row r="180" spans="2:18" s="30" customFormat="1" ht="13.5" thickBot="1" x14ac:dyDescent="0.25">
      <c r="B180" s="8"/>
      <c r="C180" s="150"/>
      <c r="D180" s="9"/>
      <c r="E180" s="9"/>
      <c r="F180" s="9"/>
      <c r="G180" s="42"/>
      <c r="H180" s="40"/>
      <c r="I180" s="42"/>
      <c r="J180" s="40"/>
      <c r="K180" s="42"/>
      <c r="L180" s="43"/>
      <c r="M180" s="42"/>
      <c r="N180" s="43"/>
      <c r="O180" s="42"/>
      <c r="P180" s="43"/>
      <c r="Q180" s="86"/>
      <c r="R180" s="37"/>
    </row>
    <row r="181" spans="2:18" s="30" customFormat="1" ht="13.5" thickBot="1" x14ac:dyDescent="0.25">
      <c r="B181" s="8"/>
      <c r="C181" s="150" t="s">
        <v>33</v>
      </c>
      <c r="D181" s="9"/>
      <c r="E181" s="9"/>
      <c r="F181" s="9"/>
      <c r="G181" s="39"/>
      <c r="H181" s="45"/>
      <c r="I181" s="39"/>
      <c r="J181" s="45"/>
      <c r="K181" s="39"/>
      <c r="L181" s="41"/>
      <c r="M181" s="39"/>
      <c r="N181" s="41"/>
      <c r="O181" s="39"/>
      <c r="P181" s="41"/>
      <c r="Q181" s="85">
        <f>SUM(G181,I181,K181,M181,O181)</f>
        <v>0</v>
      </c>
      <c r="R181" s="37"/>
    </row>
    <row r="182" spans="2:18" s="30" customFormat="1" ht="13.5" thickBot="1" x14ac:dyDescent="0.25">
      <c r="B182" s="31"/>
      <c r="C182" s="151"/>
      <c r="D182" s="11"/>
      <c r="E182" s="11"/>
      <c r="F182" s="11"/>
      <c r="G182" s="41"/>
      <c r="H182" s="43"/>
      <c r="I182" s="41"/>
      <c r="J182" s="43"/>
      <c r="K182" s="41"/>
      <c r="L182" s="41"/>
      <c r="M182" s="41"/>
      <c r="N182" s="41"/>
      <c r="O182" s="41"/>
      <c r="P182" s="41"/>
      <c r="Q182" s="87"/>
      <c r="R182" s="37"/>
    </row>
    <row r="183" spans="2:18" s="30" customFormat="1" ht="13.5" thickBot="1" x14ac:dyDescent="0.25">
      <c r="B183" s="8"/>
      <c r="C183" s="150" t="s">
        <v>37</v>
      </c>
      <c r="D183" s="9"/>
      <c r="E183" s="9"/>
      <c r="F183" s="9"/>
      <c r="G183" s="85">
        <f>SUM(G177:G181)</f>
        <v>0</v>
      </c>
      <c r="H183" s="105"/>
      <c r="I183" s="85">
        <f>SUM(I177:I181)</f>
        <v>0</v>
      </c>
      <c r="J183" s="105"/>
      <c r="K183" s="85">
        <f>SUM(K177:K181)</f>
        <v>0</v>
      </c>
      <c r="L183" s="53"/>
      <c r="M183" s="85">
        <f>SUM(M177:M181)</f>
        <v>0</v>
      </c>
      <c r="N183" s="53"/>
      <c r="O183" s="85">
        <f>SUM(O177:O181)</f>
        <v>0</v>
      </c>
      <c r="P183" s="53"/>
      <c r="Q183" s="85">
        <f>SUM(Q177:Q181)</f>
        <v>0</v>
      </c>
      <c r="R183" s="37"/>
    </row>
    <row r="184" spans="2:18" s="30" customFormat="1" x14ac:dyDescent="0.2">
      <c r="B184" s="8"/>
      <c r="C184" s="150"/>
      <c r="D184" s="9"/>
      <c r="E184" s="9"/>
      <c r="F184" s="9"/>
      <c r="G184" s="43"/>
      <c r="H184" s="43"/>
      <c r="I184" s="43"/>
      <c r="J184" s="43"/>
      <c r="K184" s="43"/>
      <c r="L184" s="43"/>
      <c r="M184" s="43"/>
      <c r="N184" s="43"/>
      <c r="O184" s="43"/>
      <c r="P184" s="43"/>
      <c r="Q184" s="87"/>
      <c r="R184" s="37"/>
    </row>
    <row r="185" spans="2:18" s="30" customFormat="1" ht="13.5" thickBot="1" x14ac:dyDescent="0.25">
      <c r="B185" s="8"/>
      <c r="C185" s="150"/>
      <c r="D185" s="9"/>
      <c r="E185" s="9"/>
      <c r="F185" s="9"/>
      <c r="G185" s="22"/>
      <c r="H185" s="9"/>
      <c r="I185" s="22"/>
      <c r="J185" s="18"/>
      <c r="K185" s="22"/>
      <c r="L185" s="11"/>
      <c r="M185" s="11"/>
      <c r="N185" s="11"/>
      <c r="O185" s="11"/>
      <c r="P185" s="11"/>
      <c r="Q185" s="88"/>
      <c r="R185" s="37"/>
    </row>
    <row r="186" spans="2:18" s="30" customFormat="1" ht="15.75" thickBot="1" x14ac:dyDescent="0.25">
      <c r="B186" s="8"/>
      <c r="C186" s="21" t="s">
        <v>76</v>
      </c>
      <c r="D186" s="9"/>
      <c r="E186" s="64" t="s">
        <v>45</v>
      </c>
      <c r="F186" s="9"/>
      <c r="G186" s="83"/>
      <c r="H186" s="46"/>
      <c r="I186" s="83"/>
      <c r="J186" s="46"/>
      <c r="K186" s="83"/>
      <c r="L186" s="47"/>
      <c r="M186" s="83"/>
      <c r="N186" s="47"/>
      <c r="O186" s="83"/>
      <c r="P186" s="47"/>
      <c r="Q186" s="85">
        <f>SUM(G186,I186,K186,M186,O186)</f>
        <v>0</v>
      </c>
      <c r="R186" s="37"/>
    </row>
    <row r="187" spans="2:18" s="30" customFormat="1" ht="13.5" thickBot="1" x14ac:dyDescent="0.25">
      <c r="B187" s="8"/>
      <c r="C187" s="150"/>
      <c r="D187" s="9"/>
      <c r="E187" s="9"/>
      <c r="F187" s="9"/>
      <c r="G187" s="48"/>
      <c r="H187" s="49"/>
      <c r="I187" s="48"/>
      <c r="J187" s="49"/>
      <c r="K187" s="48"/>
      <c r="L187" s="50"/>
      <c r="M187" s="48"/>
      <c r="N187" s="50"/>
      <c r="O187" s="48"/>
      <c r="P187" s="50"/>
      <c r="Q187" s="89"/>
      <c r="R187" s="37"/>
    </row>
    <row r="188" spans="2:18" s="30" customFormat="1" ht="13.5" thickBot="1" x14ac:dyDescent="0.25">
      <c r="B188" s="8"/>
      <c r="C188" s="21" t="s">
        <v>77</v>
      </c>
      <c r="D188" s="9"/>
      <c r="E188" s="9"/>
      <c r="F188" s="9"/>
      <c r="G188" s="83"/>
      <c r="H188" s="49"/>
      <c r="I188" s="83"/>
      <c r="J188" s="49"/>
      <c r="K188" s="83"/>
      <c r="L188" s="47"/>
      <c r="M188" s="83"/>
      <c r="N188" s="47"/>
      <c r="O188" s="83"/>
      <c r="P188" s="47"/>
      <c r="Q188" s="85">
        <f>SUM(G188,I188,K188,M188,O188)</f>
        <v>0</v>
      </c>
      <c r="R188" s="37"/>
    </row>
    <row r="189" spans="2:18" s="30" customFormat="1" ht="13.5" thickBot="1" x14ac:dyDescent="0.25">
      <c r="B189" s="8"/>
      <c r="C189" s="150"/>
      <c r="D189" s="9"/>
      <c r="E189" s="9"/>
      <c r="F189" s="9"/>
      <c r="G189" s="48"/>
      <c r="H189" s="49"/>
      <c r="I189" s="48"/>
      <c r="J189" s="49"/>
      <c r="K189" s="48"/>
      <c r="L189" s="50"/>
      <c r="M189" s="48"/>
      <c r="N189" s="50"/>
      <c r="O189" s="48"/>
      <c r="P189" s="50"/>
      <c r="Q189" s="89"/>
      <c r="R189" s="37"/>
    </row>
    <row r="190" spans="2:18" s="30" customFormat="1" ht="13.5" thickBot="1" x14ac:dyDescent="0.25">
      <c r="B190" s="8"/>
      <c r="C190" s="21" t="s">
        <v>39</v>
      </c>
      <c r="D190" s="9"/>
      <c r="E190" s="9"/>
      <c r="F190" s="9"/>
      <c r="G190" s="83"/>
      <c r="H190" s="46"/>
      <c r="I190" s="83"/>
      <c r="J190" s="46"/>
      <c r="K190" s="83"/>
      <c r="L190" s="47"/>
      <c r="M190" s="83"/>
      <c r="N190" s="47"/>
      <c r="O190" s="83"/>
      <c r="P190" s="47"/>
      <c r="Q190" s="85">
        <f>SUM(G190,I190,K190,M190,O190)</f>
        <v>0</v>
      </c>
      <c r="R190" s="37"/>
    </row>
    <row r="191" spans="2:18" s="30" customFormat="1" ht="13.5" thickBot="1" x14ac:dyDescent="0.25">
      <c r="B191" s="8"/>
      <c r="C191" s="150"/>
      <c r="D191" s="9"/>
      <c r="E191" s="9"/>
      <c r="F191" s="9"/>
      <c r="G191" s="51"/>
      <c r="H191" s="49"/>
      <c r="I191" s="51"/>
      <c r="J191" s="49"/>
      <c r="K191" s="51"/>
      <c r="L191" s="50"/>
      <c r="M191" s="51"/>
      <c r="N191" s="50"/>
      <c r="O191" s="51"/>
      <c r="P191" s="50"/>
      <c r="Q191" s="90"/>
      <c r="R191" s="37"/>
    </row>
    <row r="192" spans="2:18" s="30" customFormat="1" ht="39" thickBot="1" x14ac:dyDescent="0.25">
      <c r="B192" s="8"/>
      <c r="C192" s="150" t="s">
        <v>78</v>
      </c>
      <c r="D192" s="9"/>
      <c r="E192" s="9"/>
      <c r="F192" s="9"/>
      <c r="G192" s="83"/>
      <c r="H192" s="46"/>
      <c r="I192" s="83"/>
      <c r="J192" s="49"/>
      <c r="K192" s="83"/>
      <c r="L192" s="47"/>
      <c r="M192" s="83"/>
      <c r="N192" s="47"/>
      <c r="O192" s="83"/>
      <c r="P192" s="47"/>
      <c r="Q192" s="85">
        <f>SUM(G192,I192,K192,M192,O192)</f>
        <v>0</v>
      </c>
      <c r="R192" s="37"/>
    </row>
    <row r="193" spans="2:18" s="30" customFormat="1" ht="13.5" thickBot="1" x14ac:dyDescent="0.25">
      <c r="B193" s="8"/>
      <c r="C193" s="150"/>
      <c r="D193" s="9"/>
      <c r="E193" s="9"/>
      <c r="F193" s="9"/>
      <c r="G193" s="47"/>
      <c r="H193" s="50"/>
      <c r="I193" s="47"/>
      <c r="J193" s="50"/>
      <c r="K193" s="47"/>
      <c r="L193" s="47"/>
      <c r="M193" s="47"/>
      <c r="N193" s="47"/>
      <c r="O193" s="47"/>
      <c r="P193" s="47"/>
      <c r="Q193" s="91"/>
      <c r="R193" s="37"/>
    </row>
    <row r="194" spans="2:18" s="30" customFormat="1" ht="26.25" thickBot="1" x14ac:dyDescent="0.25">
      <c r="B194" s="8"/>
      <c r="C194" s="150" t="s">
        <v>79</v>
      </c>
      <c r="D194" s="9"/>
      <c r="E194" s="9"/>
      <c r="F194" s="9"/>
      <c r="G194" s="83">
        <v>10</v>
      </c>
      <c r="H194" s="50"/>
      <c r="I194" s="83">
        <v>15</v>
      </c>
      <c r="J194" s="50"/>
      <c r="K194" s="83">
        <v>20</v>
      </c>
      <c r="L194" s="47"/>
      <c r="M194" s="83">
        <v>25</v>
      </c>
      <c r="N194" s="47"/>
      <c r="O194" s="83">
        <v>30</v>
      </c>
      <c r="P194" s="47"/>
      <c r="Q194" s="85">
        <f>SUM(G194,I194,K194,M194,O194)</f>
        <v>100</v>
      </c>
      <c r="R194" s="37"/>
    </row>
    <row r="195" spans="2:18" s="30" customFormat="1" ht="13.5" thickBot="1" x14ac:dyDescent="0.25">
      <c r="B195" s="8"/>
      <c r="C195" s="150"/>
      <c r="D195" s="9"/>
      <c r="E195" s="9"/>
      <c r="F195" s="9"/>
      <c r="G195" s="18"/>
      <c r="H195" s="11"/>
      <c r="I195" s="18"/>
      <c r="J195" s="18"/>
      <c r="K195" s="18"/>
      <c r="L195" s="24"/>
      <c r="M195" s="18"/>
      <c r="N195" s="24"/>
      <c r="O195" s="18"/>
      <c r="P195" s="24"/>
      <c r="Q195" s="92"/>
      <c r="R195" s="37"/>
    </row>
    <row r="196" spans="2:18" s="30" customFormat="1" ht="13.5" thickBot="1" x14ac:dyDescent="0.25">
      <c r="B196" s="8"/>
      <c r="C196" s="150" t="s">
        <v>38</v>
      </c>
      <c r="D196" s="9"/>
      <c r="E196" s="9"/>
      <c r="F196" s="9"/>
      <c r="G196" s="83"/>
      <c r="H196" s="50"/>
      <c r="I196" s="83"/>
      <c r="J196" s="50"/>
      <c r="K196" s="83"/>
      <c r="L196" s="47"/>
      <c r="M196" s="83"/>
      <c r="N196" s="47"/>
      <c r="O196" s="83"/>
      <c r="P196" s="47"/>
      <c r="Q196" s="85">
        <f>SUM(G196,I196,K196,M196,O196)</f>
        <v>0</v>
      </c>
      <c r="R196" s="37"/>
    </row>
    <row r="197" spans="2:18" s="30" customFormat="1" ht="13.5" thickBot="1" x14ac:dyDescent="0.25">
      <c r="B197" s="8"/>
      <c r="C197" s="150"/>
      <c r="D197" s="9"/>
      <c r="E197" s="9"/>
      <c r="F197" s="9"/>
      <c r="G197" s="47"/>
      <c r="H197" s="50"/>
      <c r="I197" s="47"/>
      <c r="J197" s="50"/>
      <c r="K197" s="47"/>
      <c r="L197" s="47"/>
      <c r="M197" s="47"/>
      <c r="N197" s="47"/>
      <c r="O197" s="47"/>
      <c r="P197" s="47"/>
      <c r="Q197" s="91"/>
      <c r="R197" s="37"/>
    </row>
    <row r="198" spans="2:18" s="30" customFormat="1" ht="26.25" thickBot="1" x14ac:dyDescent="0.25">
      <c r="B198" s="31"/>
      <c r="C198" s="52" t="s">
        <v>81</v>
      </c>
      <c r="D198" s="11"/>
      <c r="E198" s="11"/>
      <c r="F198" s="11"/>
      <c r="G198" s="93">
        <f>SUM(G186,G188,G190,G192,G194,G196)</f>
        <v>10</v>
      </c>
      <c r="H198" s="91"/>
      <c r="I198" s="93">
        <f>SUM(I186,I188,I190,I192,I194,I196)</f>
        <v>15</v>
      </c>
      <c r="J198" s="91"/>
      <c r="K198" s="93">
        <f>SUM(K186,K188,K190,K192,K194,K196)</f>
        <v>20</v>
      </c>
      <c r="L198" s="47"/>
      <c r="M198" s="93">
        <f>SUM(M186,M188,M190,M192,M194,M196)</f>
        <v>25</v>
      </c>
      <c r="N198" s="47"/>
      <c r="O198" s="93">
        <f>SUM(O186,O188,O190,O192,O194,O196)</f>
        <v>30</v>
      </c>
      <c r="P198" s="47"/>
      <c r="Q198" s="93">
        <f>SUM(Q186,Q188,Q190,Q192,Q194,Q196)</f>
        <v>100</v>
      </c>
      <c r="R198" s="37"/>
    </row>
    <row r="199" spans="2:18" s="30" customFormat="1" ht="13.5" thickBot="1" x14ac:dyDescent="0.25">
      <c r="B199" s="31"/>
      <c r="C199" s="52"/>
      <c r="D199" s="11"/>
      <c r="E199" s="11"/>
      <c r="F199" s="11"/>
      <c r="G199" s="41"/>
      <c r="H199" s="43"/>
      <c r="I199" s="41"/>
      <c r="J199" s="43"/>
      <c r="K199" s="41"/>
      <c r="L199" s="41"/>
      <c r="M199" s="41"/>
      <c r="N199" s="41"/>
      <c r="O199" s="41"/>
      <c r="P199" s="41"/>
      <c r="Q199" s="87"/>
      <c r="R199" s="37"/>
    </row>
    <row r="200" spans="2:18" s="30" customFormat="1" ht="26.25" thickBot="1" x14ac:dyDescent="0.25">
      <c r="B200" s="31"/>
      <c r="C200" s="151" t="s">
        <v>85</v>
      </c>
      <c r="D200" s="11"/>
      <c r="E200" s="11"/>
      <c r="F200" s="11"/>
      <c r="G200" s="84">
        <v>1</v>
      </c>
      <c r="H200" s="50"/>
      <c r="I200" s="84">
        <v>1</v>
      </c>
      <c r="J200" s="50"/>
      <c r="K200" s="84">
        <v>1</v>
      </c>
      <c r="L200" s="47"/>
      <c r="M200" s="84">
        <v>1</v>
      </c>
      <c r="N200" s="47"/>
      <c r="O200" s="84">
        <v>1</v>
      </c>
      <c r="P200" s="82"/>
      <c r="Q200" s="97"/>
      <c r="R200" s="37"/>
    </row>
    <row r="201" spans="2:18" s="30" customFormat="1" ht="15.75" thickBot="1" x14ac:dyDescent="0.25">
      <c r="B201" s="31"/>
      <c r="C201" s="80"/>
      <c r="D201" s="11"/>
      <c r="E201" s="11"/>
      <c r="F201" s="11"/>
      <c r="G201" s="79"/>
      <c r="H201" s="43"/>
      <c r="I201" s="79"/>
      <c r="J201" s="43"/>
      <c r="K201" s="79"/>
      <c r="L201" s="41"/>
      <c r="M201" s="79"/>
      <c r="N201" s="41"/>
      <c r="O201" s="79"/>
      <c r="P201" s="41"/>
      <c r="Q201" s="95"/>
      <c r="R201" s="37"/>
    </row>
    <row r="202" spans="2:18" s="30" customFormat="1" ht="34.5" customHeight="1" thickBot="1" x14ac:dyDescent="0.25">
      <c r="B202" s="31"/>
      <c r="C202" s="52" t="s">
        <v>82</v>
      </c>
      <c r="D202" s="11"/>
      <c r="E202" s="11"/>
      <c r="F202" s="11"/>
      <c r="G202" s="147">
        <f>IFERROR(G198/G200,0)</f>
        <v>10</v>
      </c>
      <c r="H202" s="91"/>
      <c r="I202" s="147">
        <f>IFERROR(I198/I200,0)</f>
        <v>15</v>
      </c>
      <c r="J202" s="91"/>
      <c r="K202" s="147">
        <f>IFERROR(K198/K200,0)</f>
        <v>20</v>
      </c>
      <c r="L202" s="41"/>
      <c r="M202" s="147">
        <f>IFERROR(M198/M200,0)</f>
        <v>25</v>
      </c>
      <c r="N202" s="41"/>
      <c r="O202" s="147">
        <f>IFERROR(O198/O200,0)</f>
        <v>30</v>
      </c>
      <c r="P202" s="41"/>
      <c r="Q202" s="95"/>
      <c r="R202" s="37"/>
    </row>
    <row r="203" spans="2:18" s="30" customFormat="1" ht="14.25" customHeight="1" thickBot="1" x14ac:dyDescent="0.25">
      <c r="B203" s="31"/>
      <c r="C203" s="52"/>
      <c r="D203" s="11"/>
      <c r="E203" s="11"/>
      <c r="F203" s="11"/>
      <c r="G203" s="104"/>
      <c r="H203" s="91"/>
      <c r="I203" s="104"/>
      <c r="J203" s="91"/>
      <c r="K203" s="104"/>
      <c r="L203" s="41"/>
      <c r="M203" s="104"/>
      <c r="N203" s="41"/>
      <c r="O203" s="104"/>
      <c r="P203" s="41"/>
      <c r="Q203" s="95"/>
      <c r="R203" s="37"/>
    </row>
    <row r="204" spans="2:18" s="30" customFormat="1" ht="49.5" customHeight="1" thickBot="1" x14ac:dyDescent="0.25">
      <c r="B204" s="31"/>
      <c r="C204" s="146" t="s">
        <v>88</v>
      </c>
      <c r="D204" s="9"/>
      <c r="E204" s="64" t="s">
        <v>45</v>
      </c>
      <c r="F204" s="9"/>
      <c r="G204" s="83"/>
      <c r="H204" s="50"/>
      <c r="I204" s="83"/>
      <c r="J204" s="50"/>
      <c r="K204" s="83"/>
      <c r="L204" s="47"/>
      <c r="M204" s="83"/>
      <c r="N204" s="47"/>
      <c r="O204" s="83"/>
      <c r="P204" s="47"/>
      <c r="Q204" s="85">
        <f>SUM(G204,I204,K204,M204,O204)</f>
        <v>0</v>
      </c>
      <c r="R204" s="37"/>
    </row>
    <row r="205" spans="2:18" s="30" customFormat="1" ht="15.75" customHeight="1" thickBot="1" x14ac:dyDescent="0.25">
      <c r="B205" s="31"/>
      <c r="C205" s="151"/>
      <c r="D205" s="11"/>
      <c r="E205" s="11"/>
      <c r="F205" s="11"/>
      <c r="G205" s="47"/>
      <c r="H205" s="50"/>
      <c r="I205" s="47"/>
      <c r="J205" s="50"/>
      <c r="K205" s="47"/>
      <c r="L205" s="47"/>
      <c r="M205" s="47"/>
      <c r="N205" s="47"/>
      <c r="O205" s="47"/>
      <c r="P205" s="47"/>
      <c r="Q205" s="105"/>
      <c r="R205" s="37"/>
    </row>
    <row r="206" spans="2:18" s="30" customFormat="1" ht="40.5" customHeight="1" thickBot="1" x14ac:dyDescent="0.25">
      <c r="B206" s="31"/>
      <c r="C206" s="146" t="s">
        <v>88</v>
      </c>
      <c r="D206" s="11"/>
      <c r="E206" s="11"/>
      <c r="F206" s="11"/>
      <c r="G206" s="83">
        <v>10</v>
      </c>
      <c r="H206" s="50"/>
      <c r="I206" s="83">
        <v>15</v>
      </c>
      <c r="J206" s="50"/>
      <c r="K206" s="83">
        <v>20</v>
      </c>
      <c r="L206" s="47"/>
      <c r="M206" s="83">
        <v>25</v>
      </c>
      <c r="N206" s="47"/>
      <c r="O206" s="83">
        <v>30</v>
      </c>
      <c r="P206" s="47"/>
      <c r="Q206" s="85">
        <f>SUM(G206,I206,K206,M206,O206)</f>
        <v>100</v>
      </c>
      <c r="R206" s="37"/>
    </row>
    <row r="207" spans="2:18" s="30" customFormat="1" ht="13.5" customHeight="1" thickBot="1" x14ac:dyDescent="0.25">
      <c r="B207" s="31"/>
      <c r="C207" s="150"/>
      <c r="D207" s="9"/>
      <c r="E207" s="9"/>
      <c r="F207" s="9"/>
      <c r="G207" s="18"/>
      <c r="H207" s="11"/>
      <c r="I207" s="18"/>
      <c r="J207" s="18"/>
      <c r="K207" s="18"/>
      <c r="L207" s="24"/>
      <c r="M207" s="18"/>
      <c r="N207" s="24"/>
      <c r="O207" s="18"/>
      <c r="P207" s="24"/>
      <c r="Q207" s="92"/>
      <c r="R207" s="37"/>
    </row>
    <row r="208" spans="2:18" s="30" customFormat="1" ht="45" customHeight="1" thickBot="1" x14ac:dyDescent="0.25">
      <c r="B208" s="31"/>
      <c r="C208" s="146" t="s">
        <v>88</v>
      </c>
      <c r="D208" s="9"/>
      <c r="E208" s="9"/>
      <c r="F208" s="9"/>
      <c r="G208" s="83"/>
      <c r="H208" s="50"/>
      <c r="I208" s="83"/>
      <c r="J208" s="50"/>
      <c r="K208" s="83"/>
      <c r="L208" s="47"/>
      <c r="M208" s="83"/>
      <c r="N208" s="47"/>
      <c r="O208" s="83"/>
      <c r="P208" s="47"/>
      <c r="Q208" s="85">
        <f>SUM(G208,I208,K208,M208,O208)</f>
        <v>0</v>
      </c>
      <c r="R208" s="37"/>
    </row>
    <row r="209" spans="2:18" s="30" customFormat="1" ht="13.5" thickBot="1" x14ac:dyDescent="0.25">
      <c r="B209" s="31"/>
      <c r="C209" s="52"/>
      <c r="D209" s="11"/>
      <c r="E209" s="11"/>
      <c r="F209" s="11"/>
      <c r="G209" s="41"/>
      <c r="H209" s="43"/>
      <c r="I209" s="41"/>
      <c r="J209" s="43"/>
      <c r="K209" s="41"/>
      <c r="L209" s="41"/>
      <c r="M209" s="41"/>
      <c r="N209" s="41"/>
      <c r="O209" s="41"/>
      <c r="P209" s="41"/>
      <c r="Q209" s="87"/>
      <c r="R209" s="37"/>
    </row>
    <row r="210" spans="2:18" s="30" customFormat="1" ht="26.25" thickBot="1" x14ac:dyDescent="0.25">
      <c r="B210" s="31"/>
      <c r="C210" s="52" t="s">
        <v>84</v>
      </c>
      <c r="D210" s="11"/>
      <c r="E210" s="11"/>
      <c r="F210" s="11"/>
      <c r="G210" s="93">
        <f>SUM(G206,G208)</f>
        <v>10</v>
      </c>
      <c r="H210" s="91"/>
      <c r="I210" s="93">
        <f>SUM(I204,I206,I208)</f>
        <v>15</v>
      </c>
      <c r="J210" s="91"/>
      <c r="K210" s="93">
        <f>SUM(K204,K206,K208)</f>
        <v>20</v>
      </c>
      <c r="L210" s="47"/>
      <c r="M210" s="93">
        <f>SUM(M204,M206,M208)</f>
        <v>25</v>
      </c>
      <c r="N210" s="47"/>
      <c r="O210" s="93">
        <f>SUM(O204,O206,O208)</f>
        <v>30</v>
      </c>
      <c r="P210" s="47"/>
      <c r="Q210" s="93">
        <f>SUM(Q204,Q206,Q208)</f>
        <v>100</v>
      </c>
      <c r="R210" s="37"/>
    </row>
    <row r="211" spans="2:18" s="30" customFormat="1" ht="13.5" thickBot="1" x14ac:dyDescent="0.25">
      <c r="B211" s="31"/>
      <c r="C211" s="52"/>
      <c r="D211" s="11"/>
      <c r="E211" s="11"/>
      <c r="F211" s="11"/>
      <c r="G211" s="41"/>
      <c r="H211" s="43"/>
      <c r="I211" s="41"/>
      <c r="J211" s="43"/>
      <c r="K211" s="41"/>
      <c r="L211" s="41"/>
      <c r="M211" s="41"/>
      <c r="N211" s="41"/>
      <c r="O211" s="41"/>
      <c r="P211" s="41"/>
      <c r="Q211" s="87"/>
      <c r="R211" s="37"/>
    </row>
    <row r="212" spans="2:18" s="30" customFormat="1" ht="39" thickBot="1" x14ac:dyDescent="0.25">
      <c r="B212" s="31"/>
      <c r="C212" s="151" t="s">
        <v>86</v>
      </c>
      <c r="D212" s="11"/>
      <c r="E212" s="11"/>
      <c r="F212" s="11"/>
      <c r="G212" s="84">
        <v>2</v>
      </c>
      <c r="H212" s="50"/>
      <c r="I212" s="84">
        <v>2</v>
      </c>
      <c r="J212" s="50"/>
      <c r="K212" s="84">
        <v>2</v>
      </c>
      <c r="L212" s="47"/>
      <c r="M212" s="84">
        <v>2</v>
      </c>
      <c r="N212" s="47"/>
      <c r="O212" s="84">
        <v>2</v>
      </c>
      <c r="P212" s="41"/>
      <c r="Q212" s="87"/>
      <c r="R212" s="37"/>
    </row>
    <row r="213" spans="2:18" s="30" customFormat="1" ht="13.5" thickBot="1" x14ac:dyDescent="0.25">
      <c r="B213" s="31"/>
      <c r="C213" s="151"/>
      <c r="D213" s="11"/>
      <c r="E213" s="11"/>
      <c r="F213" s="11"/>
      <c r="G213" s="82"/>
      <c r="H213" s="81"/>
      <c r="I213" s="82"/>
      <c r="J213" s="81"/>
      <c r="K213" s="82"/>
      <c r="L213" s="82"/>
      <c r="M213" s="82"/>
      <c r="N213" s="82"/>
      <c r="O213" s="82"/>
      <c r="P213" s="41"/>
      <c r="Q213" s="87"/>
      <c r="R213" s="37"/>
    </row>
    <row r="214" spans="2:18" s="30" customFormat="1" ht="26.25" thickBot="1" x14ac:dyDescent="0.25">
      <c r="B214" s="31"/>
      <c r="C214" s="52" t="s">
        <v>82</v>
      </c>
      <c r="D214" s="11"/>
      <c r="E214" s="11"/>
      <c r="F214" s="11"/>
      <c r="G214" s="147">
        <f>IFERROR(G210/G212,0)</f>
        <v>5</v>
      </c>
      <c r="H214" s="91"/>
      <c r="I214" s="147">
        <f>IFERROR(I210/I212,0)</f>
        <v>7.5</v>
      </c>
      <c r="J214" s="91"/>
      <c r="K214" s="147">
        <f>IFERROR(K210/K212,0)</f>
        <v>10</v>
      </c>
      <c r="L214" s="41"/>
      <c r="M214" s="147">
        <f>IFERROR(M210/M212,0)</f>
        <v>12.5</v>
      </c>
      <c r="N214" s="41"/>
      <c r="O214" s="147">
        <f>IFERROR(O210/O212,0)</f>
        <v>15</v>
      </c>
      <c r="P214" s="41"/>
      <c r="Q214" s="87"/>
      <c r="R214" s="37"/>
    </row>
    <row r="215" spans="2:18" s="30" customFormat="1" ht="13.5" thickBot="1" x14ac:dyDescent="0.25">
      <c r="B215" s="31"/>
      <c r="C215" s="52"/>
      <c r="D215" s="11"/>
      <c r="E215" s="11"/>
      <c r="F215" s="11"/>
      <c r="G215" s="41"/>
      <c r="H215" s="43"/>
      <c r="I215" s="41"/>
      <c r="J215" s="43"/>
      <c r="K215" s="41"/>
      <c r="L215" s="41"/>
      <c r="M215" s="41"/>
      <c r="N215" s="41"/>
      <c r="O215" s="41"/>
      <c r="P215" s="41"/>
      <c r="Q215" s="87"/>
      <c r="R215" s="37"/>
    </row>
    <row r="216" spans="2:18" s="30" customFormat="1" ht="30.75" thickBot="1" x14ac:dyDescent="0.25">
      <c r="B216" s="31"/>
      <c r="C216" s="148" t="s">
        <v>43</v>
      </c>
      <c r="D216" s="11"/>
      <c r="E216" s="11"/>
      <c r="F216" s="11"/>
      <c r="G216" s="98">
        <f>SUM(G198+G210)</f>
        <v>20</v>
      </c>
      <c r="H216" s="87"/>
      <c r="I216" s="98">
        <f>SUM(I198+I204+I206+I208)</f>
        <v>30</v>
      </c>
      <c r="J216" s="87"/>
      <c r="K216" s="98">
        <f>SUM(K198+K204+K206+K208)</f>
        <v>40</v>
      </c>
      <c r="L216" s="87"/>
      <c r="M216" s="98">
        <f>SUM(M198+M204+M206+M208)</f>
        <v>50</v>
      </c>
      <c r="N216" s="87"/>
      <c r="O216" s="98">
        <f>SUM(O198+O204+O206+O208)</f>
        <v>60</v>
      </c>
      <c r="P216" s="87"/>
      <c r="Q216" s="98">
        <f>SUM(Q198+Q204+Q206+Q208)</f>
        <v>200</v>
      </c>
      <c r="R216" s="37"/>
    </row>
    <row r="217" spans="2:18" s="30" customFormat="1" ht="15.75" thickBot="1" x14ac:dyDescent="0.25">
      <c r="B217" s="31"/>
      <c r="C217" s="148"/>
      <c r="D217" s="11"/>
      <c r="E217" s="11"/>
      <c r="F217" s="11"/>
      <c r="G217" s="79"/>
      <c r="H217" s="43"/>
      <c r="I217" s="79"/>
      <c r="J217" s="43"/>
      <c r="K217" s="79"/>
      <c r="L217" s="41"/>
      <c r="M217" s="41"/>
      <c r="N217" s="41"/>
      <c r="O217" s="41"/>
      <c r="P217" s="41"/>
      <c r="Q217" s="95"/>
      <c r="R217" s="37"/>
    </row>
    <row r="218" spans="2:18" s="30" customFormat="1" ht="15.75" thickBot="1" x14ac:dyDescent="0.25">
      <c r="B218" s="31"/>
      <c r="C218" s="52" t="s">
        <v>89</v>
      </c>
      <c r="D218" s="11"/>
      <c r="E218" s="11"/>
      <c r="F218" s="11"/>
      <c r="G218" s="84">
        <f>SUM(G200,G212)</f>
        <v>3</v>
      </c>
      <c r="H218" s="50"/>
      <c r="I218" s="84">
        <f>SUM(I200,I212)</f>
        <v>3</v>
      </c>
      <c r="J218" s="50"/>
      <c r="K218" s="84">
        <f>SUM(K200,K212)</f>
        <v>3</v>
      </c>
      <c r="L218" s="47"/>
      <c r="M218" s="84">
        <f>SUM(M200,M212)</f>
        <v>3</v>
      </c>
      <c r="N218" s="47"/>
      <c r="O218" s="84">
        <f>SUM(O200,O212)</f>
        <v>3</v>
      </c>
      <c r="P218" s="41"/>
      <c r="Q218" s="95"/>
      <c r="R218" s="37"/>
    </row>
    <row r="219" spans="2:18" s="30" customFormat="1" ht="15.75" thickBot="1" x14ac:dyDescent="0.25">
      <c r="B219" s="31"/>
      <c r="C219" s="148"/>
      <c r="D219" s="11"/>
      <c r="E219" s="11"/>
      <c r="F219" s="11"/>
      <c r="G219" s="79"/>
      <c r="H219" s="43"/>
      <c r="I219" s="79"/>
      <c r="J219" s="43"/>
      <c r="K219" s="79"/>
      <c r="L219" s="41"/>
      <c r="M219" s="41"/>
      <c r="N219" s="41"/>
      <c r="O219" s="41"/>
      <c r="P219" s="41"/>
      <c r="Q219" s="95"/>
      <c r="R219" s="37"/>
    </row>
    <row r="220" spans="2:18" s="30" customFormat="1" ht="26.25" thickBot="1" x14ac:dyDescent="0.25">
      <c r="B220" s="31"/>
      <c r="C220" s="52" t="s">
        <v>83</v>
      </c>
      <c r="D220" s="11"/>
      <c r="E220" s="11"/>
      <c r="F220" s="11"/>
      <c r="G220" s="147">
        <f>IFERROR(G216/G218,0)</f>
        <v>6.666666666666667</v>
      </c>
      <c r="H220" s="91"/>
      <c r="I220" s="147">
        <f>IFERROR(I216/I218,0)</f>
        <v>10</v>
      </c>
      <c r="J220" s="91"/>
      <c r="K220" s="147">
        <f>IFERROR(K216/K218,0)</f>
        <v>13.333333333333334</v>
      </c>
      <c r="L220" s="41"/>
      <c r="M220" s="147">
        <f>IFERROR(M216/M218,0)</f>
        <v>16.666666666666668</v>
      </c>
      <c r="N220" s="41"/>
      <c r="O220" s="147">
        <f>IFERROR(O216/O218,0)</f>
        <v>20</v>
      </c>
      <c r="P220" s="41"/>
      <c r="Q220" s="87"/>
      <c r="R220" s="37"/>
    </row>
    <row r="221" spans="2:18" s="30" customFormat="1" x14ac:dyDescent="0.2">
      <c r="B221" s="31"/>
      <c r="C221" s="52"/>
      <c r="D221" s="11"/>
      <c r="E221" s="11"/>
      <c r="F221" s="11"/>
      <c r="G221" s="104"/>
      <c r="H221" s="91"/>
      <c r="I221" s="104"/>
      <c r="J221" s="91"/>
      <c r="K221" s="104"/>
      <c r="L221" s="41"/>
      <c r="M221" s="104"/>
      <c r="N221" s="41"/>
      <c r="O221" s="104"/>
      <c r="P221" s="41"/>
      <c r="Q221" s="87"/>
      <c r="R221" s="37"/>
    </row>
    <row r="222" spans="2:18" s="30" customFormat="1" ht="13.5" thickBot="1" x14ac:dyDescent="0.25">
      <c r="B222" s="67"/>
      <c r="C222" s="68"/>
      <c r="D222" s="58"/>
      <c r="E222" s="58"/>
      <c r="F222" s="58"/>
      <c r="G222" s="106"/>
      <c r="H222" s="107"/>
      <c r="I222" s="106"/>
      <c r="J222" s="107"/>
      <c r="K222" s="106"/>
      <c r="L222" s="69"/>
      <c r="M222" s="106"/>
      <c r="N222" s="69"/>
      <c r="O222" s="106"/>
      <c r="P222" s="69"/>
      <c r="Q222" s="94"/>
      <c r="R222" s="70"/>
    </row>
    <row r="223" spans="2:18" s="30" customFormat="1" ht="13.5" thickTop="1" x14ac:dyDescent="0.2">
      <c r="B223" s="31"/>
      <c r="C223" s="52"/>
      <c r="D223" s="11"/>
      <c r="E223" s="11"/>
      <c r="F223" s="11"/>
      <c r="G223" s="104"/>
      <c r="H223" s="91"/>
      <c r="I223" s="104"/>
      <c r="J223" s="91"/>
      <c r="K223" s="104"/>
      <c r="L223" s="41"/>
      <c r="M223" s="104"/>
      <c r="N223" s="41"/>
      <c r="O223" s="104"/>
      <c r="P223" s="41"/>
      <c r="Q223" s="87"/>
      <c r="R223" s="37"/>
    </row>
    <row r="224" spans="2:18" s="30" customFormat="1" ht="13.5" thickBot="1" x14ac:dyDescent="0.25">
      <c r="B224" s="31"/>
      <c r="C224" s="52"/>
      <c r="D224" s="11"/>
      <c r="E224" s="11"/>
      <c r="F224" s="11"/>
      <c r="G224" s="104"/>
      <c r="H224" s="91"/>
      <c r="I224" s="104"/>
      <c r="J224" s="91"/>
      <c r="K224" s="104"/>
      <c r="L224" s="41"/>
      <c r="M224" s="104"/>
      <c r="N224" s="41"/>
      <c r="O224" s="104"/>
      <c r="P224" s="41"/>
      <c r="Q224" s="87"/>
      <c r="R224" s="37"/>
    </row>
    <row r="225" spans="2:18" s="30" customFormat="1" ht="17.25" customHeight="1" thickBot="1" x14ac:dyDescent="0.25">
      <c r="B225" s="8"/>
      <c r="C225" s="76" t="s">
        <v>44</v>
      </c>
      <c r="D225" s="9"/>
      <c r="E225" s="64"/>
      <c r="F225" s="9"/>
      <c r="G225" s="403" t="s">
        <v>93</v>
      </c>
      <c r="H225" s="404"/>
      <c r="I225" s="404"/>
      <c r="J225" s="404"/>
      <c r="K225" s="405"/>
      <c r="L225" s="11"/>
      <c r="M225" s="11"/>
      <c r="N225" s="11"/>
      <c r="O225" s="11"/>
      <c r="P225" s="11"/>
      <c r="Q225" s="96"/>
      <c r="R225" s="37"/>
    </row>
    <row r="226" spans="2:18" s="30" customFormat="1" x14ac:dyDescent="0.2">
      <c r="B226" s="8"/>
      <c r="C226" s="150"/>
      <c r="D226" s="9"/>
      <c r="E226" s="9"/>
      <c r="F226" s="9"/>
      <c r="G226" s="9"/>
      <c r="H226" s="9"/>
      <c r="I226" s="9"/>
      <c r="J226" s="9"/>
      <c r="K226" s="9"/>
      <c r="L226" s="11"/>
      <c r="M226" s="11"/>
      <c r="N226" s="11"/>
      <c r="O226" s="11"/>
      <c r="P226" s="11"/>
      <c r="Q226" s="96"/>
      <c r="R226" s="37"/>
    </row>
    <row r="227" spans="2:18" s="30" customFormat="1" ht="25.5" x14ac:dyDescent="0.2">
      <c r="B227" s="8"/>
      <c r="C227" s="13" t="s">
        <v>73</v>
      </c>
      <c r="D227" s="9"/>
      <c r="E227" s="9"/>
      <c r="F227" s="9"/>
      <c r="G227" s="54" t="s">
        <v>34</v>
      </c>
      <c r="H227" s="9"/>
      <c r="I227" s="54" t="s">
        <v>35</v>
      </c>
      <c r="J227" s="9"/>
      <c r="K227" s="54" t="s">
        <v>36</v>
      </c>
      <c r="L227" s="11"/>
      <c r="M227" s="54" t="s">
        <v>61</v>
      </c>
      <c r="N227" s="11"/>
      <c r="O227" s="54" t="s">
        <v>71</v>
      </c>
      <c r="P227" s="11"/>
      <c r="Q227" s="54" t="s">
        <v>72</v>
      </c>
      <c r="R227" s="37"/>
    </row>
    <row r="228" spans="2:18" s="30" customFormat="1" ht="13.5" thickBot="1" x14ac:dyDescent="0.25">
      <c r="B228" s="8"/>
      <c r="C228" s="13"/>
      <c r="D228" s="9"/>
      <c r="E228" s="9"/>
      <c r="F228" s="9"/>
      <c r="G228" s="9"/>
      <c r="H228" s="9"/>
      <c r="I228" s="9"/>
      <c r="J228" s="9"/>
      <c r="K228" s="9"/>
      <c r="L228" s="11"/>
      <c r="M228" s="9"/>
      <c r="N228" s="11"/>
      <c r="O228" s="9"/>
      <c r="P228" s="11"/>
      <c r="Q228" s="9"/>
      <c r="R228" s="37"/>
    </row>
    <row r="229" spans="2:18" s="30" customFormat="1" ht="15.75" thickBot="1" x14ac:dyDescent="0.25">
      <c r="B229" s="8"/>
      <c r="C229" s="15" t="s">
        <v>74</v>
      </c>
      <c r="D229" s="9"/>
      <c r="E229" s="64" t="s">
        <v>45</v>
      </c>
      <c r="F229" s="9"/>
      <c r="G229" s="39"/>
      <c r="H229" s="40"/>
      <c r="I229" s="39"/>
      <c r="J229" s="40"/>
      <c r="K229" s="39"/>
      <c r="L229" s="41"/>
      <c r="M229" s="39"/>
      <c r="N229" s="41"/>
      <c r="O229" s="39"/>
      <c r="P229" s="41"/>
      <c r="Q229" s="85">
        <f>SUM(G229,I229,K229,M229,O229)</f>
        <v>0</v>
      </c>
      <c r="R229" s="37"/>
    </row>
    <row r="230" spans="2:18" s="30" customFormat="1" ht="13.5" thickBot="1" x14ac:dyDescent="0.25">
      <c r="B230" s="8"/>
      <c r="C230" s="150"/>
      <c r="D230" s="9"/>
      <c r="E230" s="9"/>
      <c r="F230" s="9"/>
      <c r="G230" s="42"/>
      <c r="H230" s="40"/>
      <c r="I230" s="42"/>
      <c r="J230" s="40"/>
      <c r="K230" s="42"/>
      <c r="L230" s="43"/>
      <c r="M230" s="42"/>
      <c r="N230" s="43"/>
      <c r="O230" s="42"/>
      <c r="P230" s="43"/>
      <c r="Q230" s="86"/>
      <c r="R230" s="37"/>
    </row>
    <row r="231" spans="2:18" s="30" customFormat="1" ht="13.5" thickBot="1" x14ac:dyDescent="0.25">
      <c r="B231" s="8"/>
      <c r="C231" s="150" t="s">
        <v>75</v>
      </c>
      <c r="D231" s="9"/>
      <c r="E231" s="9"/>
      <c r="F231" s="9"/>
      <c r="G231" s="44"/>
      <c r="H231" s="45"/>
      <c r="I231" s="39"/>
      <c r="J231" s="45"/>
      <c r="K231" s="39"/>
      <c r="L231" s="41"/>
      <c r="M231" s="39"/>
      <c r="N231" s="41"/>
      <c r="O231" s="39"/>
      <c r="P231" s="41"/>
      <c r="Q231" s="85">
        <f>SUM(G231,I231,K231,M231,O231)</f>
        <v>0</v>
      </c>
      <c r="R231" s="37"/>
    </row>
    <row r="232" spans="2:18" s="30" customFormat="1" ht="13.5" thickBot="1" x14ac:dyDescent="0.25">
      <c r="B232" s="8"/>
      <c r="C232" s="150"/>
      <c r="D232" s="9"/>
      <c r="E232" s="9"/>
      <c r="F232" s="9"/>
      <c r="G232" s="42"/>
      <c r="H232" s="40"/>
      <c r="I232" s="42"/>
      <c r="J232" s="40"/>
      <c r="K232" s="42"/>
      <c r="L232" s="43"/>
      <c r="M232" s="42"/>
      <c r="N232" s="43"/>
      <c r="O232" s="42"/>
      <c r="P232" s="43"/>
      <c r="Q232" s="86"/>
      <c r="R232" s="37"/>
    </row>
    <row r="233" spans="2:18" s="30" customFormat="1" ht="13.5" thickBot="1" x14ac:dyDescent="0.25">
      <c r="B233" s="8"/>
      <c r="C233" s="150" t="s">
        <v>33</v>
      </c>
      <c r="D233" s="9"/>
      <c r="E233" s="9"/>
      <c r="F233" s="9"/>
      <c r="G233" s="39"/>
      <c r="H233" s="45"/>
      <c r="I233" s="39"/>
      <c r="J233" s="45"/>
      <c r="K233" s="39"/>
      <c r="L233" s="41"/>
      <c r="M233" s="39"/>
      <c r="N233" s="41"/>
      <c r="O233" s="39"/>
      <c r="P233" s="41"/>
      <c r="Q233" s="85">
        <f>SUM(G233,I233,K233,M233,O233)</f>
        <v>0</v>
      </c>
      <c r="R233" s="37"/>
    </row>
    <row r="234" spans="2:18" s="30" customFormat="1" ht="13.5" thickBot="1" x14ac:dyDescent="0.25">
      <c r="B234" s="31"/>
      <c r="C234" s="151"/>
      <c r="D234" s="11"/>
      <c r="E234" s="11"/>
      <c r="F234" s="11"/>
      <c r="G234" s="41"/>
      <c r="H234" s="43"/>
      <c r="I234" s="41"/>
      <c r="J234" s="43"/>
      <c r="K234" s="41"/>
      <c r="L234" s="41"/>
      <c r="M234" s="41"/>
      <c r="N234" s="41"/>
      <c r="O234" s="41"/>
      <c r="P234" s="41"/>
      <c r="Q234" s="87"/>
      <c r="R234" s="37"/>
    </row>
    <row r="235" spans="2:18" s="30" customFormat="1" ht="13.5" thickBot="1" x14ac:dyDescent="0.25">
      <c r="B235" s="8"/>
      <c r="C235" s="150" t="s">
        <v>37</v>
      </c>
      <c r="D235" s="9"/>
      <c r="E235" s="9"/>
      <c r="F235" s="9"/>
      <c r="G235" s="85">
        <f>SUM(G229:G233)</f>
        <v>0</v>
      </c>
      <c r="H235" s="105"/>
      <c r="I235" s="85">
        <f>SUM(I229:I233)</f>
        <v>0</v>
      </c>
      <c r="J235" s="105"/>
      <c r="K235" s="85">
        <f>SUM(K229:K233)</f>
        <v>0</v>
      </c>
      <c r="L235" s="53"/>
      <c r="M235" s="85">
        <f>SUM(M229:M233)</f>
        <v>0</v>
      </c>
      <c r="N235" s="53"/>
      <c r="O235" s="85">
        <f>SUM(O229:O233)</f>
        <v>0</v>
      </c>
      <c r="P235" s="53"/>
      <c r="Q235" s="85">
        <f>SUM(Q229:Q233)</f>
        <v>0</v>
      </c>
      <c r="R235" s="37"/>
    </row>
    <row r="236" spans="2:18" s="30" customFormat="1" x14ac:dyDescent="0.2">
      <c r="B236" s="8"/>
      <c r="C236" s="150"/>
      <c r="D236" s="9"/>
      <c r="E236" s="9"/>
      <c r="F236" s="9"/>
      <c r="G236" s="43"/>
      <c r="H236" s="43"/>
      <c r="I236" s="43"/>
      <c r="J236" s="43"/>
      <c r="K236" s="43"/>
      <c r="L236" s="43"/>
      <c r="M236" s="43"/>
      <c r="N236" s="43"/>
      <c r="O236" s="43"/>
      <c r="P236" s="43"/>
      <c r="Q236" s="87"/>
      <c r="R236" s="37"/>
    </row>
    <row r="237" spans="2:18" s="30" customFormat="1" ht="13.5" thickBot="1" x14ac:dyDescent="0.25">
      <c r="B237" s="8"/>
      <c r="C237" s="150"/>
      <c r="D237" s="9"/>
      <c r="E237" s="9"/>
      <c r="F237" s="9"/>
      <c r="G237" s="22"/>
      <c r="H237" s="9"/>
      <c r="I237" s="22"/>
      <c r="J237" s="18"/>
      <c r="K237" s="22"/>
      <c r="L237" s="11"/>
      <c r="M237" s="11"/>
      <c r="N237" s="11"/>
      <c r="O237" s="11"/>
      <c r="P237" s="11"/>
      <c r="Q237" s="88"/>
      <c r="R237" s="37"/>
    </row>
    <row r="238" spans="2:18" s="30" customFormat="1" ht="15.75" thickBot="1" x14ac:dyDescent="0.25">
      <c r="B238" s="8"/>
      <c r="C238" s="21" t="s">
        <v>76</v>
      </c>
      <c r="D238" s="9"/>
      <c r="E238" s="64" t="s">
        <v>45</v>
      </c>
      <c r="F238" s="9"/>
      <c r="G238" s="83"/>
      <c r="H238" s="46"/>
      <c r="I238" s="83"/>
      <c r="J238" s="46"/>
      <c r="K238" s="83"/>
      <c r="L238" s="47"/>
      <c r="M238" s="83"/>
      <c r="N238" s="47"/>
      <c r="O238" s="83"/>
      <c r="P238" s="47"/>
      <c r="Q238" s="85">
        <f>SUM(G238,I238,K238,M238,O238)</f>
        <v>0</v>
      </c>
      <c r="R238" s="37"/>
    </row>
    <row r="239" spans="2:18" s="30" customFormat="1" ht="13.5" thickBot="1" x14ac:dyDescent="0.25">
      <c r="B239" s="8"/>
      <c r="C239" s="150"/>
      <c r="D239" s="9"/>
      <c r="E239" s="9"/>
      <c r="F239" s="9"/>
      <c r="G239" s="48"/>
      <c r="H239" s="49"/>
      <c r="I239" s="48"/>
      <c r="J239" s="49"/>
      <c r="K239" s="48"/>
      <c r="L239" s="50"/>
      <c r="M239" s="48"/>
      <c r="N239" s="50"/>
      <c r="O239" s="48"/>
      <c r="P239" s="50"/>
      <c r="Q239" s="89"/>
      <c r="R239" s="37"/>
    </row>
    <row r="240" spans="2:18" s="30" customFormat="1" ht="13.5" thickBot="1" x14ac:dyDescent="0.25">
      <c r="B240" s="8"/>
      <c r="C240" s="21" t="s">
        <v>77</v>
      </c>
      <c r="D240" s="9"/>
      <c r="E240" s="9"/>
      <c r="F240" s="9"/>
      <c r="G240" s="83"/>
      <c r="H240" s="49"/>
      <c r="I240" s="83"/>
      <c r="J240" s="49"/>
      <c r="K240" s="83"/>
      <c r="L240" s="47"/>
      <c r="M240" s="83"/>
      <c r="N240" s="47"/>
      <c r="O240" s="83"/>
      <c r="P240" s="47"/>
      <c r="Q240" s="85">
        <f>SUM(G240,I240,K240,M240,O240)</f>
        <v>0</v>
      </c>
      <c r="R240" s="37"/>
    </row>
    <row r="241" spans="2:18" s="30" customFormat="1" ht="13.5" thickBot="1" x14ac:dyDescent="0.25">
      <c r="B241" s="8"/>
      <c r="C241" s="150"/>
      <c r="D241" s="9"/>
      <c r="E241" s="9"/>
      <c r="F241" s="9"/>
      <c r="G241" s="48"/>
      <c r="H241" s="49"/>
      <c r="I241" s="48"/>
      <c r="J241" s="49"/>
      <c r="K241" s="48"/>
      <c r="L241" s="50"/>
      <c r="M241" s="48"/>
      <c r="N241" s="50"/>
      <c r="O241" s="48"/>
      <c r="P241" s="50"/>
      <c r="Q241" s="89"/>
      <c r="R241" s="37"/>
    </row>
    <row r="242" spans="2:18" s="30" customFormat="1" ht="13.5" thickBot="1" x14ac:dyDescent="0.25">
      <c r="B242" s="8"/>
      <c r="C242" s="21" t="s">
        <v>39</v>
      </c>
      <c r="D242" s="9"/>
      <c r="E242" s="9"/>
      <c r="F242" s="9"/>
      <c r="G242" s="83"/>
      <c r="H242" s="46"/>
      <c r="I242" s="83"/>
      <c r="J242" s="46"/>
      <c r="K242" s="83"/>
      <c r="L242" s="47"/>
      <c r="M242" s="83"/>
      <c r="N242" s="47"/>
      <c r="O242" s="83"/>
      <c r="P242" s="47"/>
      <c r="Q242" s="85">
        <f>SUM(G242,I242,K242,M242,O242)</f>
        <v>0</v>
      </c>
      <c r="R242" s="37"/>
    </row>
    <row r="243" spans="2:18" s="30" customFormat="1" ht="13.5" thickBot="1" x14ac:dyDescent="0.25">
      <c r="B243" s="8"/>
      <c r="C243" s="150"/>
      <c r="D243" s="9"/>
      <c r="E243" s="9"/>
      <c r="F243" s="9"/>
      <c r="G243" s="51"/>
      <c r="H243" s="49"/>
      <c r="I243" s="51"/>
      <c r="J243" s="49"/>
      <c r="K243" s="51"/>
      <c r="L243" s="50"/>
      <c r="M243" s="51"/>
      <c r="N243" s="50"/>
      <c r="O243" s="51"/>
      <c r="P243" s="50"/>
      <c r="Q243" s="90"/>
      <c r="R243" s="37"/>
    </row>
    <row r="244" spans="2:18" s="30" customFormat="1" ht="39" thickBot="1" x14ac:dyDescent="0.25">
      <c r="B244" s="8"/>
      <c r="C244" s="150" t="s">
        <v>78</v>
      </c>
      <c r="D244" s="9"/>
      <c r="E244" s="9"/>
      <c r="F244" s="9"/>
      <c r="G244" s="83"/>
      <c r="H244" s="46"/>
      <c r="I244" s="83"/>
      <c r="J244" s="49"/>
      <c r="K244" s="83"/>
      <c r="L244" s="47"/>
      <c r="M244" s="83"/>
      <c r="N244" s="47"/>
      <c r="O244" s="83"/>
      <c r="P244" s="47"/>
      <c r="Q244" s="85">
        <f>SUM(G244,I244,K244,M244,O244)</f>
        <v>0</v>
      </c>
      <c r="R244" s="37"/>
    </row>
    <row r="245" spans="2:18" s="30" customFormat="1" ht="13.5" thickBot="1" x14ac:dyDescent="0.25">
      <c r="B245" s="8"/>
      <c r="C245" s="150"/>
      <c r="D245" s="9"/>
      <c r="E245" s="9"/>
      <c r="F245" s="9"/>
      <c r="G245" s="47"/>
      <c r="H245" s="50"/>
      <c r="I245" s="47"/>
      <c r="J245" s="50"/>
      <c r="K245" s="47"/>
      <c r="L245" s="47"/>
      <c r="M245" s="47"/>
      <c r="N245" s="47"/>
      <c r="O245" s="47"/>
      <c r="P245" s="47"/>
      <c r="Q245" s="91"/>
      <c r="R245" s="37"/>
    </row>
    <row r="246" spans="2:18" s="30" customFormat="1" ht="26.25" thickBot="1" x14ac:dyDescent="0.25">
      <c r="B246" s="8"/>
      <c r="C246" s="150" t="s">
        <v>79</v>
      </c>
      <c r="D246" s="9"/>
      <c r="E246" s="9"/>
      <c r="F246" s="9"/>
      <c r="G246" s="83">
        <v>10</v>
      </c>
      <c r="H246" s="50"/>
      <c r="I246" s="83">
        <v>15</v>
      </c>
      <c r="J246" s="50"/>
      <c r="K246" s="83">
        <v>20</v>
      </c>
      <c r="L246" s="47"/>
      <c r="M246" s="83">
        <v>25</v>
      </c>
      <c r="N246" s="47"/>
      <c r="O246" s="83">
        <v>30</v>
      </c>
      <c r="P246" s="47"/>
      <c r="Q246" s="85">
        <f>SUM(G246,I246,K246,M246,O246)</f>
        <v>100</v>
      </c>
      <c r="R246" s="37"/>
    </row>
    <row r="247" spans="2:18" s="30" customFormat="1" ht="13.5" thickBot="1" x14ac:dyDescent="0.25">
      <c r="B247" s="8"/>
      <c r="C247" s="150"/>
      <c r="D247" s="9"/>
      <c r="E247" s="9"/>
      <c r="F247" s="9"/>
      <c r="G247" s="18"/>
      <c r="H247" s="11"/>
      <c r="I247" s="18"/>
      <c r="J247" s="18"/>
      <c r="K247" s="18"/>
      <c r="L247" s="24"/>
      <c r="M247" s="18"/>
      <c r="N247" s="24"/>
      <c r="O247" s="18"/>
      <c r="P247" s="24"/>
      <c r="Q247" s="92"/>
      <c r="R247" s="37"/>
    </row>
    <row r="248" spans="2:18" s="30" customFormat="1" ht="13.5" thickBot="1" x14ac:dyDescent="0.25">
      <c r="B248" s="8"/>
      <c r="C248" s="150" t="s">
        <v>38</v>
      </c>
      <c r="D248" s="9"/>
      <c r="E248" s="9"/>
      <c r="F248" s="9"/>
      <c r="G248" s="83"/>
      <c r="H248" s="50"/>
      <c r="I248" s="83"/>
      <c r="J248" s="50"/>
      <c r="K248" s="83"/>
      <c r="L248" s="47"/>
      <c r="M248" s="83"/>
      <c r="N248" s="47"/>
      <c r="O248" s="83"/>
      <c r="P248" s="47"/>
      <c r="Q248" s="85">
        <f>SUM(G248,I248,K248,M248,O248)</f>
        <v>0</v>
      </c>
      <c r="R248" s="37"/>
    </row>
    <row r="249" spans="2:18" s="30" customFormat="1" ht="13.5" thickBot="1" x14ac:dyDescent="0.25">
      <c r="B249" s="8"/>
      <c r="C249" s="150"/>
      <c r="D249" s="9"/>
      <c r="E249" s="9"/>
      <c r="F249" s="9"/>
      <c r="G249" s="47"/>
      <c r="H249" s="50"/>
      <c r="I249" s="47"/>
      <c r="J249" s="50"/>
      <c r="K249" s="47"/>
      <c r="L249" s="47"/>
      <c r="M249" s="47"/>
      <c r="N249" s="47"/>
      <c r="O249" s="47"/>
      <c r="P249" s="47"/>
      <c r="Q249" s="91"/>
      <c r="R249" s="37"/>
    </row>
    <row r="250" spans="2:18" s="30" customFormat="1" ht="26.25" thickBot="1" x14ac:dyDescent="0.25">
      <c r="B250" s="31"/>
      <c r="C250" s="52" t="s">
        <v>81</v>
      </c>
      <c r="D250" s="11"/>
      <c r="E250" s="11"/>
      <c r="F250" s="11"/>
      <c r="G250" s="93">
        <f>SUM(G238,G240,G242,G244,G246,G248)</f>
        <v>10</v>
      </c>
      <c r="H250" s="91"/>
      <c r="I250" s="93">
        <f>SUM(I238,I240,I242,I244,I246,I248)</f>
        <v>15</v>
      </c>
      <c r="J250" s="91"/>
      <c r="K250" s="93">
        <f>SUM(K238,K240,K242,K244,K246,K248)</f>
        <v>20</v>
      </c>
      <c r="L250" s="47"/>
      <c r="M250" s="93">
        <f>SUM(M238,M240,M242,M244,M246,M248)</f>
        <v>25</v>
      </c>
      <c r="N250" s="47"/>
      <c r="O250" s="93">
        <f>SUM(O238,O240,O242,O244,O246,O248)</f>
        <v>30</v>
      </c>
      <c r="P250" s="47"/>
      <c r="Q250" s="93">
        <f>SUM(Q238,Q240,Q242,Q244,Q246,Q248)</f>
        <v>100</v>
      </c>
      <c r="R250" s="37"/>
    </row>
    <row r="251" spans="2:18" s="30" customFormat="1" ht="13.5" thickBot="1" x14ac:dyDescent="0.25">
      <c r="B251" s="31"/>
      <c r="C251" s="52"/>
      <c r="D251" s="11"/>
      <c r="E251" s="11"/>
      <c r="F251" s="11"/>
      <c r="G251" s="41"/>
      <c r="H251" s="43"/>
      <c r="I251" s="41"/>
      <c r="J251" s="43"/>
      <c r="K251" s="41"/>
      <c r="L251" s="41"/>
      <c r="M251" s="41"/>
      <c r="N251" s="41"/>
      <c r="O251" s="41"/>
      <c r="P251" s="41"/>
      <c r="Q251" s="87"/>
      <c r="R251" s="37"/>
    </row>
    <row r="252" spans="2:18" s="30" customFormat="1" ht="26.25" thickBot="1" x14ac:dyDescent="0.25">
      <c r="B252" s="31"/>
      <c r="C252" s="151" t="s">
        <v>85</v>
      </c>
      <c r="D252" s="11"/>
      <c r="E252" s="11"/>
      <c r="F252" s="11"/>
      <c r="G252" s="84">
        <v>1</v>
      </c>
      <c r="H252" s="50"/>
      <c r="I252" s="84">
        <v>1</v>
      </c>
      <c r="J252" s="50"/>
      <c r="K252" s="84">
        <v>1</v>
      </c>
      <c r="L252" s="47"/>
      <c r="M252" s="84">
        <v>1</v>
      </c>
      <c r="N252" s="47"/>
      <c r="O252" s="84">
        <v>1</v>
      </c>
      <c r="P252" s="82"/>
      <c r="Q252" s="97"/>
      <c r="R252" s="37"/>
    </row>
    <row r="253" spans="2:18" s="30" customFormat="1" ht="15.75" thickBot="1" x14ac:dyDescent="0.25">
      <c r="B253" s="31"/>
      <c r="C253" s="80"/>
      <c r="D253" s="11"/>
      <c r="E253" s="11"/>
      <c r="F253" s="11"/>
      <c r="G253" s="79"/>
      <c r="H253" s="43"/>
      <c r="I253" s="79"/>
      <c r="J253" s="43"/>
      <c r="K253" s="79"/>
      <c r="L253" s="41"/>
      <c r="M253" s="79"/>
      <c r="N253" s="41"/>
      <c r="O253" s="79"/>
      <c r="P253" s="41"/>
      <c r="Q253" s="95"/>
      <c r="R253" s="37"/>
    </row>
    <row r="254" spans="2:18" s="30" customFormat="1" ht="34.5" customHeight="1" thickBot="1" x14ac:dyDescent="0.25">
      <c r="B254" s="31"/>
      <c r="C254" s="52" t="s">
        <v>82</v>
      </c>
      <c r="D254" s="11"/>
      <c r="E254" s="11"/>
      <c r="F254" s="11"/>
      <c r="G254" s="147">
        <f>IFERROR(G250/G252,0)</f>
        <v>10</v>
      </c>
      <c r="H254" s="91"/>
      <c r="I254" s="147">
        <f>IFERROR(I250/I252,0)</f>
        <v>15</v>
      </c>
      <c r="J254" s="91"/>
      <c r="K254" s="147">
        <f>IFERROR(K250/K252,0)</f>
        <v>20</v>
      </c>
      <c r="L254" s="41"/>
      <c r="M254" s="147">
        <f>IFERROR(M250/M252,0)</f>
        <v>25</v>
      </c>
      <c r="N254" s="41"/>
      <c r="O254" s="147">
        <f>IFERROR(O250/O252,0)</f>
        <v>30</v>
      </c>
      <c r="P254" s="41"/>
      <c r="Q254" s="95"/>
      <c r="R254" s="37"/>
    </row>
    <row r="255" spans="2:18" s="30" customFormat="1" ht="14.25" customHeight="1" thickBot="1" x14ac:dyDescent="0.25">
      <c r="B255" s="31"/>
      <c r="C255" s="52"/>
      <c r="D255" s="11"/>
      <c r="E255" s="11"/>
      <c r="F255" s="11"/>
      <c r="G255" s="104"/>
      <c r="H255" s="91"/>
      <c r="I255" s="104"/>
      <c r="J255" s="91"/>
      <c r="K255" s="104"/>
      <c r="L255" s="41"/>
      <c r="M255" s="104"/>
      <c r="N255" s="41"/>
      <c r="O255" s="104"/>
      <c r="P255" s="41"/>
      <c r="Q255" s="95"/>
      <c r="R255" s="37"/>
    </row>
    <row r="256" spans="2:18" s="30" customFormat="1" ht="49.5" customHeight="1" thickBot="1" x14ac:dyDescent="0.25">
      <c r="B256" s="31"/>
      <c r="C256" s="146" t="s">
        <v>88</v>
      </c>
      <c r="D256" s="9"/>
      <c r="E256" s="64" t="s">
        <v>45</v>
      </c>
      <c r="F256" s="9"/>
      <c r="G256" s="83"/>
      <c r="H256" s="50"/>
      <c r="I256" s="83"/>
      <c r="J256" s="50"/>
      <c r="K256" s="83"/>
      <c r="L256" s="47"/>
      <c r="M256" s="83"/>
      <c r="N256" s="47"/>
      <c r="O256" s="83"/>
      <c r="P256" s="47"/>
      <c r="Q256" s="85">
        <f>SUM(G256,I256,K256,M256,O256)</f>
        <v>0</v>
      </c>
      <c r="R256" s="37"/>
    </row>
    <row r="257" spans="2:18" s="30" customFormat="1" ht="15.75" customHeight="1" thickBot="1" x14ac:dyDescent="0.25">
      <c r="B257" s="31"/>
      <c r="C257" s="151"/>
      <c r="D257" s="11"/>
      <c r="E257" s="11"/>
      <c r="F257" s="11"/>
      <c r="G257" s="47"/>
      <c r="H257" s="50"/>
      <c r="I257" s="47"/>
      <c r="J257" s="50"/>
      <c r="K257" s="47"/>
      <c r="L257" s="47"/>
      <c r="M257" s="47"/>
      <c r="N257" s="47"/>
      <c r="O257" s="47"/>
      <c r="P257" s="47"/>
      <c r="Q257" s="105"/>
      <c r="R257" s="37"/>
    </row>
    <row r="258" spans="2:18" s="30" customFormat="1" ht="40.5" customHeight="1" thickBot="1" x14ac:dyDescent="0.25">
      <c r="B258" s="31"/>
      <c r="C258" s="146" t="s">
        <v>88</v>
      </c>
      <c r="D258" s="11"/>
      <c r="E258" s="11"/>
      <c r="F258" s="11"/>
      <c r="G258" s="83">
        <v>10</v>
      </c>
      <c r="H258" s="50"/>
      <c r="I258" s="83">
        <v>15</v>
      </c>
      <c r="J258" s="50"/>
      <c r="K258" s="83">
        <v>20</v>
      </c>
      <c r="L258" s="47"/>
      <c r="M258" s="83">
        <v>25</v>
      </c>
      <c r="N258" s="47"/>
      <c r="O258" s="83">
        <v>30</v>
      </c>
      <c r="P258" s="47"/>
      <c r="Q258" s="85">
        <f>SUM(G258,I258,K258,M258,O258)</f>
        <v>100</v>
      </c>
      <c r="R258" s="37"/>
    </row>
    <row r="259" spans="2:18" s="30" customFormat="1" ht="13.5" customHeight="1" thickBot="1" x14ac:dyDescent="0.25">
      <c r="B259" s="31"/>
      <c r="C259" s="150"/>
      <c r="D259" s="9"/>
      <c r="E259" s="9"/>
      <c r="F259" s="9"/>
      <c r="G259" s="18"/>
      <c r="H259" s="11"/>
      <c r="I259" s="18"/>
      <c r="J259" s="18"/>
      <c r="K259" s="18"/>
      <c r="L259" s="24"/>
      <c r="M259" s="18"/>
      <c r="N259" s="24"/>
      <c r="O259" s="18"/>
      <c r="P259" s="24"/>
      <c r="Q259" s="92"/>
      <c r="R259" s="37"/>
    </row>
    <row r="260" spans="2:18" s="30" customFormat="1" ht="45" customHeight="1" thickBot="1" x14ac:dyDescent="0.25">
      <c r="B260" s="31"/>
      <c r="C260" s="146" t="s">
        <v>88</v>
      </c>
      <c r="D260" s="9"/>
      <c r="E260" s="9"/>
      <c r="F260" s="9"/>
      <c r="G260" s="83"/>
      <c r="H260" s="50"/>
      <c r="I260" s="83"/>
      <c r="J260" s="50"/>
      <c r="K260" s="83"/>
      <c r="L260" s="47"/>
      <c r="M260" s="83"/>
      <c r="N260" s="47"/>
      <c r="O260" s="83"/>
      <c r="P260" s="47"/>
      <c r="Q260" s="85">
        <f>SUM(G260,I260,K260,M260,O260)</f>
        <v>0</v>
      </c>
      <c r="R260" s="37"/>
    </row>
    <row r="261" spans="2:18" s="30" customFormat="1" ht="13.5" thickBot="1" x14ac:dyDescent="0.25">
      <c r="B261" s="31"/>
      <c r="C261" s="52"/>
      <c r="D261" s="11"/>
      <c r="E261" s="11"/>
      <c r="F261" s="11"/>
      <c r="G261" s="41"/>
      <c r="H261" s="43"/>
      <c r="I261" s="41"/>
      <c r="J261" s="43"/>
      <c r="K261" s="41"/>
      <c r="L261" s="41"/>
      <c r="M261" s="41"/>
      <c r="N261" s="41"/>
      <c r="O261" s="41"/>
      <c r="P261" s="41"/>
      <c r="Q261" s="87"/>
      <c r="R261" s="37"/>
    </row>
    <row r="262" spans="2:18" s="30" customFormat="1" ht="26.25" thickBot="1" x14ac:dyDescent="0.25">
      <c r="B262" s="31"/>
      <c r="C262" s="52" t="s">
        <v>84</v>
      </c>
      <c r="D262" s="11"/>
      <c r="E262" s="11"/>
      <c r="F262" s="11"/>
      <c r="G262" s="93">
        <f>SUM(G258,G260)</f>
        <v>10</v>
      </c>
      <c r="H262" s="91"/>
      <c r="I262" s="93">
        <f>SUM(I256,I258,I260)</f>
        <v>15</v>
      </c>
      <c r="J262" s="91"/>
      <c r="K262" s="93">
        <f>SUM(K256,K258,K260)</f>
        <v>20</v>
      </c>
      <c r="L262" s="47"/>
      <c r="M262" s="93">
        <f>SUM(M256,M258,M260)</f>
        <v>25</v>
      </c>
      <c r="N262" s="47"/>
      <c r="O262" s="93">
        <f>SUM(O256,O258,O260)</f>
        <v>30</v>
      </c>
      <c r="P262" s="47"/>
      <c r="Q262" s="93">
        <f>SUM(Q256,Q258,Q260)</f>
        <v>100</v>
      </c>
      <c r="R262" s="37"/>
    </row>
    <row r="263" spans="2:18" s="30" customFormat="1" ht="13.5" thickBot="1" x14ac:dyDescent="0.25">
      <c r="B263" s="31"/>
      <c r="C263" s="52"/>
      <c r="D263" s="11"/>
      <c r="E263" s="11"/>
      <c r="F263" s="11"/>
      <c r="G263" s="41"/>
      <c r="H263" s="43"/>
      <c r="I263" s="41"/>
      <c r="J263" s="43"/>
      <c r="K263" s="41"/>
      <c r="L263" s="41"/>
      <c r="M263" s="41"/>
      <c r="N263" s="41"/>
      <c r="O263" s="41"/>
      <c r="P263" s="41"/>
      <c r="Q263" s="87"/>
      <c r="R263" s="37"/>
    </row>
    <row r="264" spans="2:18" s="30" customFormat="1" ht="39" thickBot="1" x14ac:dyDescent="0.25">
      <c r="B264" s="31"/>
      <c r="C264" s="151" t="s">
        <v>86</v>
      </c>
      <c r="D264" s="11"/>
      <c r="E264" s="11"/>
      <c r="F264" s="11"/>
      <c r="G264" s="84">
        <v>2</v>
      </c>
      <c r="H264" s="50"/>
      <c r="I264" s="84">
        <v>2</v>
      </c>
      <c r="J264" s="50"/>
      <c r="K264" s="84">
        <v>2</v>
      </c>
      <c r="L264" s="47"/>
      <c r="M264" s="84">
        <v>2</v>
      </c>
      <c r="N264" s="47"/>
      <c r="O264" s="84">
        <v>2</v>
      </c>
      <c r="P264" s="41"/>
      <c r="Q264" s="87"/>
      <c r="R264" s="37"/>
    </row>
    <row r="265" spans="2:18" s="30" customFormat="1" ht="13.5" thickBot="1" x14ac:dyDescent="0.25">
      <c r="B265" s="31"/>
      <c r="C265" s="151"/>
      <c r="D265" s="11"/>
      <c r="E265" s="11"/>
      <c r="F265" s="11"/>
      <c r="G265" s="82"/>
      <c r="H265" s="81"/>
      <c r="I265" s="82"/>
      <c r="J265" s="81"/>
      <c r="K265" s="82"/>
      <c r="L265" s="82"/>
      <c r="M265" s="82"/>
      <c r="N265" s="82"/>
      <c r="O265" s="82"/>
      <c r="P265" s="41"/>
      <c r="Q265" s="87"/>
      <c r="R265" s="37"/>
    </row>
    <row r="266" spans="2:18" s="30" customFormat="1" ht="26.25" thickBot="1" x14ac:dyDescent="0.25">
      <c r="B266" s="31"/>
      <c r="C266" s="52" t="s">
        <v>82</v>
      </c>
      <c r="D266" s="11"/>
      <c r="E266" s="11"/>
      <c r="F266" s="11"/>
      <c r="G266" s="147">
        <f>IFERROR(G262/G264,0)</f>
        <v>5</v>
      </c>
      <c r="H266" s="91"/>
      <c r="I266" s="147">
        <f>IFERROR(I262/I264,0)</f>
        <v>7.5</v>
      </c>
      <c r="J266" s="91"/>
      <c r="K266" s="147">
        <f>IFERROR(K262/K264,0)</f>
        <v>10</v>
      </c>
      <c r="L266" s="41"/>
      <c r="M266" s="147">
        <f>IFERROR(M262/M264,0)</f>
        <v>12.5</v>
      </c>
      <c r="N266" s="41"/>
      <c r="O266" s="147">
        <f>IFERROR(O262/O264,0)</f>
        <v>15</v>
      </c>
      <c r="P266" s="41"/>
      <c r="Q266" s="87"/>
      <c r="R266" s="37"/>
    </row>
    <row r="267" spans="2:18" s="30" customFormat="1" ht="13.5" thickBot="1" x14ac:dyDescent="0.25">
      <c r="B267" s="31"/>
      <c r="C267" s="52"/>
      <c r="D267" s="11"/>
      <c r="E267" s="11"/>
      <c r="F267" s="11"/>
      <c r="G267" s="41"/>
      <c r="H267" s="43"/>
      <c r="I267" s="41"/>
      <c r="J267" s="43"/>
      <c r="K267" s="41"/>
      <c r="L267" s="41"/>
      <c r="M267" s="41"/>
      <c r="N267" s="41"/>
      <c r="O267" s="41"/>
      <c r="P267" s="41"/>
      <c r="Q267" s="87"/>
      <c r="R267" s="37"/>
    </row>
    <row r="268" spans="2:18" s="30" customFormat="1" ht="30.75" thickBot="1" x14ac:dyDescent="0.25">
      <c r="B268" s="31"/>
      <c r="C268" s="148" t="s">
        <v>43</v>
      </c>
      <c r="D268" s="11"/>
      <c r="E268" s="11"/>
      <c r="F268" s="11"/>
      <c r="G268" s="98">
        <f>SUM(G250+G262)</f>
        <v>20</v>
      </c>
      <c r="H268" s="87"/>
      <c r="I268" s="98">
        <f>SUM(I250+I256+I258+I260)</f>
        <v>30</v>
      </c>
      <c r="J268" s="87"/>
      <c r="K268" s="98">
        <f>SUM(K250+K256+K258+K260)</f>
        <v>40</v>
      </c>
      <c r="L268" s="87"/>
      <c r="M268" s="98">
        <f>SUM(M250+M256+M258+M260)</f>
        <v>50</v>
      </c>
      <c r="N268" s="87"/>
      <c r="O268" s="98">
        <f>SUM(O250+O256+O258+O260)</f>
        <v>60</v>
      </c>
      <c r="P268" s="87"/>
      <c r="Q268" s="98">
        <f>SUM(Q250+Q256+Q258+Q260)</f>
        <v>200</v>
      </c>
      <c r="R268" s="37"/>
    </row>
    <row r="269" spans="2:18" s="30" customFormat="1" ht="15.75" thickBot="1" x14ac:dyDescent="0.25">
      <c r="B269" s="31"/>
      <c r="C269" s="148"/>
      <c r="D269" s="11"/>
      <c r="E269" s="11"/>
      <c r="F269" s="11"/>
      <c r="G269" s="79"/>
      <c r="H269" s="43"/>
      <c r="I269" s="79"/>
      <c r="J269" s="43"/>
      <c r="K269" s="79"/>
      <c r="L269" s="41"/>
      <c r="M269" s="41"/>
      <c r="N269" s="41"/>
      <c r="O269" s="41"/>
      <c r="P269" s="41"/>
      <c r="Q269" s="95"/>
      <c r="R269" s="37"/>
    </row>
    <row r="270" spans="2:18" s="30" customFormat="1" ht="15.75" thickBot="1" x14ac:dyDescent="0.25">
      <c r="B270" s="31"/>
      <c r="C270" s="52" t="s">
        <v>89</v>
      </c>
      <c r="D270" s="11"/>
      <c r="E270" s="11"/>
      <c r="F270" s="11"/>
      <c r="G270" s="84">
        <f>SUM(G252,G264)</f>
        <v>3</v>
      </c>
      <c r="H270" s="50"/>
      <c r="I270" s="84">
        <f>SUM(I252,I264)</f>
        <v>3</v>
      </c>
      <c r="J270" s="50"/>
      <c r="K270" s="84">
        <f>SUM(K252,K264)</f>
        <v>3</v>
      </c>
      <c r="L270" s="47"/>
      <c r="M270" s="84">
        <f>SUM(M252,M264)</f>
        <v>3</v>
      </c>
      <c r="N270" s="47"/>
      <c r="O270" s="84">
        <f>SUM(O252,O264)</f>
        <v>3</v>
      </c>
      <c r="P270" s="41"/>
      <c r="Q270" s="95"/>
      <c r="R270" s="37"/>
    </row>
    <row r="271" spans="2:18" s="30" customFormat="1" ht="15.75" thickBot="1" x14ac:dyDescent="0.25">
      <c r="B271" s="31"/>
      <c r="C271" s="148"/>
      <c r="D271" s="11"/>
      <c r="E271" s="11"/>
      <c r="F271" s="11"/>
      <c r="G271" s="79"/>
      <c r="H271" s="43"/>
      <c r="I271" s="79"/>
      <c r="J271" s="43"/>
      <c r="K271" s="79"/>
      <c r="L271" s="41"/>
      <c r="M271" s="41"/>
      <c r="N271" s="41"/>
      <c r="O271" s="41"/>
      <c r="P271" s="41"/>
      <c r="Q271" s="95"/>
      <c r="R271" s="37"/>
    </row>
    <row r="272" spans="2:18" s="30" customFormat="1" ht="26.25" thickBot="1" x14ac:dyDescent="0.25">
      <c r="B272" s="31"/>
      <c r="C272" s="52" t="s">
        <v>83</v>
      </c>
      <c r="D272" s="11"/>
      <c r="E272" s="11"/>
      <c r="F272" s="11"/>
      <c r="G272" s="147">
        <f>IFERROR(G268/G270,0)</f>
        <v>6.666666666666667</v>
      </c>
      <c r="H272" s="91"/>
      <c r="I272" s="147">
        <f>IFERROR(I268/I270,0)</f>
        <v>10</v>
      </c>
      <c r="J272" s="91"/>
      <c r="K272" s="147">
        <f>IFERROR(K268/K270,0)</f>
        <v>13.333333333333334</v>
      </c>
      <c r="L272" s="41"/>
      <c r="M272" s="147">
        <f>IFERROR(M268/M270,0)</f>
        <v>16.666666666666668</v>
      </c>
      <c r="N272" s="41"/>
      <c r="O272" s="147">
        <f>IFERROR(O268/O270,0)</f>
        <v>20</v>
      </c>
      <c r="P272" s="41"/>
      <c r="Q272" s="87"/>
      <c r="R272" s="37"/>
    </row>
    <row r="273" spans="2:18" s="30" customFormat="1" x14ac:dyDescent="0.2">
      <c r="B273" s="31"/>
      <c r="C273" s="52"/>
      <c r="D273" s="11"/>
      <c r="E273" s="11"/>
      <c r="F273" s="11"/>
      <c r="G273" s="104"/>
      <c r="H273" s="91"/>
      <c r="I273" s="104"/>
      <c r="J273" s="91"/>
      <c r="K273" s="104"/>
      <c r="L273" s="41"/>
      <c r="M273" s="104"/>
      <c r="N273" s="41"/>
      <c r="O273" s="104"/>
      <c r="P273" s="41"/>
      <c r="Q273" s="87"/>
      <c r="R273" s="37"/>
    </row>
    <row r="274" spans="2:18" s="30" customFormat="1" ht="13.5" thickBot="1" x14ac:dyDescent="0.25">
      <c r="B274" s="67"/>
      <c r="C274" s="68"/>
      <c r="D274" s="58"/>
      <c r="E274" s="58"/>
      <c r="F274" s="58"/>
      <c r="G274" s="106"/>
      <c r="H274" s="107"/>
      <c r="I274" s="106"/>
      <c r="J274" s="107"/>
      <c r="K274" s="106"/>
      <c r="L274" s="69"/>
      <c r="M274" s="106"/>
      <c r="N274" s="69"/>
      <c r="O274" s="106"/>
      <c r="P274" s="69"/>
      <c r="Q274" s="94"/>
      <c r="R274" s="70"/>
    </row>
    <row r="275" spans="2:18" s="30" customFormat="1" ht="13.5" thickTop="1" x14ac:dyDescent="0.2">
      <c r="B275" s="31"/>
      <c r="C275" s="52"/>
      <c r="D275" s="11"/>
      <c r="E275" s="11"/>
      <c r="F275" s="11"/>
      <c r="G275" s="104"/>
      <c r="H275" s="91"/>
      <c r="I275" s="104"/>
      <c r="J275" s="91"/>
      <c r="K275" s="104"/>
      <c r="L275" s="41"/>
      <c r="M275" s="104"/>
      <c r="N275" s="41"/>
      <c r="O275" s="104"/>
      <c r="P275" s="41"/>
      <c r="Q275" s="87"/>
      <c r="R275" s="37"/>
    </row>
    <row r="276" spans="2:18" s="30" customFormat="1" x14ac:dyDescent="0.2">
      <c r="B276" s="31"/>
      <c r="C276" s="52"/>
      <c r="D276" s="11"/>
      <c r="E276" s="11"/>
      <c r="F276" s="11"/>
      <c r="G276" s="104"/>
      <c r="H276" s="91"/>
      <c r="I276" s="104"/>
      <c r="J276" s="91"/>
      <c r="K276" s="104"/>
      <c r="L276" s="41"/>
      <c r="M276" s="104"/>
      <c r="N276" s="41"/>
      <c r="O276" s="104"/>
      <c r="P276" s="41"/>
      <c r="Q276" s="87"/>
      <c r="R276" s="37"/>
    </row>
    <row r="277" spans="2:18" s="30" customFormat="1" x14ac:dyDescent="0.2">
      <c r="B277" s="31"/>
      <c r="C277" s="52"/>
      <c r="D277" s="11"/>
      <c r="E277" s="11"/>
      <c r="F277" s="11"/>
      <c r="G277" s="41"/>
      <c r="H277" s="43"/>
      <c r="I277" s="41"/>
      <c r="J277" s="43"/>
      <c r="K277" s="41"/>
      <c r="L277" s="41"/>
      <c r="M277" s="41"/>
      <c r="N277" s="41"/>
      <c r="O277" s="41"/>
      <c r="P277" s="41"/>
      <c r="Q277" s="87"/>
      <c r="R277" s="37"/>
    </row>
    <row r="278" spans="2:18" s="30" customFormat="1" ht="22.5" x14ac:dyDescent="0.3">
      <c r="B278" s="31"/>
      <c r="C278" s="66" t="s">
        <v>47</v>
      </c>
      <c r="D278" s="11"/>
      <c r="E278" s="11"/>
      <c r="F278" s="11"/>
      <c r="G278" s="41"/>
      <c r="H278" s="43"/>
      <c r="I278" s="41"/>
      <c r="J278" s="43"/>
      <c r="K278" s="41"/>
      <c r="L278" s="41"/>
      <c r="M278" s="41"/>
      <c r="N278" s="41"/>
      <c r="O278" s="41"/>
      <c r="P278" s="41"/>
      <c r="Q278" s="87"/>
      <c r="R278" s="37"/>
    </row>
    <row r="279" spans="2:18" s="30" customFormat="1" ht="22.5" x14ac:dyDescent="0.3">
      <c r="B279" s="31"/>
      <c r="C279" s="65"/>
      <c r="D279" s="11"/>
      <c r="E279" s="11"/>
      <c r="F279" s="11"/>
      <c r="G279" s="54" t="s">
        <v>34</v>
      </c>
      <c r="H279" s="9"/>
      <c r="I279" s="54" t="s">
        <v>35</v>
      </c>
      <c r="J279" s="9"/>
      <c r="K279" s="54" t="s">
        <v>36</v>
      </c>
      <c r="L279" s="11"/>
      <c r="M279" s="54" t="s">
        <v>61</v>
      </c>
      <c r="N279" s="11"/>
      <c r="O279" s="54" t="s">
        <v>71</v>
      </c>
      <c r="P279" s="11"/>
      <c r="Q279" s="54" t="s">
        <v>72</v>
      </c>
      <c r="R279" s="37"/>
    </row>
    <row r="280" spans="2:18" ht="16.5" customHeight="1" x14ac:dyDescent="0.2">
      <c r="B280" s="8"/>
      <c r="C280" s="13" t="s">
        <v>40</v>
      </c>
      <c r="D280" s="9"/>
      <c r="E280" s="64" t="s">
        <v>45</v>
      </c>
      <c r="F280" s="9"/>
      <c r="G280" s="19"/>
      <c r="H280" s="9"/>
      <c r="I280" s="19"/>
      <c r="J280" s="18"/>
      <c r="K280" s="19"/>
      <c r="Q280" s="99"/>
      <c r="R280" s="34"/>
    </row>
    <row r="281" spans="2:18" s="15" customFormat="1" ht="5.25" customHeight="1" thickBot="1" x14ac:dyDescent="0.25">
      <c r="B281" s="8"/>
      <c r="C281" s="150"/>
      <c r="D281" s="9"/>
      <c r="E281" s="9"/>
      <c r="F281" s="9"/>
      <c r="G281" s="22"/>
      <c r="H281" s="9"/>
      <c r="I281" s="22"/>
      <c r="J281" s="18"/>
      <c r="K281" s="22"/>
      <c r="L281" s="11"/>
      <c r="M281" s="11"/>
      <c r="N281" s="11"/>
      <c r="O281" s="11"/>
      <c r="P281" s="11"/>
      <c r="Q281" s="88"/>
      <c r="R281" s="34"/>
    </row>
    <row r="282" spans="2:18" ht="26.25" thickBot="1" x14ac:dyDescent="0.25">
      <c r="B282" s="8"/>
      <c r="C282" s="150" t="s">
        <v>20</v>
      </c>
      <c r="D282" s="9"/>
      <c r="E282" s="9"/>
      <c r="F282" s="9"/>
      <c r="G282" s="83">
        <v>1</v>
      </c>
      <c r="H282" s="16"/>
      <c r="I282" s="83">
        <v>2</v>
      </c>
      <c r="J282" s="17"/>
      <c r="K282" s="83">
        <v>3</v>
      </c>
      <c r="L282" s="23"/>
      <c r="M282" s="83">
        <v>4</v>
      </c>
      <c r="N282" s="23"/>
      <c r="O282" s="83">
        <v>5</v>
      </c>
      <c r="P282" s="23"/>
      <c r="Q282" s="85">
        <f>SUM(G282,I282,K282,M282,O282)</f>
        <v>15</v>
      </c>
      <c r="R282" s="36"/>
    </row>
    <row r="283" spans="2:18" s="15" customFormat="1" ht="7.5" customHeight="1" thickBot="1" x14ac:dyDescent="0.25">
      <c r="B283" s="8"/>
      <c r="C283" s="150"/>
      <c r="D283" s="9"/>
      <c r="E283" s="9"/>
      <c r="F283" s="9"/>
      <c r="G283" s="14"/>
      <c r="H283" s="9"/>
      <c r="I283" s="14"/>
      <c r="J283" s="18"/>
      <c r="K283" s="14"/>
      <c r="L283" s="11"/>
      <c r="M283" s="14"/>
      <c r="N283" s="11"/>
      <c r="O283" s="14"/>
      <c r="P283" s="11"/>
      <c r="Q283" s="100"/>
      <c r="R283" s="34"/>
    </row>
    <row r="284" spans="2:18" ht="13.5" thickBot="1" x14ac:dyDescent="0.25">
      <c r="B284" s="8"/>
      <c r="C284" s="150" t="s">
        <v>21</v>
      </c>
      <c r="D284" s="9"/>
      <c r="E284" s="9"/>
      <c r="F284" s="9"/>
      <c r="G284" s="83"/>
      <c r="H284" s="16"/>
      <c r="I284" s="83"/>
      <c r="J284" s="17"/>
      <c r="K284" s="83"/>
      <c r="L284" s="23"/>
      <c r="M284" s="83"/>
      <c r="N284" s="23"/>
      <c r="O284" s="83"/>
      <c r="P284" s="23"/>
      <c r="Q284" s="85">
        <f>SUM(G284,I284,K284,M284,O284)</f>
        <v>0</v>
      </c>
      <c r="R284" s="36"/>
    </row>
    <row r="285" spans="2:18" s="15" customFormat="1" ht="5.25" customHeight="1" thickBot="1" x14ac:dyDescent="0.25">
      <c r="B285" s="8"/>
      <c r="C285" s="150"/>
      <c r="D285" s="9"/>
      <c r="E285" s="9"/>
      <c r="F285" s="9"/>
      <c r="G285" s="14"/>
      <c r="H285" s="9"/>
      <c r="I285" s="14"/>
      <c r="J285" s="18"/>
      <c r="K285" s="14"/>
      <c r="L285" s="11"/>
      <c r="M285" s="14"/>
      <c r="N285" s="11"/>
      <c r="O285" s="14"/>
      <c r="P285" s="11"/>
      <c r="Q285" s="100"/>
      <c r="R285" s="34"/>
    </row>
    <row r="286" spans="2:18" ht="13.5" thickBot="1" x14ac:dyDescent="0.25">
      <c r="B286" s="8"/>
      <c r="C286" s="150" t="s">
        <v>22</v>
      </c>
      <c r="D286" s="9"/>
      <c r="E286" s="9"/>
      <c r="F286" s="9"/>
      <c r="G286" s="83"/>
      <c r="H286" s="16"/>
      <c r="I286" s="83"/>
      <c r="J286" s="17"/>
      <c r="K286" s="83"/>
      <c r="L286" s="23"/>
      <c r="M286" s="83"/>
      <c r="N286" s="23"/>
      <c r="O286" s="83"/>
      <c r="P286" s="23"/>
      <c r="Q286" s="85">
        <f>SUM(G286,I286,K286,M286,O286)</f>
        <v>0</v>
      </c>
      <c r="R286" s="36"/>
    </row>
    <row r="287" spans="2:18" s="15" customFormat="1" ht="8.25" customHeight="1" thickBot="1" x14ac:dyDescent="0.25">
      <c r="B287" s="8"/>
      <c r="C287" s="150"/>
      <c r="D287" s="9"/>
      <c r="E287" s="9"/>
      <c r="F287" s="9"/>
      <c r="G287" s="14"/>
      <c r="H287" s="9"/>
      <c r="I287" s="14"/>
      <c r="J287" s="18"/>
      <c r="K287" s="14"/>
      <c r="L287" s="11"/>
      <c r="M287" s="14"/>
      <c r="N287" s="11"/>
      <c r="O287" s="14"/>
      <c r="P287" s="11"/>
      <c r="Q287" s="100"/>
      <c r="R287" s="34"/>
    </row>
    <row r="288" spans="2:18" ht="13.5" thickBot="1" x14ac:dyDescent="0.25">
      <c r="B288" s="8"/>
      <c r="C288" s="150" t="s">
        <v>23</v>
      </c>
      <c r="D288" s="9"/>
      <c r="E288" s="9"/>
      <c r="F288" s="9"/>
      <c r="G288" s="83"/>
      <c r="H288" s="16"/>
      <c r="I288" s="83"/>
      <c r="J288" s="17"/>
      <c r="K288" s="83"/>
      <c r="L288" s="23"/>
      <c r="M288" s="83"/>
      <c r="N288" s="23"/>
      <c r="O288" s="83"/>
      <c r="P288" s="23"/>
      <c r="Q288" s="85">
        <f>SUM(G288,I288,K288,M288,O288)</f>
        <v>0</v>
      </c>
      <c r="R288" s="36"/>
    </row>
    <row r="289" spans="2:18" ht="13.5" thickBot="1" x14ac:dyDescent="0.25">
      <c r="B289" s="8"/>
      <c r="C289" s="150"/>
      <c r="D289" s="9"/>
      <c r="E289" s="9"/>
      <c r="F289" s="9"/>
      <c r="G289" s="19"/>
      <c r="H289" s="9"/>
      <c r="I289" s="19"/>
      <c r="J289" s="18"/>
      <c r="K289" s="19"/>
      <c r="M289" s="19"/>
      <c r="O289" s="19"/>
      <c r="Q289" s="99"/>
      <c r="R289" s="34"/>
    </row>
    <row r="290" spans="2:18" ht="13.5" thickBot="1" x14ac:dyDescent="0.25">
      <c r="B290" s="8"/>
      <c r="C290" s="150" t="s">
        <v>19</v>
      </c>
      <c r="D290" s="9"/>
      <c r="E290" s="9"/>
      <c r="F290" s="9"/>
      <c r="G290" s="83"/>
      <c r="H290" s="16"/>
      <c r="I290" s="83"/>
      <c r="J290" s="18"/>
      <c r="K290" s="83"/>
      <c r="L290" s="23"/>
      <c r="M290" s="83"/>
      <c r="N290" s="23"/>
      <c r="O290" s="83"/>
      <c r="P290" s="23"/>
      <c r="Q290" s="85">
        <f>SUM(G290,I290,K9,M290)</f>
        <v>0</v>
      </c>
      <c r="R290" s="36"/>
    </row>
    <row r="291" spans="2:18" ht="10.5" customHeight="1" x14ac:dyDescent="0.2">
      <c r="B291" s="8"/>
      <c r="C291" s="150"/>
      <c r="D291" s="9"/>
      <c r="E291" s="9"/>
      <c r="F291" s="9"/>
      <c r="G291" s="9"/>
      <c r="H291" s="9"/>
      <c r="I291" s="9"/>
      <c r="J291" s="9"/>
      <c r="K291" s="9"/>
      <c r="Q291" s="101"/>
      <c r="R291" s="38"/>
    </row>
    <row r="292" spans="2:18" ht="25.5" x14ac:dyDescent="0.2">
      <c r="B292" s="8"/>
      <c r="C292" s="13" t="s">
        <v>41</v>
      </c>
      <c r="D292" s="9"/>
      <c r="E292" s="64" t="s">
        <v>45</v>
      </c>
      <c r="F292" s="9"/>
      <c r="G292" s="9"/>
      <c r="H292" s="9"/>
      <c r="I292" s="9"/>
      <c r="J292" s="9"/>
      <c r="K292" s="9"/>
      <c r="Q292" s="101"/>
      <c r="R292" s="38"/>
    </row>
    <row r="293" spans="2:18" ht="13.5" thickBot="1" x14ac:dyDescent="0.25">
      <c r="B293" s="8"/>
      <c r="C293" s="150"/>
      <c r="D293" s="9"/>
      <c r="E293" s="9"/>
      <c r="F293" s="9"/>
      <c r="G293" s="9"/>
      <c r="H293" s="9"/>
      <c r="I293" s="9"/>
      <c r="J293" s="9"/>
      <c r="K293" s="9"/>
      <c r="Q293" s="101"/>
      <c r="R293" s="38"/>
    </row>
    <row r="294" spans="2:18" ht="13.5" thickBot="1" x14ac:dyDescent="0.25">
      <c r="B294" s="8"/>
      <c r="C294" s="150" t="s">
        <v>24</v>
      </c>
      <c r="D294" s="402"/>
      <c r="E294" s="149"/>
      <c r="F294" s="62"/>
      <c r="G294" s="83"/>
      <c r="H294" s="9"/>
      <c r="I294" s="83"/>
      <c r="J294" s="9"/>
      <c r="K294" s="83"/>
      <c r="M294" s="83"/>
      <c r="O294" s="83"/>
      <c r="Q294" s="85">
        <f>SUM(G294,I294,K294,M294,O294)</f>
        <v>0</v>
      </c>
      <c r="R294" s="38"/>
    </row>
    <row r="295" spans="2:18" ht="13.5" thickBot="1" x14ac:dyDescent="0.25">
      <c r="B295" s="8"/>
      <c r="C295" s="150" t="s">
        <v>25</v>
      </c>
      <c r="D295" s="402"/>
      <c r="E295" s="149"/>
      <c r="F295" s="62"/>
      <c r="G295" s="83"/>
      <c r="H295" s="9"/>
      <c r="I295" s="83"/>
      <c r="J295" s="15"/>
      <c r="K295" s="83"/>
      <c r="L295" s="28"/>
      <c r="M295" s="83"/>
      <c r="N295" s="28"/>
      <c r="O295" s="83"/>
      <c r="P295" s="28"/>
      <c r="Q295" s="85">
        <f t="shared" ref="Q295:Q300" si="0">SUM(G295,I295,K295,M295,O295)</f>
        <v>0</v>
      </c>
      <c r="R295" s="38"/>
    </row>
    <row r="296" spans="2:18" ht="13.5" thickBot="1" x14ac:dyDescent="0.25">
      <c r="B296" s="8"/>
      <c r="C296" s="150" t="s">
        <v>26</v>
      </c>
      <c r="D296" s="402"/>
      <c r="E296" s="149"/>
      <c r="F296" s="62"/>
      <c r="G296" s="83"/>
      <c r="H296" s="9"/>
      <c r="I296" s="83"/>
      <c r="J296" s="15"/>
      <c r="K296" s="83"/>
      <c r="L296" s="28"/>
      <c r="M296" s="83"/>
      <c r="N296" s="28"/>
      <c r="O296" s="83"/>
      <c r="P296" s="28"/>
      <c r="Q296" s="85">
        <f t="shared" si="0"/>
        <v>0</v>
      </c>
      <c r="R296" s="38"/>
    </row>
    <row r="297" spans="2:18" ht="13.5" thickBot="1" x14ac:dyDescent="0.25">
      <c r="B297" s="8"/>
      <c r="C297" s="150" t="s">
        <v>27</v>
      </c>
      <c r="D297" s="402"/>
      <c r="E297" s="149"/>
      <c r="F297" s="62"/>
      <c r="G297" s="83"/>
      <c r="H297" s="9"/>
      <c r="I297" s="83"/>
      <c r="J297" s="15"/>
      <c r="K297" s="83"/>
      <c r="L297" s="28"/>
      <c r="M297" s="83"/>
      <c r="N297" s="28"/>
      <c r="O297" s="83"/>
      <c r="P297" s="28"/>
      <c r="Q297" s="85">
        <f t="shared" si="0"/>
        <v>0</v>
      </c>
      <c r="R297" s="38"/>
    </row>
    <row r="298" spans="2:18" ht="13.5" thickBot="1" x14ac:dyDescent="0.25">
      <c r="B298" s="8"/>
      <c r="C298" s="150" t="s">
        <v>28</v>
      </c>
      <c r="D298" s="402"/>
      <c r="E298" s="149"/>
      <c r="F298" s="62"/>
      <c r="G298" s="83"/>
      <c r="H298" s="9"/>
      <c r="I298" s="83"/>
      <c r="J298" s="15"/>
      <c r="K298" s="83"/>
      <c r="L298" s="28"/>
      <c r="M298" s="83"/>
      <c r="N298" s="28"/>
      <c r="O298" s="83"/>
      <c r="P298" s="28"/>
      <c r="Q298" s="85">
        <f t="shared" si="0"/>
        <v>0</v>
      </c>
      <c r="R298" s="38"/>
    </row>
    <row r="299" spans="2:18" ht="13.5" thickBot="1" x14ac:dyDescent="0.25">
      <c r="B299" s="8"/>
      <c r="C299" s="150" t="s">
        <v>29</v>
      </c>
      <c r="D299" s="402"/>
      <c r="E299" s="149"/>
      <c r="F299" s="62"/>
      <c r="G299" s="83">
        <v>10</v>
      </c>
      <c r="H299" s="9"/>
      <c r="I299" s="83"/>
      <c r="J299" s="15"/>
      <c r="K299" s="83"/>
      <c r="L299" s="28"/>
      <c r="M299" s="83"/>
      <c r="N299" s="28"/>
      <c r="O299" s="83"/>
      <c r="P299" s="28"/>
      <c r="Q299" s="85">
        <f t="shared" si="0"/>
        <v>10</v>
      </c>
      <c r="R299" s="38"/>
    </row>
    <row r="300" spans="2:18" ht="13.5" thickBot="1" x14ac:dyDescent="0.25">
      <c r="B300" s="8"/>
      <c r="C300" s="150" t="s">
        <v>30</v>
      </c>
      <c r="D300" s="402"/>
      <c r="E300" s="149"/>
      <c r="F300" s="62"/>
      <c r="G300" s="83"/>
      <c r="H300" s="9"/>
      <c r="I300" s="83"/>
      <c r="J300" s="15"/>
      <c r="K300" s="83"/>
      <c r="L300" s="28"/>
      <c r="M300" s="83"/>
      <c r="N300" s="28"/>
      <c r="O300" s="83"/>
      <c r="P300" s="28"/>
      <c r="Q300" s="85">
        <f t="shared" si="0"/>
        <v>0</v>
      </c>
      <c r="R300" s="38"/>
    </row>
    <row r="301" spans="2:18" ht="13.5" thickBot="1" x14ac:dyDescent="0.25">
      <c r="B301" s="8"/>
      <c r="C301" s="150"/>
      <c r="D301" s="149"/>
      <c r="E301" s="149"/>
      <c r="F301" s="149"/>
      <c r="G301" s="47"/>
      <c r="H301" s="9"/>
      <c r="I301" s="20"/>
      <c r="J301" s="15"/>
      <c r="K301" s="20"/>
      <c r="L301" s="28"/>
      <c r="M301" s="20"/>
      <c r="N301" s="28"/>
      <c r="O301" s="20"/>
      <c r="P301" s="28"/>
      <c r="Q301" s="102"/>
      <c r="R301" s="38"/>
    </row>
    <row r="302" spans="2:18" ht="13.5" thickBot="1" x14ac:dyDescent="0.25">
      <c r="B302" s="8"/>
      <c r="C302" s="150" t="s">
        <v>80</v>
      </c>
      <c r="D302" s="149"/>
      <c r="E302" s="149"/>
      <c r="F302" s="149"/>
      <c r="G302" s="83"/>
      <c r="H302" s="9"/>
      <c r="I302" s="83"/>
      <c r="J302" s="15"/>
      <c r="K302" s="83"/>
      <c r="L302" s="28"/>
      <c r="M302" s="83"/>
      <c r="N302" s="28"/>
      <c r="O302" s="83"/>
      <c r="P302" s="28"/>
      <c r="Q302" s="85">
        <f t="shared" ref="Q302" si="1">SUM(G302,I302,K302,M302,O302)</f>
        <v>0</v>
      </c>
      <c r="R302" s="38"/>
    </row>
    <row r="303" spans="2:18" ht="13.5" thickBot="1" x14ac:dyDescent="0.25">
      <c r="B303" s="8"/>
      <c r="C303" s="150"/>
      <c r="D303" s="149"/>
      <c r="E303" s="149"/>
      <c r="F303" s="149"/>
      <c r="G303" s="47"/>
      <c r="H303" s="9"/>
      <c r="I303" s="20"/>
      <c r="J303" s="15"/>
      <c r="K303" s="20"/>
      <c r="L303" s="28"/>
      <c r="M303" s="20"/>
      <c r="N303" s="28"/>
      <c r="O303" s="20"/>
      <c r="P303" s="28"/>
      <c r="Q303" s="102"/>
      <c r="R303" s="38"/>
    </row>
    <row r="304" spans="2:18" ht="20.25" customHeight="1" thickBot="1" x14ac:dyDescent="0.25">
      <c r="B304" s="8"/>
      <c r="C304" s="56" t="s">
        <v>31</v>
      </c>
      <c r="D304" s="9"/>
      <c r="E304" s="9"/>
      <c r="F304" s="9"/>
      <c r="G304" s="93">
        <f>SUM(G282:G303)</f>
        <v>11</v>
      </c>
      <c r="H304" s="91"/>
      <c r="I304" s="93">
        <f>SUM(I282:I303)</f>
        <v>2</v>
      </c>
      <c r="J304" s="91"/>
      <c r="K304" s="93">
        <f>SUM(K282:K303)</f>
        <v>3</v>
      </c>
      <c r="L304" s="91"/>
      <c r="M304" s="93">
        <f>SUM(M282:M303)</f>
        <v>4</v>
      </c>
      <c r="N304" s="91"/>
      <c r="O304" s="93">
        <f>SUM(O282:O303)</f>
        <v>5</v>
      </c>
      <c r="P304" s="91"/>
      <c r="Q304" s="93">
        <f>SUM(Q282:Q303)</f>
        <v>25</v>
      </c>
      <c r="R304" s="38"/>
    </row>
    <row r="305" spans="2:18" ht="20.25" customHeight="1" x14ac:dyDescent="0.2">
      <c r="B305" s="8"/>
      <c r="C305" s="56"/>
      <c r="D305" s="9"/>
      <c r="E305" s="9"/>
      <c r="F305" s="9"/>
      <c r="G305" s="103">
        <f>IFERROR(G304/G60,0)</f>
        <v>0.55000000000000004</v>
      </c>
      <c r="H305" s="91"/>
      <c r="I305" s="103">
        <f>IFERROR(I304/I60,0)</f>
        <v>6.6666666666666666E-2</v>
      </c>
      <c r="J305" s="91"/>
      <c r="K305" s="103">
        <f>IFERROR(K304/K60,0)</f>
        <v>7.4999999999999997E-2</v>
      </c>
      <c r="L305" s="91"/>
      <c r="M305" s="103">
        <f>IFERROR(M304/M60,0)</f>
        <v>0.08</v>
      </c>
      <c r="N305" s="91"/>
      <c r="O305" s="103">
        <f>IFERROR(O304/O60,0)</f>
        <v>8.3333333333333329E-2</v>
      </c>
      <c r="P305" s="91"/>
      <c r="Q305" s="103">
        <f>IFERROR(Q304/Q60,0)</f>
        <v>0.125</v>
      </c>
      <c r="R305" s="38"/>
    </row>
    <row r="306" spans="2:18" ht="20.25" customHeight="1" thickBot="1" x14ac:dyDescent="0.25">
      <c r="B306" s="8"/>
      <c r="C306" s="56"/>
      <c r="D306" s="9"/>
      <c r="E306" s="9"/>
      <c r="F306" s="9"/>
      <c r="G306" s="104"/>
      <c r="H306" s="91"/>
      <c r="I306" s="104"/>
      <c r="J306" s="91"/>
      <c r="K306" s="104"/>
      <c r="L306" s="91"/>
      <c r="M306" s="104"/>
      <c r="N306" s="91"/>
      <c r="O306" s="104"/>
      <c r="P306" s="91"/>
      <c r="Q306" s="104"/>
      <c r="R306" s="38"/>
    </row>
    <row r="307" spans="2:18" ht="57" customHeight="1" thickBot="1" x14ac:dyDescent="0.25">
      <c r="B307" s="8"/>
      <c r="C307" s="148" t="s">
        <v>122</v>
      </c>
      <c r="D307" s="11"/>
      <c r="E307" s="11"/>
      <c r="F307" s="11"/>
      <c r="G307" s="98">
        <f>SUM(G60,G112,G164,G216,G268,G304)</f>
        <v>111</v>
      </c>
      <c r="H307" s="87"/>
      <c r="I307" s="98">
        <f>SUM(I60,I112,I164,I216,I268,I304)</f>
        <v>152</v>
      </c>
      <c r="J307" s="87"/>
      <c r="K307" s="98">
        <f>SUM(K60,K112,K164,K216,K268,K304)</f>
        <v>203</v>
      </c>
      <c r="L307" s="87"/>
      <c r="M307" s="98">
        <f>SUM(M60,M112,M164,M216,M268,M304)</f>
        <v>254</v>
      </c>
      <c r="N307" s="87"/>
      <c r="O307" s="98">
        <f>SUM(O60,O112,O164,O216,O268,O304)</f>
        <v>305</v>
      </c>
      <c r="P307" s="87"/>
      <c r="Q307" s="98">
        <f>SUM(Q60,Q112,Q164,Q216,Q268,Q304)</f>
        <v>1025</v>
      </c>
      <c r="R307" s="38"/>
    </row>
    <row r="308" spans="2:18" s="28" customFormat="1" ht="29.25" customHeight="1" thickBot="1" x14ac:dyDescent="0.25">
      <c r="B308" s="31"/>
      <c r="C308" s="148"/>
      <c r="D308" s="11"/>
      <c r="E308" s="11"/>
      <c r="F308" s="11"/>
      <c r="G308" s="79"/>
      <c r="H308" s="43"/>
      <c r="I308" s="79"/>
      <c r="J308" s="43"/>
      <c r="K308" s="79"/>
      <c r="L308" s="41"/>
      <c r="M308" s="41"/>
      <c r="N308" s="41"/>
      <c r="O308" s="41"/>
      <c r="P308" s="41"/>
      <c r="Q308" s="95"/>
      <c r="R308" s="38"/>
    </row>
    <row r="309" spans="2:18" s="28" customFormat="1" ht="47.25" customHeight="1" thickBot="1" x14ac:dyDescent="0.25">
      <c r="B309" s="31"/>
      <c r="C309" s="398" t="s">
        <v>123</v>
      </c>
      <c r="D309" s="376"/>
      <c r="E309" s="11"/>
      <c r="F309" s="11"/>
      <c r="G309" s="93">
        <f>IFERROR((G$60+(G$304*0.5))/G$62,0)</f>
        <v>8.5</v>
      </c>
      <c r="H309" s="87"/>
      <c r="I309" s="93">
        <f>IFERROR((I$60+(I$304*0.5))/I$62,0)</f>
        <v>10.333333333333334</v>
      </c>
      <c r="J309" s="87"/>
      <c r="K309" s="93">
        <f>IFERROR((K$60+(K$304*0.5))/K$62,0)</f>
        <v>13.833333333333334</v>
      </c>
      <c r="L309" s="41"/>
      <c r="M309" s="93">
        <f>IFERROR((M$60+(M$304*0.5))/M$62,0)</f>
        <v>17.333333333333332</v>
      </c>
      <c r="N309" s="41"/>
      <c r="O309" s="93">
        <f>IFERROR((O$60+(O$304*0.5))/O$62,0)</f>
        <v>20.833333333333332</v>
      </c>
      <c r="P309" s="41"/>
      <c r="Q309" s="95"/>
      <c r="R309" s="38"/>
    </row>
    <row r="310" spans="2:18" s="28" customFormat="1" ht="13.5" customHeight="1" thickBot="1" x14ac:dyDescent="0.25">
      <c r="B310" s="31"/>
      <c r="C310" s="148"/>
      <c r="D310" s="152"/>
      <c r="E310" s="11"/>
      <c r="F310" s="11"/>
      <c r="G310" s="104"/>
      <c r="H310" s="87"/>
      <c r="I310" s="104"/>
      <c r="J310" s="87"/>
      <c r="K310" s="104"/>
      <c r="L310" s="41"/>
      <c r="M310" s="104"/>
      <c r="N310" s="41"/>
      <c r="O310" s="104"/>
      <c r="P310" s="41"/>
      <c r="Q310" s="95"/>
      <c r="R310" s="38"/>
    </row>
    <row r="311" spans="2:18" s="28" customFormat="1" ht="47.25" customHeight="1" thickBot="1" x14ac:dyDescent="0.25">
      <c r="B311" s="31"/>
      <c r="C311" s="398" t="s">
        <v>94</v>
      </c>
      <c r="D311" s="376"/>
      <c r="E311" s="11"/>
      <c r="F311" s="11"/>
      <c r="G311" s="93">
        <f>IFERROR((G$164+(G$304*0.08))/G$62,0)</f>
        <v>6.96</v>
      </c>
      <c r="H311" s="87"/>
      <c r="I311" s="93">
        <f>IFERROR((I$164+(I$304*0.08))/I$62,0)</f>
        <v>10.053333333333333</v>
      </c>
      <c r="J311" s="87"/>
      <c r="K311" s="93">
        <f>IFERROR((K$164+(K$304*0.08))/K$62,0)</f>
        <v>13.413333333333334</v>
      </c>
      <c r="L311" s="41"/>
      <c r="M311" s="93">
        <f>IFERROR((M$164+(M$304*0.08))/M$62,0)</f>
        <v>16.773333333333333</v>
      </c>
      <c r="N311" s="41"/>
      <c r="O311" s="93">
        <f>IFERROR((O$164+(O$304*0.08))/O$62,0)</f>
        <v>20.133333333333333</v>
      </c>
      <c r="P311" s="41"/>
      <c r="Q311" s="95"/>
      <c r="R311" s="38"/>
    </row>
    <row r="312" spans="2:18" s="28" customFormat="1" ht="11.25" customHeight="1" thickBot="1" x14ac:dyDescent="0.25">
      <c r="B312" s="31"/>
      <c r="C312" s="148"/>
      <c r="D312" s="152"/>
      <c r="E312" s="11"/>
      <c r="F312" s="11"/>
      <c r="G312" s="104"/>
      <c r="H312" s="87"/>
      <c r="I312" s="104"/>
      <c r="J312" s="87"/>
      <c r="K312" s="104"/>
      <c r="L312" s="41"/>
      <c r="M312" s="104"/>
      <c r="N312" s="41"/>
      <c r="O312" s="104"/>
      <c r="P312" s="41"/>
      <c r="Q312" s="95"/>
      <c r="R312" s="38"/>
    </row>
    <row r="313" spans="2:18" s="28" customFormat="1" ht="47.25" customHeight="1" thickBot="1" x14ac:dyDescent="0.25">
      <c r="B313" s="31"/>
      <c r="C313" s="398" t="s">
        <v>124</v>
      </c>
      <c r="D313" s="376"/>
      <c r="E313" s="11"/>
      <c r="F313" s="11"/>
      <c r="G313" s="93">
        <f>IFERROR((G$60+(G$304*0.3))/G$62,0)</f>
        <v>7.7666666666666666</v>
      </c>
      <c r="H313" s="87"/>
      <c r="I313" s="93">
        <f>IFERROR((I$60+(I$304*0.3))/I$62,0)</f>
        <v>10.200000000000001</v>
      </c>
      <c r="J313" s="87"/>
      <c r="K313" s="93">
        <f>IFERROR((K$60+(K$304*0.3))/K$62,0)</f>
        <v>13.633333333333333</v>
      </c>
      <c r="L313" s="41"/>
      <c r="M313" s="93">
        <f>IFERROR((M$60+(M$304*0.3))/M$62,0)</f>
        <v>17.066666666666666</v>
      </c>
      <c r="N313" s="41"/>
      <c r="O313" s="93">
        <f>IFERROR((O$60+(O$304*0.3))/O$62,0)</f>
        <v>20.5</v>
      </c>
      <c r="P313" s="41"/>
      <c r="Q313" s="95"/>
      <c r="R313" s="38"/>
    </row>
    <row r="314" spans="2:18" s="28" customFormat="1" ht="17.25" customHeight="1" thickBot="1" x14ac:dyDescent="0.25">
      <c r="B314" s="31"/>
      <c r="C314" s="148"/>
      <c r="D314" s="152"/>
      <c r="E314" s="11"/>
      <c r="F314" s="11"/>
      <c r="G314" s="104"/>
      <c r="H314" s="87"/>
      <c r="I314" s="104"/>
      <c r="J314" s="87"/>
      <c r="K314" s="104"/>
      <c r="L314" s="41"/>
      <c r="M314" s="104"/>
      <c r="N314" s="41"/>
      <c r="O314" s="104"/>
      <c r="P314" s="41"/>
      <c r="Q314" s="95"/>
      <c r="R314" s="38"/>
    </row>
    <row r="315" spans="2:18" s="28" customFormat="1" ht="47.25" customHeight="1" thickBot="1" x14ac:dyDescent="0.25">
      <c r="B315" s="31"/>
      <c r="C315" s="398" t="s">
        <v>95</v>
      </c>
      <c r="D315" s="376"/>
      <c r="E315" s="11"/>
      <c r="F315" s="11"/>
      <c r="G315" s="93">
        <f>IFERROR((G$216+(G$304*0.06))/G$62,0)</f>
        <v>6.8866666666666667</v>
      </c>
      <c r="H315" s="87"/>
      <c r="I315" s="93">
        <f>IFERROR((I$216+(I$304*0.06))/I$62,0)</f>
        <v>10.040000000000001</v>
      </c>
      <c r="J315" s="87"/>
      <c r="K315" s="93">
        <f>IFERROR((K$216+(K$304*0.06))/K$62,0)</f>
        <v>13.393333333333333</v>
      </c>
      <c r="L315" s="41"/>
      <c r="M315" s="93">
        <f>IFERROR((M$216+(M$304*0.06))/M$62,0)</f>
        <v>16.746666666666666</v>
      </c>
      <c r="N315" s="41"/>
      <c r="O315" s="93">
        <f>IFERROR((O$216+(O$304*0.06))/O$62,0)</f>
        <v>20.099999999999998</v>
      </c>
      <c r="P315" s="41"/>
      <c r="Q315" s="95"/>
      <c r="R315" s="38"/>
    </row>
    <row r="316" spans="2:18" s="28" customFormat="1" ht="17.25" customHeight="1" thickBot="1" x14ac:dyDescent="0.25">
      <c r="B316" s="31"/>
      <c r="C316" s="148"/>
      <c r="D316" s="152"/>
      <c r="E316" s="11"/>
      <c r="F316" s="11"/>
      <c r="G316" s="104"/>
      <c r="H316" s="87"/>
      <c r="I316" s="104"/>
      <c r="J316" s="87"/>
      <c r="K316" s="104"/>
      <c r="L316" s="41"/>
      <c r="M316" s="104"/>
      <c r="N316" s="41"/>
      <c r="O316" s="104"/>
      <c r="P316" s="41"/>
      <c r="Q316" s="95"/>
      <c r="R316" s="38"/>
    </row>
    <row r="317" spans="2:18" s="28" customFormat="1" ht="47.25" customHeight="1" thickBot="1" x14ac:dyDescent="0.25">
      <c r="B317" s="31"/>
      <c r="C317" s="398" t="s">
        <v>125</v>
      </c>
      <c r="D317" s="376"/>
      <c r="E317" s="11"/>
      <c r="F317" s="11"/>
      <c r="G317" s="93">
        <f>IFERROR((G$268+(G$304*0.06))/G$62,0)</f>
        <v>6.8866666666666667</v>
      </c>
      <c r="H317" s="87"/>
      <c r="I317" s="93">
        <f>IFERROR((I$268+(I$304*0.06))/I$62,0)</f>
        <v>10.040000000000001</v>
      </c>
      <c r="J317" s="87"/>
      <c r="K317" s="93">
        <f>IFERROR((K$268+(K$304*0.06))/K$62,0)</f>
        <v>13.393333333333333</v>
      </c>
      <c r="L317" s="41"/>
      <c r="M317" s="93">
        <f>IFERROR((M$268+(M$304*0.06))/M$62,0)</f>
        <v>16.746666666666666</v>
      </c>
      <c r="N317" s="41"/>
      <c r="O317" s="93">
        <f>IFERROR((O$268+(O$304*0.06))/O$62,0)</f>
        <v>20.099999999999998</v>
      </c>
      <c r="P317" s="41"/>
      <c r="Q317" s="95"/>
      <c r="R317" s="38"/>
    </row>
    <row r="318" spans="2:18" ht="45" customHeight="1" thickBot="1" x14ac:dyDescent="0.25">
      <c r="B318" s="71"/>
      <c r="C318" s="157" t="s">
        <v>126</v>
      </c>
      <c r="D318" s="57"/>
      <c r="E318" s="57"/>
      <c r="F318" s="57"/>
      <c r="G318" s="78"/>
      <c r="H318" s="73"/>
      <c r="I318" s="78"/>
      <c r="J318" s="73"/>
      <c r="K318" s="78"/>
      <c r="L318" s="74"/>
      <c r="M318" s="74"/>
      <c r="N318" s="74"/>
      <c r="O318" s="74"/>
      <c r="P318" s="74"/>
      <c r="Q318" s="78"/>
      <c r="R318" s="75"/>
    </row>
    <row r="319" spans="2:18" ht="13.5" thickTop="1" x14ac:dyDescent="0.2">
      <c r="B319" s="15"/>
      <c r="C319" s="150"/>
      <c r="D319" s="9"/>
      <c r="E319" s="9"/>
      <c r="F319" s="9"/>
      <c r="G319" s="9"/>
      <c r="H319" s="9"/>
      <c r="I319" s="9"/>
      <c r="J319" s="9"/>
      <c r="K319" s="9"/>
      <c r="Q319" s="9"/>
      <c r="R319" s="11"/>
    </row>
    <row r="320" spans="2:18" x14ac:dyDescent="0.2"/>
    <row r="321" x14ac:dyDescent="0.2"/>
    <row r="322" x14ac:dyDescent="0.2"/>
  </sheetData>
  <mergeCells count="13">
    <mergeCell ref="G173:K173"/>
    <mergeCell ref="G225:K225"/>
    <mergeCell ref="C315:D315"/>
    <mergeCell ref="C317:D317"/>
    <mergeCell ref="G9:K9"/>
    <mergeCell ref="G11:K11"/>
    <mergeCell ref="G17:K17"/>
    <mergeCell ref="D294:D300"/>
    <mergeCell ref="C309:D309"/>
    <mergeCell ref="G69:K69"/>
    <mergeCell ref="G121:K121"/>
    <mergeCell ref="C311:D311"/>
    <mergeCell ref="C313:D313"/>
  </mergeCells>
  <dataValidations disablePrompts="1" count="6">
    <dataValidation allowBlank="1" showInputMessage="1" showErrorMessage="1" promptTitle="Other Direct Service Costs" prompt="Enter any other costs that will be incurred on Direct Service Delivery e.g organised activities for service users. " sqref="E48 E100 E152 E204 E256"/>
    <dataValidation allowBlank="1" showInputMessage="1" showErrorMessage="1" promptTitle="Overhead Costs " prompt="Enter all other costs which will be expended in running the above services." sqref="E292"/>
    <dataValidation allowBlank="1" showInputMessage="1" showErrorMessage="1" promptTitle="Overhead Costs Staffing" prompt="Enter the numbers and costs of staff who do not directly deliver services i.e. Administrators, Team Managers etc." sqref="E280"/>
    <dataValidation allowBlank="1" showInputMessage="1" showErrorMessage="1" promptTitle="Direct Service Delivery Salaries" prompt="Enter the salary costs including on costs and expenses for the staff and volunteers detailed above in relation to the delivery of this service." sqref="E30 E82 E134 E186 E238"/>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73 E125 E177 E229"/>
    <dataValidation allowBlank="1" showInputMessage="1" showErrorMessage="1" promptTitle="Provider Name" prompt="Please enter the Name of the organisation submitting the bid." sqref="G11:K11"/>
  </dataValidations>
  <pageMargins left="0.70866141732283472" right="0.70866141732283472" top="0.74803149606299213" bottom="0.74803149606299213" header="0.31496062992125984" footer="0.31496062992125984"/>
  <pageSetup paperSize="8" scale="75" orientation="portrait" r:id="rId1"/>
  <rowBreaks count="5" manualBreakCount="5">
    <brk id="66" max="16383" man="1"/>
    <brk id="118" max="16383" man="1"/>
    <brk id="170" max="16383" man="1"/>
    <brk id="222" max="16383" man="1"/>
    <brk id="274" max="16383" man="1"/>
  </rowBreaks>
  <ignoredErrors>
    <ignoredError sqref="G62 I62 K62 M62 O62 G166 I166 K166 M166 O166 G218 I218 K218 M218 O218 G270 I270 K270 M270 O27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865"/>
  <sheetViews>
    <sheetView showGridLines="0" zoomScaleNormal="100" workbookViewId="0">
      <selection activeCell="G19" sqref="G19"/>
    </sheetView>
  </sheetViews>
  <sheetFormatPr defaultColWidth="0" defaultRowHeight="12.75" zeroHeight="1" x14ac:dyDescent="0.2"/>
  <cols>
    <col min="1" max="1" width="1.69921875" style="2" customWidth="1"/>
    <col min="2" max="2" width="3.8984375" style="2" customWidth="1"/>
    <col min="3" max="3" width="25.19921875" style="3" customWidth="1"/>
    <col min="4" max="4" width="13.09765625" style="4" customWidth="1"/>
    <col min="5" max="5" width="4.296875" style="4" customWidth="1"/>
    <col min="6" max="6" width="4" style="4" customWidth="1"/>
    <col min="7" max="7" width="11.19921875" style="4" customWidth="1"/>
    <col min="8" max="8" width="2.8984375" style="4" customWidth="1"/>
    <col min="9" max="9" width="11.59765625" style="4" customWidth="1"/>
    <col min="10" max="10" width="2.09765625" style="4" customWidth="1"/>
    <col min="11" max="11" width="10.59765625" style="4" customWidth="1"/>
    <col min="12" max="12" width="3.19921875" style="11" customWidth="1"/>
    <col min="13" max="13" width="10.296875" style="11" customWidth="1"/>
    <col min="14" max="14" width="3.19921875" style="11" customWidth="1"/>
    <col min="15" max="15" width="10.296875" style="11" customWidth="1"/>
    <col min="16" max="16" width="3.19921875" style="11" customWidth="1"/>
    <col min="17" max="17" width="10.59765625" style="4" customWidth="1"/>
    <col min="18" max="18" width="4.59765625" style="25" customWidth="1"/>
    <col min="19" max="19" width="2.59765625" style="2" customWidth="1"/>
    <col min="20" max="53" width="0" style="2" hidden="1" customWidth="1"/>
    <col min="54" max="16384" width="8.796875" style="2" hidden="1"/>
  </cols>
  <sheetData>
    <row r="1" spans="2:18" ht="11.25" customHeight="1" x14ac:dyDescent="0.2"/>
    <row r="2" spans="2:18" x14ac:dyDescent="0.2">
      <c r="B2" s="5"/>
      <c r="C2" s="6"/>
      <c r="D2" s="7"/>
      <c r="E2" s="7"/>
      <c r="F2" s="7"/>
      <c r="G2" s="7"/>
      <c r="H2" s="7"/>
      <c r="I2" s="7"/>
      <c r="J2" s="7"/>
      <c r="K2" s="7"/>
      <c r="L2" s="26"/>
      <c r="M2" s="26"/>
      <c r="N2" s="26"/>
      <c r="O2" s="26"/>
      <c r="P2" s="26"/>
      <c r="Q2" s="7"/>
      <c r="R2" s="33"/>
    </row>
    <row r="3" spans="2:18" x14ac:dyDescent="0.2">
      <c r="B3" s="8"/>
      <c r="C3" s="150"/>
      <c r="D3" s="9"/>
      <c r="E3" s="9"/>
      <c r="F3" s="9"/>
      <c r="G3" s="9"/>
      <c r="H3" s="9"/>
      <c r="I3" s="9"/>
      <c r="J3" s="9"/>
      <c r="K3" s="9"/>
      <c r="Q3" s="9"/>
      <c r="R3" s="34"/>
    </row>
    <row r="4" spans="2:18" ht="18" x14ac:dyDescent="0.25">
      <c r="B4" s="8"/>
      <c r="C4" s="143" t="s">
        <v>96</v>
      </c>
      <c r="D4" s="9"/>
      <c r="E4" s="9"/>
      <c r="F4" s="9"/>
      <c r="G4" s="9"/>
      <c r="H4" s="9"/>
      <c r="I4" s="9"/>
      <c r="J4" s="9"/>
      <c r="K4" s="9"/>
      <c r="Q4" s="9"/>
      <c r="R4" s="34"/>
    </row>
    <row r="5" spans="2:18" ht="18" x14ac:dyDescent="0.25">
      <c r="B5" s="8"/>
      <c r="C5" s="61"/>
      <c r="D5" s="10"/>
      <c r="E5" s="10"/>
      <c r="F5" s="10"/>
      <c r="G5" s="11"/>
      <c r="H5" s="9"/>
      <c r="I5" s="9"/>
      <c r="J5" s="9"/>
      <c r="K5" s="9"/>
      <c r="Q5" s="9"/>
      <c r="R5" s="34"/>
    </row>
    <row r="6" spans="2:18" ht="18" x14ac:dyDescent="0.25">
      <c r="B6" s="8"/>
      <c r="C6" s="60" t="s">
        <v>32</v>
      </c>
      <c r="D6" s="64"/>
      <c r="E6" s="9"/>
      <c r="F6" s="9"/>
      <c r="G6" s="9"/>
      <c r="H6" s="9"/>
      <c r="I6" s="9"/>
      <c r="J6" s="9"/>
      <c r="K6" s="9"/>
      <c r="Q6" s="9"/>
      <c r="R6" s="34"/>
    </row>
    <row r="7" spans="2:18" x14ac:dyDescent="0.2">
      <c r="B7" s="8"/>
      <c r="C7" s="150"/>
      <c r="D7" s="9"/>
      <c r="E7" s="9"/>
      <c r="F7" s="9"/>
      <c r="G7" s="9"/>
      <c r="H7" s="9"/>
      <c r="I7" s="9"/>
      <c r="J7" s="9"/>
      <c r="K7" s="9"/>
      <c r="Q7" s="9"/>
      <c r="R7" s="34"/>
    </row>
    <row r="8" spans="2:18" ht="13.5" thickBot="1" x14ac:dyDescent="0.25">
      <c r="B8" s="8"/>
      <c r="C8" s="150"/>
      <c r="D8" s="9"/>
      <c r="E8" s="9"/>
      <c r="F8" s="9"/>
      <c r="G8" s="9"/>
      <c r="H8" s="9"/>
      <c r="I8" s="9"/>
      <c r="J8" s="9"/>
      <c r="K8" s="9"/>
      <c r="Q8" s="9"/>
      <c r="R8" s="34"/>
    </row>
    <row r="9" spans="2:18" ht="15.75" thickBot="1" x14ac:dyDescent="0.25">
      <c r="B9" s="8"/>
      <c r="C9" s="59" t="s">
        <v>42</v>
      </c>
      <c r="D9" s="9"/>
      <c r="E9" s="64"/>
      <c r="F9" s="9"/>
      <c r="G9" s="403" t="s">
        <v>4</v>
      </c>
      <c r="H9" s="404"/>
      <c r="I9" s="404"/>
      <c r="J9" s="404"/>
      <c r="K9" s="405"/>
      <c r="Q9" s="9"/>
      <c r="R9" s="34"/>
    </row>
    <row r="10" spans="2:18" ht="15.75" thickBot="1" x14ac:dyDescent="0.25">
      <c r="B10" s="8"/>
      <c r="C10" s="56"/>
      <c r="D10" s="9"/>
      <c r="E10" s="9"/>
      <c r="F10" s="9"/>
      <c r="G10" s="27"/>
      <c r="H10" s="27"/>
      <c r="I10" s="27"/>
      <c r="J10" s="27"/>
      <c r="K10" s="27"/>
      <c r="Q10" s="9"/>
      <c r="R10" s="34"/>
    </row>
    <row r="11" spans="2:18" ht="15.75" thickBot="1" x14ac:dyDescent="0.25">
      <c r="B11" s="8"/>
      <c r="C11" s="59" t="s">
        <v>18</v>
      </c>
      <c r="D11" s="12"/>
      <c r="E11" s="12"/>
      <c r="F11" s="12"/>
      <c r="G11" s="399"/>
      <c r="H11" s="400"/>
      <c r="I11" s="400"/>
      <c r="J11" s="400"/>
      <c r="K11" s="401"/>
      <c r="L11" s="27"/>
      <c r="M11" s="27"/>
      <c r="N11" s="27"/>
      <c r="O11" s="27"/>
      <c r="P11" s="27"/>
      <c r="Q11" s="29"/>
      <c r="R11" s="35"/>
    </row>
    <row r="12" spans="2:18" x14ac:dyDescent="0.2">
      <c r="B12" s="8"/>
      <c r="C12" s="150"/>
      <c r="D12" s="9"/>
      <c r="E12" s="9"/>
      <c r="F12" s="9"/>
      <c r="G12" s="9"/>
      <c r="H12" s="9"/>
      <c r="I12" s="9"/>
      <c r="J12" s="9"/>
      <c r="K12" s="9"/>
      <c r="Q12" s="9"/>
      <c r="R12" s="34"/>
    </row>
    <row r="13" spans="2:18" x14ac:dyDescent="0.2">
      <c r="B13" s="8"/>
      <c r="C13" s="150"/>
      <c r="D13" s="9"/>
      <c r="E13" s="9"/>
      <c r="F13" s="9"/>
      <c r="G13" s="9"/>
      <c r="H13" s="9"/>
      <c r="I13" s="9"/>
      <c r="J13" s="9"/>
      <c r="K13" s="9"/>
      <c r="Q13" s="9"/>
      <c r="R13" s="34"/>
    </row>
    <row r="14" spans="2:18" ht="45" x14ac:dyDescent="0.3">
      <c r="B14" s="8"/>
      <c r="C14" s="66" t="s">
        <v>46</v>
      </c>
      <c r="D14" s="9"/>
      <c r="E14" s="9"/>
      <c r="F14" s="9"/>
      <c r="G14" s="9"/>
      <c r="H14" s="9"/>
      <c r="I14" s="9"/>
      <c r="J14" s="9"/>
      <c r="K14" s="9"/>
      <c r="Q14" s="9"/>
      <c r="R14" s="34"/>
    </row>
    <row r="15" spans="2:18" x14ac:dyDescent="0.2">
      <c r="B15" s="8"/>
      <c r="C15" s="150"/>
      <c r="D15" s="9"/>
      <c r="E15" s="9"/>
      <c r="F15" s="9"/>
      <c r="G15" s="9"/>
      <c r="H15" s="9"/>
      <c r="I15" s="9"/>
      <c r="J15" s="9"/>
      <c r="K15" s="9"/>
      <c r="Q15" s="9"/>
      <c r="R15" s="34"/>
    </row>
    <row r="16" spans="2:18" s="30" customFormat="1" ht="15.75" thickBot="1" x14ac:dyDescent="0.25">
      <c r="B16" s="8"/>
      <c r="C16" s="150"/>
      <c r="D16" s="9"/>
      <c r="E16" s="9"/>
      <c r="F16" s="9"/>
      <c r="G16" s="79"/>
      <c r="H16" s="43"/>
      <c r="I16" s="79"/>
      <c r="J16" s="43"/>
      <c r="K16" s="79"/>
      <c r="L16" s="41"/>
      <c r="M16" s="41"/>
      <c r="N16" s="41"/>
      <c r="O16" s="41"/>
      <c r="P16" s="41"/>
      <c r="Q16" s="95"/>
      <c r="R16" s="37"/>
    </row>
    <row r="17" spans="2:18" s="30" customFormat="1" ht="17.25" customHeight="1" thickBot="1" x14ac:dyDescent="0.25">
      <c r="B17" s="8"/>
      <c r="C17" s="76" t="s">
        <v>44</v>
      </c>
      <c r="D17" s="9"/>
      <c r="E17" s="64"/>
      <c r="F17" s="9"/>
      <c r="G17" s="403" t="s">
        <v>97</v>
      </c>
      <c r="H17" s="404"/>
      <c r="I17" s="404"/>
      <c r="J17" s="404"/>
      <c r="K17" s="405"/>
      <c r="L17" s="11"/>
      <c r="M17" s="11"/>
      <c r="N17" s="11"/>
      <c r="O17" s="11"/>
      <c r="P17" s="11"/>
      <c r="Q17" s="96"/>
      <c r="R17" s="37"/>
    </row>
    <row r="18" spans="2:18" s="30" customFormat="1" x14ac:dyDescent="0.2">
      <c r="B18" s="8"/>
      <c r="C18" s="150"/>
      <c r="D18" s="9"/>
      <c r="E18" s="9"/>
      <c r="F18" s="9"/>
      <c r="G18" s="9"/>
      <c r="H18" s="9"/>
      <c r="I18" s="9"/>
      <c r="J18" s="9"/>
      <c r="K18" s="9"/>
      <c r="L18" s="11"/>
      <c r="M18" s="11"/>
      <c r="N18" s="11"/>
      <c r="O18" s="11"/>
      <c r="P18" s="11"/>
      <c r="Q18" s="96"/>
      <c r="R18" s="37"/>
    </row>
    <row r="19" spans="2:18" s="30" customFormat="1" ht="25.5" x14ac:dyDescent="0.2">
      <c r="B19" s="8"/>
      <c r="C19" s="13" t="s">
        <v>73</v>
      </c>
      <c r="D19" s="9"/>
      <c r="E19" s="9"/>
      <c r="F19" s="9"/>
      <c r="G19" s="54" t="s">
        <v>34</v>
      </c>
      <c r="H19" s="9"/>
      <c r="I19" s="54" t="s">
        <v>35</v>
      </c>
      <c r="J19" s="9"/>
      <c r="K19" s="54" t="s">
        <v>36</v>
      </c>
      <c r="L19" s="11"/>
      <c r="M19" s="54" t="s">
        <v>61</v>
      </c>
      <c r="N19" s="11"/>
      <c r="O19" s="54" t="s">
        <v>71</v>
      </c>
      <c r="P19" s="11"/>
      <c r="Q19" s="54" t="s">
        <v>72</v>
      </c>
      <c r="R19" s="37"/>
    </row>
    <row r="20" spans="2:18" s="30" customFormat="1" ht="13.5" thickBot="1" x14ac:dyDescent="0.25">
      <c r="B20" s="8"/>
      <c r="C20" s="13"/>
      <c r="D20" s="9"/>
      <c r="E20" s="9"/>
      <c r="F20" s="9"/>
      <c r="G20" s="9"/>
      <c r="H20" s="9"/>
      <c r="I20" s="9"/>
      <c r="J20" s="9"/>
      <c r="K20" s="9"/>
      <c r="L20" s="11"/>
      <c r="M20" s="9"/>
      <c r="N20" s="11"/>
      <c r="O20" s="9"/>
      <c r="P20" s="11"/>
      <c r="Q20" s="9"/>
      <c r="R20" s="37"/>
    </row>
    <row r="21" spans="2:18" s="30" customFormat="1" ht="15.75" thickBot="1" x14ac:dyDescent="0.25">
      <c r="B21" s="8"/>
      <c r="C21" s="15" t="s">
        <v>74</v>
      </c>
      <c r="D21" s="9"/>
      <c r="E21" s="64" t="s">
        <v>45</v>
      </c>
      <c r="F21" s="9"/>
      <c r="G21" s="39"/>
      <c r="H21" s="40"/>
      <c r="I21" s="39"/>
      <c r="J21" s="40"/>
      <c r="K21" s="39"/>
      <c r="L21" s="41"/>
      <c r="M21" s="39"/>
      <c r="N21" s="41"/>
      <c r="O21" s="39"/>
      <c r="P21" s="41"/>
      <c r="Q21" s="85">
        <f>SUM(G21,I21,K21,M21,O21)</f>
        <v>0</v>
      </c>
      <c r="R21" s="37"/>
    </row>
    <row r="22" spans="2:18" s="30" customFormat="1" ht="13.5" thickBot="1" x14ac:dyDescent="0.25">
      <c r="B22" s="8"/>
      <c r="C22" s="150"/>
      <c r="D22" s="9"/>
      <c r="E22" s="9"/>
      <c r="F22" s="9"/>
      <c r="G22" s="42"/>
      <c r="H22" s="40"/>
      <c r="I22" s="42"/>
      <c r="J22" s="40"/>
      <c r="K22" s="42"/>
      <c r="L22" s="43"/>
      <c r="M22" s="42"/>
      <c r="N22" s="43"/>
      <c r="O22" s="42"/>
      <c r="P22" s="43"/>
      <c r="Q22" s="86"/>
      <c r="R22" s="37"/>
    </row>
    <row r="23" spans="2:18" s="30" customFormat="1" ht="13.5" thickBot="1" x14ac:dyDescent="0.25">
      <c r="B23" s="8"/>
      <c r="C23" s="150" t="s">
        <v>75</v>
      </c>
      <c r="D23" s="9"/>
      <c r="E23" s="9"/>
      <c r="F23" s="9"/>
      <c r="G23" s="44"/>
      <c r="H23" s="45"/>
      <c r="I23" s="39"/>
      <c r="J23" s="45"/>
      <c r="K23" s="39"/>
      <c r="L23" s="41"/>
      <c r="M23" s="39"/>
      <c r="N23" s="41"/>
      <c r="O23" s="39"/>
      <c r="P23" s="41"/>
      <c r="Q23" s="85">
        <f>SUM(G23,I23,K23,M23,O23)</f>
        <v>0</v>
      </c>
      <c r="R23" s="37"/>
    </row>
    <row r="24" spans="2:18" s="30" customFormat="1" ht="13.5" thickBot="1" x14ac:dyDescent="0.25">
      <c r="B24" s="8"/>
      <c r="C24" s="150"/>
      <c r="D24" s="9"/>
      <c r="E24" s="9"/>
      <c r="F24" s="9"/>
      <c r="G24" s="42"/>
      <c r="H24" s="40"/>
      <c r="I24" s="42"/>
      <c r="J24" s="40"/>
      <c r="K24" s="42"/>
      <c r="L24" s="43"/>
      <c r="M24" s="42"/>
      <c r="N24" s="43"/>
      <c r="O24" s="42"/>
      <c r="P24" s="43"/>
      <c r="Q24" s="86"/>
      <c r="R24" s="37"/>
    </row>
    <row r="25" spans="2:18" s="30" customFormat="1" ht="13.5" thickBot="1" x14ac:dyDescent="0.25">
      <c r="B25" s="8"/>
      <c r="C25" s="150" t="s">
        <v>33</v>
      </c>
      <c r="D25" s="9"/>
      <c r="E25" s="9"/>
      <c r="F25" s="9"/>
      <c r="G25" s="39"/>
      <c r="H25" s="45"/>
      <c r="I25" s="39"/>
      <c r="J25" s="45"/>
      <c r="K25" s="39"/>
      <c r="L25" s="41"/>
      <c r="M25" s="39"/>
      <c r="N25" s="41"/>
      <c r="O25" s="39"/>
      <c r="P25" s="41"/>
      <c r="Q25" s="85">
        <f>SUM(G25,I25,K25,M25,O25)</f>
        <v>0</v>
      </c>
      <c r="R25" s="37"/>
    </row>
    <row r="26" spans="2:18" s="30" customFormat="1" ht="13.5" thickBot="1" x14ac:dyDescent="0.25">
      <c r="B26" s="31"/>
      <c r="C26" s="151"/>
      <c r="D26" s="11"/>
      <c r="E26" s="11"/>
      <c r="F26" s="11"/>
      <c r="G26" s="41"/>
      <c r="H26" s="43"/>
      <c r="I26" s="41"/>
      <c r="J26" s="43"/>
      <c r="K26" s="41"/>
      <c r="L26" s="41"/>
      <c r="M26" s="41"/>
      <c r="N26" s="41"/>
      <c r="O26" s="41"/>
      <c r="P26" s="41"/>
      <c r="Q26" s="87"/>
      <c r="R26" s="37"/>
    </row>
    <row r="27" spans="2:18" s="30" customFormat="1" ht="13.5" thickBot="1" x14ac:dyDescent="0.25">
      <c r="B27" s="8"/>
      <c r="C27" s="150" t="s">
        <v>37</v>
      </c>
      <c r="D27" s="9"/>
      <c r="E27" s="9"/>
      <c r="F27" s="9"/>
      <c r="G27" s="85">
        <f>SUM(G21:G25)</f>
        <v>0</v>
      </c>
      <c r="H27" s="105"/>
      <c r="I27" s="85">
        <f>SUM(I21:I25)</f>
        <v>0</v>
      </c>
      <c r="J27" s="105"/>
      <c r="K27" s="85">
        <f>SUM(K21:K25)</f>
        <v>0</v>
      </c>
      <c r="L27" s="53"/>
      <c r="M27" s="85">
        <f>SUM(M21:M25)</f>
        <v>0</v>
      </c>
      <c r="N27" s="53"/>
      <c r="O27" s="85">
        <f>SUM(O21:O25)</f>
        <v>0</v>
      </c>
      <c r="P27" s="53"/>
      <c r="Q27" s="85">
        <f>SUM(Q21:Q25)</f>
        <v>0</v>
      </c>
      <c r="R27" s="37"/>
    </row>
    <row r="28" spans="2:18" s="30" customFormat="1" x14ac:dyDescent="0.2">
      <c r="B28" s="8"/>
      <c r="C28" s="150"/>
      <c r="D28" s="9"/>
      <c r="E28" s="9"/>
      <c r="F28" s="9"/>
      <c r="G28" s="43"/>
      <c r="H28" s="43"/>
      <c r="I28" s="43"/>
      <c r="J28" s="43"/>
      <c r="K28" s="43"/>
      <c r="L28" s="43"/>
      <c r="M28" s="43"/>
      <c r="N28" s="43"/>
      <c r="O28" s="43"/>
      <c r="P28" s="43"/>
      <c r="Q28" s="87"/>
      <c r="R28" s="37"/>
    </row>
    <row r="29" spans="2:18" s="30" customFormat="1" ht="13.5" thickBot="1" x14ac:dyDescent="0.25">
      <c r="B29" s="8"/>
      <c r="C29" s="150"/>
      <c r="D29" s="9"/>
      <c r="E29" s="9"/>
      <c r="F29" s="9"/>
      <c r="G29" s="22"/>
      <c r="H29" s="9"/>
      <c r="I29" s="22"/>
      <c r="J29" s="18"/>
      <c r="K29" s="22"/>
      <c r="L29" s="11"/>
      <c r="M29" s="11"/>
      <c r="N29" s="11"/>
      <c r="O29" s="11"/>
      <c r="P29" s="11"/>
      <c r="Q29" s="88"/>
      <c r="R29" s="37"/>
    </row>
    <row r="30" spans="2:18" s="30" customFormat="1" ht="15.75" thickBot="1" x14ac:dyDescent="0.25">
      <c r="B30" s="8"/>
      <c r="C30" s="21" t="s">
        <v>76</v>
      </c>
      <c r="D30" s="9"/>
      <c r="E30" s="64" t="s">
        <v>45</v>
      </c>
      <c r="F30" s="9"/>
      <c r="G30" s="83"/>
      <c r="H30" s="46"/>
      <c r="I30" s="83"/>
      <c r="J30" s="46"/>
      <c r="K30" s="83"/>
      <c r="L30" s="47"/>
      <c r="M30" s="83"/>
      <c r="N30" s="47"/>
      <c r="O30" s="83"/>
      <c r="P30" s="47"/>
      <c r="Q30" s="85">
        <f>SUM(G30,I30,K30,M30,O30)</f>
        <v>0</v>
      </c>
      <c r="R30" s="37"/>
    </row>
    <row r="31" spans="2:18" s="30" customFormat="1" ht="13.5" thickBot="1" x14ac:dyDescent="0.25">
      <c r="B31" s="8"/>
      <c r="C31" s="150"/>
      <c r="D31" s="9"/>
      <c r="E31" s="9"/>
      <c r="F31" s="9"/>
      <c r="G31" s="48"/>
      <c r="H31" s="49"/>
      <c r="I31" s="48"/>
      <c r="J31" s="49"/>
      <c r="K31" s="48"/>
      <c r="L31" s="50"/>
      <c r="M31" s="48"/>
      <c r="N31" s="50"/>
      <c r="O31" s="48"/>
      <c r="P31" s="50"/>
      <c r="Q31" s="89"/>
      <c r="R31" s="37"/>
    </row>
    <row r="32" spans="2:18" s="30" customFormat="1" ht="13.5" thickBot="1" x14ac:dyDescent="0.25">
      <c r="B32" s="8"/>
      <c r="C32" s="21" t="s">
        <v>77</v>
      </c>
      <c r="D32" s="9"/>
      <c r="E32" s="9"/>
      <c r="F32" s="9"/>
      <c r="G32" s="83"/>
      <c r="H32" s="49"/>
      <c r="I32" s="83"/>
      <c r="J32" s="49"/>
      <c r="K32" s="83"/>
      <c r="L32" s="47"/>
      <c r="M32" s="83"/>
      <c r="N32" s="47"/>
      <c r="O32" s="83"/>
      <c r="P32" s="47"/>
      <c r="Q32" s="85">
        <f>SUM(G32,I32,K32,M32,O32)</f>
        <v>0</v>
      </c>
      <c r="R32" s="37"/>
    </row>
    <row r="33" spans="2:18" s="30" customFormat="1" ht="13.5" thickBot="1" x14ac:dyDescent="0.25">
      <c r="B33" s="8"/>
      <c r="C33" s="150"/>
      <c r="D33" s="9"/>
      <c r="E33" s="9"/>
      <c r="F33" s="9"/>
      <c r="G33" s="48"/>
      <c r="H33" s="49"/>
      <c r="I33" s="48"/>
      <c r="J33" s="49"/>
      <c r="K33" s="48"/>
      <c r="L33" s="50"/>
      <c r="M33" s="48"/>
      <c r="N33" s="50"/>
      <c r="O33" s="48"/>
      <c r="P33" s="50"/>
      <c r="Q33" s="89"/>
      <c r="R33" s="37"/>
    </row>
    <row r="34" spans="2:18" s="30" customFormat="1" ht="13.5" thickBot="1" x14ac:dyDescent="0.25">
      <c r="B34" s="8"/>
      <c r="C34" s="21" t="s">
        <v>39</v>
      </c>
      <c r="D34" s="9"/>
      <c r="E34" s="9"/>
      <c r="F34" s="9"/>
      <c r="G34" s="83"/>
      <c r="H34" s="46"/>
      <c r="I34" s="83"/>
      <c r="J34" s="46"/>
      <c r="K34" s="83"/>
      <c r="L34" s="47"/>
      <c r="M34" s="83"/>
      <c r="N34" s="47"/>
      <c r="O34" s="83"/>
      <c r="P34" s="47"/>
      <c r="Q34" s="85">
        <f>SUM(G34,I34,K34,M34,O34)</f>
        <v>0</v>
      </c>
      <c r="R34" s="37"/>
    </row>
    <row r="35" spans="2:18" s="30" customFormat="1" ht="13.5" thickBot="1" x14ac:dyDescent="0.25">
      <c r="B35" s="8"/>
      <c r="C35" s="150"/>
      <c r="D35" s="9"/>
      <c r="E35" s="9"/>
      <c r="F35" s="9"/>
      <c r="G35" s="51"/>
      <c r="H35" s="49"/>
      <c r="I35" s="51"/>
      <c r="J35" s="49"/>
      <c r="K35" s="51"/>
      <c r="L35" s="50"/>
      <c r="M35" s="51"/>
      <c r="N35" s="50"/>
      <c r="O35" s="51"/>
      <c r="P35" s="50"/>
      <c r="Q35" s="90"/>
      <c r="R35" s="37"/>
    </row>
    <row r="36" spans="2:18" s="30" customFormat="1" ht="39" thickBot="1" x14ac:dyDescent="0.25">
      <c r="B36" s="8"/>
      <c r="C36" s="150" t="s">
        <v>78</v>
      </c>
      <c r="D36" s="9"/>
      <c r="E36" s="9"/>
      <c r="F36" s="9"/>
      <c r="G36" s="83"/>
      <c r="H36" s="46"/>
      <c r="I36" s="83"/>
      <c r="J36" s="49"/>
      <c r="K36" s="83"/>
      <c r="L36" s="47"/>
      <c r="M36" s="83"/>
      <c r="N36" s="47"/>
      <c r="O36" s="83"/>
      <c r="P36" s="47"/>
      <c r="Q36" s="85">
        <f>SUM(G36,I36,K36,M36,O36)</f>
        <v>0</v>
      </c>
      <c r="R36" s="37"/>
    </row>
    <row r="37" spans="2:18" s="30" customFormat="1" ht="13.5" thickBot="1" x14ac:dyDescent="0.25">
      <c r="B37" s="8"/>
      <c r="C37" s="150"/>
      <c r="D37" s="9"/>
      <c r="E37" s="9"/>
      <c r="F37" s="9"/>
      <c r="G37" s="47"/>
      <c r="H37" s="50"/>
      <c r="I37" s="47"/>
      <c r="J37" s="50"/>
      <c r="K37" s="47"/>
      <c r="L37" s="47"/>
      <c r="M37" s="47"/>
      <c r="N37" s="47"/>
      <c r="O37" s="47"/>
      <c r="P37" s="47"/>
      <c r="Q37" s="91"/>
      <c r="R37" s="37"/>
    </row>
    <row r="38" spans="2:18" s="30" customFormat="1" ht="26.25" thickBot="1" x14ac:dyDescent="0.25">
      <c r="B38" s="8"/>
      <c r="C38" s="150" t="s">
        <v>79</v>
      </c>
      <c r="D38" s="9"/>
      <c r="E38" s="9"/>
      <c r="F38" s="9"/>
      <c r="G38" s="83">
        <v>10</v>
      </c>
      <c r="H38" s="50"/>
      <c r="I38" s="83">
        <v>15</v>
      </c>
      <c r="J38" s="50"/>
      <c r="K38" s="83">
        <v>20</v>
      </c>
      <c r="L38" s="47"/>
      <c r="M38" s="83">
        <v>25</v>
      </c>
      <c r="N38" s="47"/>
      <c r="O38" s="83">
        <v>30</v>
      </c>
      <c r="P38" s="47"/>
      <c r="Q38" s="85">
        <f>SUM(G38,I38,K38,M38,O38)</f>
        <v>100</v>
      </c>
      <c r="R38" s="37"/>
    </row>
    <row r="39" spans="2:18" s="30" customFormat="1" ht="13.5" thickBot="1" x14ac:dyDescent="0.25">
      <c r="B39" s="8"/>
      <c r="C39" s="150"/>
      <c r="D39" s="9"/>
      <c r="E39" s="9"/>
      <c r="F39" s="9"/>
      <c r="G39" s="18"/>
      <c r="H39" s="11"/>
      <c r="I39" s="18"/>
      <c r="J39" s="18"/>
      <c r="K39" s="18"/>
      <c r="L39" s="24"/>
      <c r="M39" s="18"/>
      <c r="N39" s="24"/>
      <c r="O39" s="18"/>
      <c r="P39" s="24"/>
      <c r="Q39" s="92"/>
      <c r="R39" s="37"/>
    </row>
    <row r="40" spans="2:18" s="30" customFormat="1" ht="13.5" thickBot="1" x14ac:dyDescent="0.25">
      <c r="B40" s="8"/>
      <c r="C40" s="150" t="s">
        <v>38</v>
      </c>
      <c r="D40" s="9"/>
      <c r="E40" s="9"/>
      <c r="F40" s="9"/>
      <c r="G40" s="83"/>
      <c r="H40" s="50"/>
      <c r="I40" s="83"/>
      <c r="J40" s="50"/>
      <c r="K40" s="83"/>
      <c r="L40" s="47"/>
      <c r="M40" s="83"/>
      <c r="N40" s="47"/>
      <c r="O40" s="83"/>
      <c r="P40" s="47"/>
      <c r="Q40" s="85">
        <f>SUM(G40,I40,K40,M40,O40)</f>
        <v>0</v>
      </c>
      <c r="R40" s="37"/>
    </row>
    <row r="41" spans="2:18" s="30" customFormat="1" ht="13.5" thickBot="1" x14ac:dyDescent="0.25">
      <c r="B41" s="8"/>
      <c r="C41" s="150"/>
      <c r="D41" s="9"/>
      <c r="E41" s="9"/>
      <c r="F41" s="9"/>
      <c r="G41" s="47"/>
      <c r="H41" s="50"/>
      <c r="I41" s="47"/>
      <c r="J41" s="50"/>
      <c r="K41" s="47"/>
      <c r="L41" s="47"/>
      <c r="M41" s="47"/>
      <c r="N41" s="47"/>
      <c r="O41" s="47"/>
      <c r="P41" s="47"/>
      <c r="Q41" s="91"/>
      <c r="R41" s="37"/>
    </row>
    <row r="42" spans="2:18" s="30" customFormat="1" ht="26.25" thickBot="1" x14ac:dyDescent="0.25">
      <c r="B42" s="31"/>
      <c r="C42" s="52" t="s">
        <v>81</v>
      </c>
      <c r="D42" s="11"/>
      <c r="E42" s="11"/>
      <c r="F42" s="11"/>
      <c r="G42" s="93">
        <f>SUM(G30,G32,G34,G36,G38,G40)</f>
        <v>10</v>
      </c>
      <c r="H42" s="91"/>
      <c r="I42" s="93">
        <f>SUM(I30,I32,I34,I36,I38,I40)</f>
        <v>15</v>
      </c>
      <c r="J42" s="91"/>
      <c r="K42" s="93">
        <f>SUM(K30,K32,K34,K36,K38,K40)</f>
        <v>20</v>
      </c>
      <c r="L42" s="47"/>
      <c r="M42" s="93">
        <f>SUM(M30,M32,M34,M36,M38,M40)</f>
        <v>25</v>
      </c>
      <c r="N42" s="47"/>
      <c r="O42" s="93">
        <f>SUM(O30,O32,O34,O36,O38,O40)</f>
        <v>30</v>
      </c>
      <c r="P42" s="47"/>
      <c r="Q42" s="93">
        <f>SUM(Q30,Q32,Q34,Q36,Q38,Q40)</f>
        <v>100</v>
      </c>
      <c r="R42" s="37"/>
    </row>
    <row r="43" spans="2:18" s="30" customFormat="1" ht="13.5" thickBot="1" x14ac:dyDescent="0.25">
      <c r="B43" s="31"/>
      <c r="C43" s="52"/>
      <c r="D43" s="11"/>
      <c r="E43" s="11"/>
      <c r="F43" s="11"/>
      <c r="G43" s="41"/>
      <c r="H43" s="43"/>
      <c r="I43" s="41"/>
      <c r="J43" s="43"/>
      <c r="K43" s="41"/>
      <c r="L43" s="41"/>
      <c r="M43" s="41"/>
      <c r="N43" s="41"/>
      <c r="O43" s="41"/>
      <c r="P43" s="41"/>
      <c r="Q43" s="87"/>
      <c r="R43" s="37"/>
    </row>
    <row r="44" spans="2:18" s="30" customFormat="1" ht="26.25" thickBot="1" x14ac:dyDescent="0.25">
      <c r="B44" s="31"/>
      <c r="C44" s="151" t="s">
        <v>85</v>
      </c>
      <c r="D44" s="11"/>
      <c r="E44" s="11"/>
      <c r="F44" s="11"/>
      <c r="G44" s="84">
        <v>1</v>
      </c>
      <c r="H44" s="50"/>
      <c r="I44" s="84">
        <v>1</v>
      </c>
      <c r="J44" s="50"/>
      <c r="K44" s="84">
        <v>1</v>
      </c>
      <c r="L44" s="47"/>
      <c r="M44" s="84">
        <v>1</v>
      </c>
      <c r="N44" s="47"/>
      <c r="O44" s="84">
        <v>1</v>
      </c>
      <c r="P44" s="82"/>
      <c r="Q44" s="97"/>
      <c r="R44" s="37"/>
    </row>
    <row r="45" spans="2:18" s="30" customFormat="1" ht="15.75" thickBot="1" x14ac:dyDescent="0.25">
      <c r="B45" s="31"/>
      <c r="C45" s="80"/>
      <c r="D45" s="11"/>
      <c r="E45" s="11"/>
      <c r="F45" s="11"/>
      <c r="G45" s="79"/>
      <c r="H45" s="43"/>
      <c r="I45" s="79"/>
      <c r="J45" s="43"/>
      <c r="K45" s="79"/>
      <c r="L45" s="41"/>
      <c r="M45" s="79"/>
      <c r="N45" s="41"/>
      <c r="O45" s="79"/>
      <c r="P45" s="41"/>
      <c r="Q45" s="95"/>
      <c r="R45" s="37"/>
    </row>
    <row r="46" spans="2:18" s="30" customFormat="1" ht="34.5" customHeight="1" thickBot="1" x14ac:dyDescent="0.25">
      <c r="B46" s="31"/>
      <c r="C46" s="52" t="s">
        <v>82</v>
      </c>
      <c r="D46" s="11"/>
      <c r="E46" s="11"/>
      <c r="F46" s="11"/>
      <c r="G46" s="147">
        <f>IFERROR(G42/G44,0)</f>
        <v>10</v>
      </c>
      <c r="H46" s="91"/>
      <c r="I46" s="147">
        <f>IFERROR(I42/I44,0)</f>
        <v>15</v>
      </c>
      <c r="J46" s="91"/>
      <c r="K46" s="147">
        <f>IFERROR(K42/K44,0)</f>
        <v>20</v>
      </c>
      <c r="L46" s="41"/>
      <c r="M46" s="147">
        <f>IFERROR(M42/M44,0)</f>
        <v>25</v>
      </c>
      <c r="N46" s="41"/>
      <c r="O46" s="147">
        <f>IFERROR(O42/O44,0)</f>
        <v>30</v>
      </c>
      <c r="P46" s="41"/>
      <c r="Q46" s="95"/>
      <c r="R46" s="37"/>
    </row>
    <row r="47" spans="2:18" s="30" customFormat="1" ht="14.25" customHeight="1" thickBot="1" x14ac:dyDescent="0.25">
      <c r="B47" s="31"/>
      <c r="C47" s="52"/>
      <c r="D47" s="11"/>
      <c r="E47" s="11"/>
      <c r="F47" s="11"/>
      <c r="G47" s="104"/>
      <c r="H47" s="91"/>
      <c r="I47" s="104"/>
      <c r="J47" s="91"/>
      <c r="K47" s="104"/>
      <c r="L47" s="41"/>
      <c r="M47" s="104"/>
      <c r="N47" s="41"/>
      <c r="O47" s="104"/>
      <c r="P47" s="41"/>
      <c r="Q47" s="95"/>
      <c r="R47" s="37"/>
    </row>
    <row r="48" spans="2:18" s="30" customFormat="1" ht="49.5" customHeight="1" thickBot="1" x14ac:dyDescent="0.25">
      <c r="B48" s="31"/>
      <c r="C48" s="146" t="s">
        <v>88</v>
      </c>
      <c r="D48" s="9"/>
      <c r="E48" s="64" t="s">
        <v>45</v>
      </c>
      <c r="F48" s="9"/>
      <c r="G48" s="83"/>
      <c r="H48" s="50"/>
      <c r="I48" s="83"/>
      <c r="J48" s="50"/>
      <c r="K48" s="83"/>
      <c r="L48" s="47"/>
      <c r="M48" s="83"/>
      <c r="N48" s="47"/>
      <c r="O48" s="83"/>
      <c r="P48" s="47"/>
      <c r="Q48" s="85">
        <f>SUM(G48,I48,K48,M48,O48)</f>
        <v>0</v>
      </c>
      <c r="R48" s="37"/>
    </row>
    <row r="49" spans="2:18" s="30" customFormat="1" ht="15.75" customHeight="1" thickBot="1" x14ac:dyDescent="0.25">
      <c r="B49" s="31"/>
      <c r="C49" s="151"/>
      <c r="D49" s="11"/>
      <c r="E49" s="11"/>
      <c r="F49" s="11"/>
      <c r="G49" s="47"/>
      <c r="H49" s="50"/>
      <c r="I49" s="47"/>
      <c r="J49" s="50"/>
      <c r="K49" s="47"/>
      <c r="L49" s="47"/>
      <c r="M49" s="47"/>
      <c r="N49" s="47"/>
      <c r="O49" s="47"/>
      <c r="P49" s="47"/>
      <c r="Q49" s="105"/>
      <c r="R49" s="37"/>
    </row>
    <row r="50" spans="2:18" s="30" customFormat="1" ht="40.5" customHeight="1" thickBot="1" x14ac:dyDescent="0.25">
      <c r="B50" s="31"/>
      <c r="C50" s="146" t="s">
        <v>88</v>
      </c>
      <c r="D50" s="11"/>
      <c r="E50" s="11"/>
      <c r="F50" s="11"/>
      <c r="G50" s="83">
        <v>10</v>
      </c>
      <c r="H50" s="50"/>
      <c r="I50" s="83">
        <v>15</v>
      </c>
      <c r="J50" s="50"/>
      <c r="K50" s="83">
        <v>20</v>
      </c>
      <c r="L50" s="47"/>
      <c r="M50" s="83">
        <v>25</v>
      </c>
      <c r="N50" s="47"/>
      <c r="O50" s="83">
        <v>30</v>
      </c>
      <c r="P50" s="47"/>
      <c r="Q50" s="85">
        <f>SUM(G50,I50,K50,M50,O50)</f>
        <v>100</v>
      </c>
      <c r="R50" s="37"/>
    </row>
    <row r="51" spans="2:18" s="30" customFormat="1" ht="13.5" customHeight="1" thickBot="1" x14ac:dyDescent="0.25">
      <c r="B51" s="31"/>
      <c r="C51" s="150"/>
      <c r="D51" s="9"/>
      <c r="E51" s="9"/>
      <c r="F51" s="9"/>
      <c r="G51" s="18"/>
      <c r="H51" s="11"/>
      <c r="I51" s="18"/>
      <c r="J51" s="18"/>
      <c r="K51" s="18"/>
      <c r="L51" s="24"/>
      <c r="M51" s="18"/>
      <c r="N51" s="24"/>
      <c r="O51" s="18"/>
      <c r="P51" s="24"/>
      <c r="Q51" s="92"/>
      <c r="R51" s="37"/>
    </row>
    <row r="52" spans="2:18" s="30" customFormat="1" ht="45" customHeight="1" thickBot="1" x14ac:dyDescent="0.25">
      <c r="B52" s="31"/>
      <c r="C52" s="146" t="s">
        <v>88</v>
      </c>
      <c r="D52" s="9"/>
      <c r="E52" s="9"/>
      <c r="F52" s="9"/>
      <c r="G52" s="83"/>
      <c r="H52" s="50"/>
      <c r="I52" s="83"/>
      <c r="J52" s="50"/>
      <c r="K52" s="83"/>
      <c r="L52" s="47"/>
      <c r="M52" s="83"/>
      <c r="N52" s="47"/>
      <c r="O52" s="83"/>
      <c r="P52" s="47"/>
      <c r="Q52" s="85">
        <f>SUM(G52,I52,K52,M52,O52)</f>
        <v>0</v>
      </c>
      <c r="R52" s="37"/>
    </row>
    <row r="53" spans="2:18" s="30" customFormat="1" ht="13.5" thickBot="1" x14ac:dyDescent="0.25">
      <c r="B53" s="31"/>
      <c r="C53" s="52"/>
      <c r="D53" s="11"/>
      <c r="E53" s="11"/>
      <c r="F53" s="11"/>
      <c r="G53" s="41"/>
      <c r="H53" s="43"/>
      <c r="I53" s="41"/>
      <c r="J53" s="43"/>
      <c r="K53" s="41"/>
      <c r="L53" s="41"/>
      <c r="M53" s="41"/>
      <c r="N53" s="41"/>
      <c r="O53" s="41"/>
      <c r="P53" s="41"/>
      <c r="Q53" s="87"/>
      <c r="R53" s="37"/>
    </row>
    <row r="54" spans="2:18" s="30" customFormat="1" ht="26.25" thickBot="1" x14ac:dyDescent="0.25">
      <c r="B54" s="31"/>
      <c r="C54" s="52" t="s">
        <v>84</v>
      </c>
      <c r="D54" s="11"/>
      <c r="E54" s="11"/>
      <c r="F54" s="11"/>
      <c r="G54" s="93">
        <f>SUM(G50,G52)</f>
        <v>10</v>
      </c>
      <c r="H54" s="91"/>
      <c r="I54" s="93">
        <f>SUM(I48,I50,I52)</f>
        <v>15</v>
      </c>
      <c r="J54" s="91"/>
      <c r="K54" s="93">
        <f>SUM(K48,K50,K52)</f>
        <v>20</v>
      </c>
      <c r="L54" s="47"/>
      <c r="M54" s="93">
        <f>SUM(M48,M50,M52)</f>
        <v>25</v>
      </c>
      <c r="N54" s="47"/>
      <c r="O54" s="93">
        <f>SUM(O48,O50,O52)</f>
        <v>30</v>
      </c>
      <c r="P54" s="47"/>
      <c r="Q54" s="93">
        <f>SUM(Q48,Q50,Q52)</f>
        <v>100</v>
      </c>
      <c r="R54" s="37"/>
    </row>
    <row r="55" spans="2:18" s="30" customFormat="1" ht="13.5" thickBot="1" x14ac:dyDescent="0.25">
      <c r="B55" s="31"/>
      <c r="C55" s="52"/>
      <c r="D55" s="11"/>
      <c r="E55" s="11"/>
      <c r="F55" s="11"/>
      <c r="G55" s="41"/>
      <c r="H55" s="43"/>
      <c r="I55" s="41"/>
      <c r="J55" s="43"/>
      <c r="K55" s="41"/>
      <c r="L55" s="41"/>
      <c r="M55" s="41"/>
      <c r="N55" s="41"/>
      <c r="O55" s="41"/>
      <c r="P55" s="41"/>
      <c r="Q55" s="87"/>
      <c r="R55" s="37"/>
    </row>
    <row r="56" spans="2:18" s="30" customFormat="1" ht="39" thickBot="1" x14ac:dyDescent="0.25">
      <c r="B56" s="31"/>
      <c r="C56" s="151" t="s">
        <v>86</v>
      </c>
      <c r="D56" s="11"/>
      <c r="E56" s="11"/>
      <c r="F56" s="11"/>
      <c r="G56" s="84">
        <v>2</v>
      </c>
      <c r="H56" s="50"/>
      <c r="I56" s="84">
        <v>2</v>
      </c>
      <c r="J56" s="50"/>
      <c r="K56" s="84">
        <v>2</v>
      </c>
      <c r="L56" s="47"/>
      <c r="M56" s="84">
        <v>2</v>
      </c>
      <c r="N56" s="47"/>
      <c r="O56" s="84">
        <v>2</v>
      </c>
      <c r="P56" s="41"/>
      <c r="Q56" s="87"/>
      <c r="R56" s="37"/>
    </row>
    <row r="57" spans="2:18" s="30" customFormat="1" ht="13.5" thickBot="1" x14ac:dyDescent="0.25">
      <c r="B57" s="31"/>
      <c r="C57" s="151"/>
      <c r="D57" s="11"/>
      <c r="E57" s="11"/>
      <c r="F57" s="11"/>
      <c r="G57" s="82"/>
      <c r="H57" s="81"/>
      <c r="I57" s="82"/>
      <c r="J57" s="81"/>
      <c r="K57" s="82"/>
      <c r="L57" s="82"/>
      <c r="M57" s="82"/>
      <c r="N57" s="82"/>
      <c r="O57" s="82"/>
      <c r="P57" s="41"/>
      <c r="Q57" s="87"/>
      <c r="R57" s="37"/>
    </row>
    <row r="58" spans="2:18" s="30" customFormat="1" ht="26.25" thickBot="1" x14ac:dyDescent="0.25">
      <c r="B58" s="31"/>
      <c r="C58" s="52" t="s">
        <v>82</v>
      </c>
      <c r="D58" s="11"/>
      <c r="E58" s="11"/>
      <c r="F58" s="11"/>
      <c r="G58" s="147">
        <f>IFERROR(G54/G56,0)</f>
        <v>5</v>
      </c>
      <c r="H58" s="91"/>
      <c r="I58" s="147">
        <f>IFERROR(I54/I56,0)</f>
        <v>7.5</v>
      </c>
      <c r="J58" s="91"/>
      <c r="K58" s="147">
        <f>IFERROR(K54/K56,0)</f>
        <v>10</v>
      </c>
      <c r="L58" s="41"/>
      <c r="M58" s="147">
        <f>IFERROR(M54/M56,0)</f>
        <v>12.5</v>
      </c>
      <c r="N58" s="41"/>
      <c r="O58" s="147">
        <f>IFERROR(O54/O56,0)</f>
        <v>15</v>
      </c>
      <c r="P58" s="41"/>
      <c r="Q58" s="87"/>
      <c r="R58" s="37"/>
    </row>
    <row r="59" spans="2:18" s="30" customFormat="1" ht="13.5" thickBot="1" x14ac:dyDescent="0.25">
      <c r="B59" s="31"/>
      <c r="C59" s="52"/>
      <c r="D59" s="11"/>
      <c r="E59" s="11"/>
      <c r="F59" s="11"/>
      <c r="G59" s="41"/>
      <c r="H59" s="43"/>
      <c r="I59" s="41"/>
      <c r="J59" s="43"/>
      <c r="K59" s="41"/>
      <c r="L59" s="41"/>
      <c r="M59" s="41"/>
      <c r="N59" s="41"/>
      <c r="O59" s="41"/>
      <c r="P59" s="41"/>
      <c r="Q59" s="87"/>
      <c r="R59" s="37"/>
    </row>
    <row r="60" spans="2:18" s="30" customFormat="1" ht="30.75" thickBot="1" x14ac:dyDescent="0.25">
      <c r="B60" s="31"/>
      <c r="C60" s="148" t="s">
        <v>43</v>
      </c>
      <c r="D60" s="11"/>
      <c r="E60" s="11"/>
      <c r="F60" s="11"/>
      <c r="G60" s="98">
        <f>SUM(G42+G54)</f>
        <v>20</v>
      </c>
      <c r="H60" s="87"/>
      <c r="I60" s="98">
        <f>SUM(I42+I48+I50+I52)</f>
        <v>30</v>
      </c>
      <c r="J60" s="87"/>
      <c r="K60" s="98">
        <f>SUM(K42+K48+K50+K52)</f>
        <v>40</v>
      </c>
      <c r="L60" s="87"/>
      <c r="M60" s="98">
        <f>SUM(M42+M48+M50+M52)</f>
        <v>50</v>
      </c>
      <c r="N60" s="87"/>
      <c r="O60" s="98">
        <f>SUM(O42+O48+O50+O52)</f>
        <v>60</v>
      </c>
      <c r="P60" s="87"/>
      <c r="Q60" s="98">
        <f>SUM(Q42+Q48+Q50+Q52)</f>
        <v>200</v>
      </c>
      <c r="R60" s="37"/>
    </row>
    <row r="61" spans="2:18" s="30" customFormat="1" ht="15.75" thickBot="1" x14ac:dyDescent="0.25">
      <c r="B61" s="31"/>
      <c r="C61" s="148"/>
      <c r="D61" s="11"/>
      <c r="E61" s="11"/>
      <c r="F61" s="11"/>
      <c r="G61" s="79"/>
      <c r="H61" s="43"/>
      <c r="I61" s="79"/>
      <c r="J61" s="43"/>
      <c r="K61" s="79"/>
      <c r="L61" s="41"/>
      <c r="M61" s="41"/>
      <c r="N61" s="41"/>
      <c r="O61" s="41"/>
      <c r="P61" s="41"/>
      <c r="Q61" s="95"/>
      <c r="R61" s="37"/>
    </row>
    <row r="62" spans="2:18" s="30" customFormat="1" ht="15.75" thickBot="1" x14ac:dyDescent="0.25">
      <c r="B62" s="31"/>
      <c r="C62" s="52" t="s">
        <v>89</v>
      </c>
      <c r="D62" s="11"/>
      <c r="E62" s="11"/>
      <c r="F62" s="11"/>
      <c r="G62" s="84">
        <f>SUM(G44,G56)</f>
        <v>3</v>
      </c>
      <c r="H62" s="50"/>
      <c r="I62" s="84">
        <f>SUM(I44,I56)</f>
        <v>3</v>
      </c>
      <c r="J62" s="50"/>
      <c r="K62" s="84">
        <f>SUM(K44,K56)</f>
        <v>3</v>
      </c>
      <c r="L62" s="47"/>
      <c r="M62" s="84">
        <f>SUM(M44,M56)</f>
        <v>3</v>
      </c>
      <c r="N62" s="47"/>
      <c r="O62" s="84">
        <f>SUM(O44,O56)</f>
        <v>3</v>
      </c>
      <c r="P62" s="41"/>
      <c r="Q62" s="95"/>
      <c r="R62" s="37"/>
    </row>
    <row r="63" spans="2:18" s="30" customFormat="1" ht="15.75" thickBot="1" x14ac:dyDescent="0.25">
      <c r="B63" s="31"/>
      <c r="C63" s="148"/>
      <c r="D63" s="11"/>
      <c r="E63" s="11"/>
      <c r="F63" s="11"/>
      <c r="G63" s="79"/>
      <c r="H63" s="43"/>
      <c r="I63" s="79"/>
      <c r="J63" s="43"/>
      <c r="K63" s="79"/>
      <c r="L63" s="41"/>
      <c r="M63" s="41"/>
      <c r="N63" s="41"/>
      <c r="O63" s="41"/>
      <c r="P63" s="41"/>
      <c r="Q63" s="95"/>
      <c r="R63" s="37"/>
    </row>
    <row r="64" spans="2:18" s="30" customFormat="1" ht="26.25" thickBot="1" x14ac:dyDescent="0.25">
      <c r="B64" s="31"/>
      <c r="C64" s="52" t="s">
        <v>83</v>
      </c>
      <c r="D64" s="11"/>
      <c r="E64" s="11"/>
      <c r="F64" s="11"/>
      <c r="G64" s="147">
        <f>IFERROR(G60/G62,0)</f>
        <v>6.666666666666667</v>
      </c>
      <c r="H64" s="91"/>
      <c r="I64" s="147">
        <f>IFERROR(I60/I62,0)</f>
        <v>10</v>
      </c>
      <c r="J64" s="91"/>
      <c r="K64" s="147">
        <f>IFERROR(K60/K62,0)</f>
        <v>13.333333333333334</v>
      </c>
      <c r="L64" s="41"/>
      <c r="M64" s="147">
        <f>IFERROR(M60/M62,0)</f>
        <v>16.666666666666668</v>
      </c>
      <c r="N64" s="41"/>
      <c r="O64" s="147">
        <f>IFERROR(O60/O62,0)</f>
        <v>20</v>
      </c>
      <c r="P64" s="41"/>
      <c r="Q64" s="87"/>
      <c r="R64" s="37"/>
    </row>
    <row r="65" spans="2:18" s="30" customFormat="1" x14ac:dyDescent="0.2">
      <c r="B65" s="31"/>
      <c r="C65" s="52"/>
      <c r="D65" s="11"/>
      <c r="E65" s="11"/>
      <c r="F65" s="11"/>
      <c r="G65" s="104"/>
      <c r="H65" s="91"/>
      <c r="I65" s="104"/>
      <c r="J65" s="91"/>
      <c r="K65" s="104"/>
      <c r="L65" s="41"/>
      <c r="M65" s="104"/>
      <c r="N65" s="41"/>
      <c r="O65" s="104"/>
      <c r="P65" s="41"/>
      <c r="Q65" s="87"/>
      <c r="R65" s="37"/>
    </row>
    <row r="66" spans="2:18" s="30" customFormat="1" ht="13.5" thickBot="1" x14ac:dyDescent="0.25">
      <c r="B66" s="67"/>
      <c r="C66" s="68"/>
      <c r="D66" s="58"/>
      <c r="E66" s="58"/>
      <c r="F66" s="58"/>
      <c r="G66" s="106"/>
      <c r="H66" s="107"/>
      <c r="I66" s="106"/>
      <c r="J66" s="107"/>
      <c r="K66" s="106"/>
      <c r="L66" s="69"/>
      <c r="M66" s="106"/>
      <c r="N66" s="69"/>
      <c r="O66" s="106"/>
      <c r="P66" s="69"/>
      <c r="Q66" s="94"/>
      <c r="R66" s="70"/>
    </row>
    <row r="67" spans="2:18" s="30" customFormat="1" ht="13.5" thickTop="1" x14ac:dyDescent="0.2">
      <c r="B67" s="31"/>
      <c r="C67" s="52"/>
      <c r="D67" s="11"/>
      <c r="E67" s="11"/>
      <c r="F67" s="11"/>
      <c r="G67" s="104"/>
      <c r="H67" s="91"/>
      <c r="I67" s="104"/>
      <c r="J67" s="91"/>
      <c r="K67" s="104"/>
      <c r="L67" s="41"/>
      <c r="M67" s="104"/>
      <c r="N67" s="41"/>
      <c r="O67" s="104"/>
      <c r="P67" s="41"/>
      <c r="Q67" s="87"/>
      <c r="R67" s="37"/>
    </row>
    <row r="68" spans="2:18" s="30" customFormat="1" ht="13.5" thickBot="1" x14ac:dyDescent="0.25">
      <c r="B68" s="31"/>
      <c r="C68" s="52"/>
      <c r="D68" s="11"/>
      <c r="E68" s="11"/>
      <c r="F68" s="11"/>
      <c r="G68" s="104"/>
      <c r="H68" s="91"/>
      <c r="I68" s="104"/>
      <c r="J68" s="91"/>
      <c r="K68" s="104"/>
      <c r="L68" s="41"/>
      <c r="M68" s="104"/>
      <c r="N68" s="41"/>
      <c r="O68" s="104"/>
      <c r="P68" s="41"/>
      <c r="Q68" s="87"/>
      <c r="R68" s="37"/>
    </row>
    <row r="69" spans="2:18" s="30" customFormat="1" ht="17.25" customHeight="1" thickBot="1" x14ac:dyDescent="0.25">
      <c r="B69" s="8"/>
      <c r="C69" s="76" t="s">
        <v>44</v>
      </c>
      <c r="D69" s="9"/>
      <c r="E69" s="64"/>
      <c r="F69" s="9"/>
      <c r="G69" s="403" t="s">
        <v>98</v>
      </c>
      <c r="H69" s="404"/>
      <c r="I69" s="404"/>
      <c r="J69" s="404"/>
      <c r="K69" s="405"/>
      <c r="L69" s="11"/>
      <c r="M69" s="11"/>
      <c r="N69" s="11"/>
      <c r="O69" s="11"/>
      <c r="P69" s="11"/>
      <c r="Q69" s="96"/>
      <c r="R69" s="37"/>
    </row>
    <row r="70" spans="2:18" s="30" customFormat="1" x14ac:dyDescent="0.2">
      <c r="B70" s="8"/>
      <c r="C70" s="150"/>
      <c r="D70" s="9"/>
      <c r="E70" s="9"/>
      <c r="F70" s="9"/>
      <c r="G70" s="9"/>
      <c r="H70" s="9"/>
      <c r="I70" s="9"/>
      <c r="J70" s="9"/>
      <c r="K70" s="9"/>
      <c r="L70" s="11"/>
      <c r="M70" s="11"/>
      <c r="N70" s="11"/>
      <c r="O70" s="11"/>
      <c r="P70" s="11"/>
      <c r="Q70" s="96"/>
      <c r="R70" s="37"/>
    </row>
    <row r="71" spans="2:18" s="30" customFormat="1" ht="25.5" x14ac:dyDescent="0.2">
      <c r="B71" s="8"/>
      <c r="C71" s="13" t="s">
        <v>73</v>
      </c>
      <c r="D71" s="9"/>
      <c r="E71" s="9"/>
      <c r="F71" s="9"/>
      <c r="G71" s="54" t="s">
        <v>34</v>
      </c>
      <c r="H71" s="9"/>
      <c r="I71" s="54" t="s">
        <v>35</v>
      </c>
      <c r="J71" s="9"/>
      <c r="K71" s="54" t="s">
        <v>36</v>
      </c>
      <c r="L71" s="11"/>
      <c r="M71" s="54" t="s">
        <v>61</v>
      </c>
      <c r="N71" s="11"/>
      <c r="O71" s="54" t="s">
        <v>71</v>
      </c>
      <c r="P71" s="11"/>
      <c r="Q71" s="54" t="s">
        <v>72</v>
      </c>
      <c r="R71" s="37"/>
    </row>
    <row r="72" spans="2:18" s="30" customFormat="1" ht="13.5" thickBot="1" x14ac:dyDescent="0.25">
      <c r="B72" s="8"/>
      <c r="C72" s="13"/>
      <c r="D72" s="9"/>
      <c r="E72" s="9"/>
      <c r="F72" s="9"/>
      <c r="G72" s="9"/>
      <c r="H72" s="9"/>
      <c r="I72" s="9"/>
      <c r="J72" s="9"/>
      <c r="K72" s="9"/>
      <c r="L72" s="11"/>
      <c r="M72" s="9"/>
      <c r="N72" s="11"/>
      <c r="O72" s="9"/>
      <c r="P72" s="11"/>
      <c r="Q72" s="9"/>
      <c r="R72" s="37"/>
    </row>
    <row r="73" spans="2:18" s="30" customFormat="1" ht="15.75" thickBot="1" x14ac:dyDescent="0.25">
      <c r="B73" s="8"/>
      <c r="C73" s="15" t="s">
        <v>74</v>
      </c>
      <c r="D73" s="9"/>
      <c r="E73" s="64" t="s">
        <v>45</v>
      </c>
      <c r="F73" s="9"/>
      <c r="G73" s="39"/>
      <c r="H73" s="40"/>
      <c r="I73" s="39"/>
      <c r="J73" s="40"/>
      <c r="K73" s="39"/>
      <c r="L73" s="41"/>
      <c r="M73" s="39"/>
      <c r="N73" s="41"/>
      <c r="O73" s="39"/>
      <c r="P73" s="41"/>
      <c r="Q73" s="85">
        <f>SUM(G73,I73,K73,M73,O73)</f>
        <v>0</v>
      </c>
      <c r="R73" s="37"/>
    </row>
    <row r="74" spans="2:18" s="30" customFormat="1" ht="13.5" thickBot="1" x14ac:dyDescent="0.25">
      <c r="B74" s="8"/>
      <c r="C74" s="150"/>
      <c r="D74" s="9"/>
      <c r="E74" s="9"/>
      <c r="F74" s="9"/>
      <c r="G74" s="42"/>
      <c r="H74" s="40"/>
      <c r="I74" s="42"/>
      <c r="J74" s="40"/>
      <c r="K74" s="42"/>
      <c r="L74" s="43"/>
      <c r="M74" s="42"/>
      <c r="N74" s="43"/>
      <c r="O74" s="42"/>
      <c r="P74" s="43"/>
      <c r="Q74" s="86"/>
      <c r="R74" s="37"/>
    </row>
    <row r="75" spans="2:18" s="30" customFormat="1" ht="13.5" thickBot="1" x14ac:dyDescent="0.25">
      <c r="B75" s="8"/>
      <c r="C75" s="150" t="s">
        <v>75</v>
      </c>
      <c r="D75" s="9"/>
      <c r="E75" s="9"/>
      <c r="F75" s="9"/>
      <c r="G75" s="44"/>
      <c r="H75" s="45"/>
      <c r="I75" s="39"/>
      <c r="J75" s="45"/>
      <c r="K75" s="39"/>
      <c r="L75" s="41"/>
      <c r="M75" s="39"/>
      <c r="N75" s="41"/>
      <c r="O75" s="39"/>
      <c r="P75" s="41"/>
      <c r="Q75" s="85">
        <f>SUM(G75,I75,K75,M75,O75)</f>
        <v>0</v>
      </c>
      <c r="R75" s="37"/>
    </row>
    <row r="76" spans="2:18" s="30" customFormat="1" ht="13.5" thickBot="1" x14ac:dyDescent="0.25">
      <c r="B76" s="8"/>
      <c r="C76" s="150"/>
      <c r="D76" s="9"/>
      <c r="E76" s="9"/>
      <c r="F76" s="9"/>
      <c r="G76" s="42"/>
      <c r="H76" s="40"/>
      <c r="I76" s="42"/>
      <c r="J76" s="40"/>
      <c r="K76" s="42"/>
      <c r="L76" s="43"/>
      <c r="M76" s="42"/>
      <c r="N76" s="43"/>
      <c r="O76" s="42"/>
      <c r="P76" s="43"/>
      <c r="Q76" s="86"/>
      <c r="R76" s="37"/>
    </row>
    <row r="77" spans="2:18" s="30" customFormat="1" ht="13.5" thickBot="1" x14ac:dyDescent="0.25">
      <c r="B77" s="8"/>
      <c r="C77" s="150" t="s">
        <v>33</v>
      </c>
      <c r="D77" s="9"/>
      <c r="E77" s="9"/>
      <c r="F77" s="9"/>
      <c r="G77" s="39"/>
      <c r="H77" s="45"/>
      <c r="I77" s="39"/>
      <c r="J77" s="45"/>
      <c r="K77" s="39"/>
      <c r="L77" s="41"/>
      <c r="M77" s="39"/>
      <c r="N77" s="41"/>
      <c r="O77" s="39"/>
      <c r="P77" s="41"/>
      <c r="Q77" s="85">
        <f>SUM(G77,I77,K77,M77,O77)</f>
        <v>0</v>
      </c>
      <c r="R77" s="37"/>
    </row>
    <row r="78" spans="2:18" s="30" customFormat="1" ht="13.5" thickBot="1" x14ac:dyDescent="0.25">
      <c r="B78" s="31"/>
      <c r="C78" s="151"/>
      <c r="D78" s="11"/>
      <c r="E78" s="11"/>
      <c r="F78" s="11"/>
      <c r="G78" s="41"/>
      <c r="H78" s="43"/>
      <c r="I78" s="41"/>
      <c r="J78" s="43"/>
      <c r="K78" s="41"/>
      <c r="L78" s="41"/>
      <c r="M78" s="41"/>
      <c r="N78" s="41"/>
      <c r="O78" s="41"/>
      <c r="P78" s="41"/>
      <c r="Q78" s="87"/>
      <c r="R78" s="37"/>
    </row>
    <row r="79" spans="2:18" s="30" customFormat="1" ht="13.5" thickBot="1" x14ac:dyDescent="0.25">
      <c r="B79" s="8"/>
      <c r="C79" s="150" t="s">
        <v>37</v>
      </c>
      <c r="D79" s="9"/>
      <c r="E79" s="9"/>
      <c r="F79" s="9"/>
      <c r="G79" s="85">
        <f>SUM(G73:G77)</f>
        <v>0</v>
      </c>
      <c r="H79" s="105"/>
      <c r="I79" s="85">
        <f>SUM(I73:I77)</f>
        <v>0</v>
      </c>
      <c r="J79" s="105"/>
      <c r="K79" s="85">
        <f>SUM(K73:K77)</f>
        <v>0</v>
      </c>
      <c r="L79" s="53"/>
      <c r="M79" s="85">
        <f>SUM(M73:M77)</f>
        <v>0</v>
      </c>
      <c r="N79" s="53"/>
      <c r="O79" s="85">
        <f>SUM(O73:O77)</f>
        <v>0</v>
      </c>
      <c r="P79" s="53"/>
      <c r="Q79" s="85">
        <f>SUM(Q73:Q77)</f>
        <v>0</v>
      </c>
      <c r="R79" s="37"/>
    </row>
    <row r="80" spans="2:18" s="30" customFormat="1" x14ac:dyDescent="0.2">
      <c r="B80" s="8"/>
      <c r="C80" s="150"/>
      <c r="D80" s="9"/>
      <c r="E80" s="9"/>
      <c r="F80" s="9"/>
      <c r="G80" s="43"/>
      <c r="H80" s="43"/>
      <c r="I80" s="43"/>
      <c r="J80" s="43"/>
      <c r="K80" s="43"/>
      <c r="L80" s="43"/>
      <c r="M80" s="43"/>
      <c r="N80" s="43"/>
      <c r="O80" s="43"/>
      <c r="P80" s="43"/>
      <c r="Q80" s="87"/>
      <c r="R80" s="37"/>
    </row>
    <row r="81" spans="2:18" s="30" customFormat="1" ht="13.5" thickBot="1" x14ac:dyDescent="0.25">
      <c r="B81" s="8"/>
      <c r="C81" s="150"/>
      <c r="D81" s="9"/>
      <c r="E81" s="9"/>
      <c r="F81" s="9"/>
      <c r="G81" s="22"/>
      <c r="H81" s="9"/>
      <c r="I81" s="22"/>
      <c r="J81" s="18"/>
      <c r="K81" s="22"/>
      <c r="L81" s="11"/>
      <c r="M81" s="11"/>
      <c r="N81" s="11"/>
      <c r="O81" s="11"/>
      <c r="P81" s="11"/>
      <c r="Q81" s="88"/>
      <c r="R81" s="37"/>
    </row>
    <row r="82" spans="2:18" s="30" customFormat="1" ht="15.75" thickBot="1" x14ac:dyDescent="0.25">
      <c r="B82" s="8"/>
      <c r="C82" s="21" t="s">
        <v>76</v>
      </c>
      <c r="D82" s="9"/>
      <c r="E82" s="64" t="s">
        <v>45</v>
      </c>
      <c r="F82" s="9"/>
      <c r="G82" s="83"/>
      <c r="H82" s="46"/>
      <c r="I82" s="83"/>
      <c r="J82" s="46"/>
      <c r="K82" s="83"/>
      <c r="L82" s="47"/>
      <c r="M82" s="83"/>
      <c r="N82" s="47"/>
      <c r="O82" s="83"/>
      <c r="P82" s="47"/>
      <c r="Q82" s="85">
        <f>SUM(G82,I82,K82,M82,O82)</f>
        <v>0</v>
      </c>
      <c r="R82" s="37"/>
    </row>
    <row r="83" spans="2:18" s="30" customFormat="1" ht="13.5" thickBot="1" x14ac:dyDescent="0.25">
      <c r="B83" s="8"/>
      <c r="C83" s="150"/>
      <c r="D83" s="9"/>
      <c r="E83" s="9"/>
      <c r="F83" s="9"/>
      <c r="G83" s="48"/>
      <c r="H83" s="49"/>
      <c r="I83" s="48"/>
      <c r="J83" s="49"/>
      <c r="K83" s="48"/>
      <c r="L83" s="50"/>
      <c r="M83" s="48"/>
      <c r="N83" s="50"/>
      <c r="O83" s="48"/>
      <c r="P83" s="50"/>
      <c r="Q83" s="89"/>
      <c r="R83" s="37"/>
    </row>
    <row r="84" spans="2:18" s="30" customFormat="1" ht="13.5" thickBot="1" x14ac:dyDescent="0.25">
      <c r="B84" s="8"/>
      <c r="C84" s="21" t="s">
        <v>77</v>
      </c>
      <c r="D84" s="9"/>
      <c r="E84" s="9"/>
      <c r="F84" s="9"/>
      <c r="G84" s="83"/>
      <c r="H84" s="49"/>
      <c r="I84" s="83"/>
      <c r="J84" s="49"/>
      <c r="K84" s="83"/>
      <c r="L84" s="47"/>
      <c r="M84" s="83"/>
      <c r="N84" s="47"/>
      <c r="O84" s="83"/>
      <c r="P84" s="47"/>
      <c r="Q84" s="85">
        <f>SUM(G84,I84,K84,M84,O84)</f>
        <v>0</v>
      </c>
      <c r="R84" s="37"/>
    </row>
    <row r="85" spans="2:18" s="30" customFormat="1" ht="13.5" thickBot="1" x14ac:dyDescent="0.25">
      <c r="B85" s="8"/>
      <c r="C85" s="150"/>
      <c r="D85" s="9"/>
      <c r="E85" s="9"/>
      <c r="F85" s="9"/>
      <c r="G85" s="48"/>
      <c r="H85" s="49"/>
      <c r="I85" s="48"/>
      <c r="J85" s="49"/>
      <c r="K85" s="48"/>
      <c r="L85" s="50"/>
      <c r="M85" s="48"/>
      <c r="N85" s="50"/>
      <c r="O85" s="48"/>
      <c r="P85" s="50"/>
      <c r="Q85" s="89"/>
      <c r="R85" s="37"/>
    </row>
    <row r="86" spans="2:18" s="30" customFormat="1" ht="13.5" thickBot="1" x14ac:dyDescent="0.25">
      <c r="B86" s="8"/>
      <c r="C86" s="21" t="s">
        <v>39</v>
      </c>
      <c r="D86" s="9"/>
      <c r="E86" s="9"/>
      <c r="F86" s="9"/>
      <c r="G86" s="83"/>
      <c r="H86" s="46"/>
      <c r="I86" s="83"/>
      <c r="J86" s="46"/>
      <c r="K86" s="83"/>
      <c r="L86" s="47"/>
      <c r="M86" s="83"/>
      <c r="N86" s="47"/>
      <c r="O86" s="83"/>
      <c r="P86" s="47"/>
      <c r="Q86" s="85">
        <f>SUM(G86,I86,K86,M86,O86)</f>
        <v>0</v>
      </c>
      <c r="R86" s="37"/>
    </row>
    <row r="87" spans="2:18" s="30" customFormat="1" ht="13.5" thickBot="1" x14ac:dyDescent="0.25">
      <c r="B87" s="8"/>
      <c r="C87" s="150"/>
      <c r="D87" s="9"/>
      <c r="E87" s="9"/>
      <c r="F87" s="9"/>
      <c r="G87" s="51"/>
      <c r="H87" s="49"/>
      <c r="I87" s="51"/>
      <c r="J87" s="49"/>
      <c r="K87" s="51"/>
      <c r="L87" s="50"/>
      <c r="M87" s="51"/>
      <c r="N87" s="50"/>
      <c r="O87" s="51"/>
      <c r="P87" s="50"/>
      <c r="Q87" s="90"/>
      <c r="R87" s="37"/>
    </row>
    <row r="88" spans="2:18" s="30" customFormat="1" ht="39" thickBot="1" x14ac:dyDescent="0.25">
      <c r="B88" s="8"/>
      <c r="C88" s="150" t="s">
        <v>78</v>
      </c>
      <c r="D88" s="9"/>
      <c r="E88" s="9"/>
      <c r="F88" s="9"/>
      <c r="G88" s="83"/>
      <c r="H88" s="46"/>
      <c r="I88" s="83"/>
      <c r="J88" s="49"/>
      <c r="K88" s="83"/>
      <c r="L88" s="47"/>
      <c r="M88" s="83"/>
      <c r="N88" s="47"/>
      <c r="O88" s="83"/>
      <c r="P88" s="47"/>
      <c r="Q88" s="85">
        <f>SUM(G88,I88,K88,M88,O88)</f>
        <v>0</v>
      </c>
      <c r="R88" s="37"/>
    </row>
    <row r="89" spans="2:18" s="30" customFormat="1" ht="13.5" thickBot="1" x14ac:dyDescent="0.25">
      <c r="B89" s="8"/>
      <c r="C89" s="150"/>
      <c r="D89" s="9"/>
      <c r="E89" s="9"/>
      <c r="F89" s="9"/>
      <c r="G89" s="47"/>
      <c r="H89" s="50"/>
      <c r="I89" s="47"/>
      <c r="J89" s="50"/>
      <c r="K89" s="47"/>
      <c r="L89" s="47"/>
      <c r="M89" s="47"/>
      <c r="N89" s="47"/>
      <c r="O89" s="47"/>
      <c r="P89" s="47"/>
      <c r="Q89" s="91"/>
      <c r="R89" s="37"/>
    </row>
    <row r="90" spans="2:18" s="30" customFormat="1" ht="26.25" thickBot="1" x14ac:dyDescent="0.25">
      <c r="B90" s="8"/>
      <c r="C90" s="150" t="s">
        <v>79</v>
      </c>
      <c r="D90" s="9"/>
      <c r="E90" s="9"/>
      <c r="F90" s="9"/>
      <c r="G90" s="83">
        <v>10</v>
      </c>
      <c r="H90" s="50"/>
      <c r="I90" s="83">
        <v>15</v>
      </c>
      <c r="J90" s="50"/>
      <c r="K90" s="83">
        <v>20</v>
      </c>
      <c r="L90" s="47"/>
      <c r="M90" s="83">
        <v>25</v>
      </c>
      <c r="N90" s="47"/>
      <c r="O90" s="83">
        <v>30</v>
      </c>
      <c r="P90" s="47"/>
      <c r="Q90" s="85">
        <f>SUM(G90,I90,K90,M90,O90)</f>
        <v>100</v>
      </c>
      <c r="R90" s="37"/>
    </row>
    <row r="91" spans="2:18" s="30" customFormat="1" ht="13.5" thickBot="1" x14ac:dyDescent="0.25">
      <c r="B91" s="8"/>
      <c r="C91" s="150"/>
      <c r="D91" s="9"/>
      <c r="E91" s="9"/>
      <c r="F91" s="9"/>
      <c r="G91" s="18"/>
      <c r="H91" s="11"/>
      <c r="I91" s="18"/>
      <c r="J91" s="18"/>
      <c r="K91" s="18"/>
      <c r="L91" s="24"/>
      <c r="M91" s="18"/>
      <c r="N91" s="24"/>
      <c r="O91" s="18"/>
      <c r="P91" s="24"/>
      <c r="Q91" s="92"/>
      <c r="R91" s="37"/>
    </row>
    <row r="92" spans="2:18" s="30" customFormat="1" ht="13.5" thickBot="1" x14ac:dyDescent="0.25">
      <c r="B92" s="8"/>
      <c r="C92" s="150" t="s">
        <v>38</v>
      </c>
      <c r="D92" s="9"/>
      <c r="E92" s="9"/>
      <c r="F92" s="9"/>
      <c r="G92" s="83"/>
      <c r="H92" s="50"/>
      <c r="I92" s="83"/>
      <c r="J92" s="50"/>
      <c r="K92" s="83"/>
      <c r="L92" s="47"/>
      <c r="M92" s="83"/>
      <c r="N92" s="47"/>
      <c r="O92" s="83"/>
      <c r="P92" s="47"/>
      <c r="Q92" s="85">
        <f>SUM(G92,I92,K92,M92,O92)</f>
        <v>0</v>
      </c>
      <c r="R92" s="37"/>
    </row>
    <row r="93" spans="2:18" s="30" customFormat="1" ht="13.5" thickBot="1" x14ac:dyDescent="0.25">
      <c r="B93" s="8"/>
      <c r="C93" s="150"/>
      <c r="D93" s="9"/>
      <c r="E93" s="9"/>
      <c r="F93" s="9"/>
      <c r="G93" s="47"/>
      <c r="H93" s="50"/>
      <c r="I93" s="47"/>
      <c r="J93" s="50"/>
      <c r="K93" s="47"/>
      <c r="L93" s="47"/>
      <c r="M93" s="47"/>
      <c r="N93" s="47"/>
      <c r="O93" s="47"/>
      <c r="P93" s="47"/>
      <c r="Q93" s="91"/>
      <c r="R93" s="37"/>
    </row>
    <row r="94" spans="2:18" s="30" customFormat="1" ht="26.25" thickBot="1" x14ac:dyDescent="0.25">
      <c r="B94" s="31"/>
      <c r="C94" s="52" t="s">
        <v>81</v>
      </c>
      <c r="D94" s="11"/>
      <c r="E94" s="11"/>
      <c r="F94" s="11"/>
      <c r="G94" s="93">
        <f>SUM(G82,G84,G86,G88,G90,G92)</f>
        <v>10</v>
      </c>
      <c r="H94" s="91"/>
      <c r="I94" s="93">
        <f>SUM(I82,I84,I86,I88,I90,I92)</f>
        <v>15</v>
      </c>
      <c r="J94" s="91"/>
      <c r="K94" s="93">
        <f>SUM(K82,K84,K86,K88,K90,K92)</f>
        <v>20</v>
      </c>
      <c r="L94" s="47"/>
      <c r="M94" s="93">
        <f>SUM(M82,M84,M86,M88,M90,M92)</f>
        <v>25</v>
      </c>
      <c r="N94" s="47"/>
      <c r="O94" s="93">
        <f>SUM(O82,O84,O86,O88,O90,O92)</f>
        <v>30</v>
      </c>
      <c r="P94" s="47"/>
      <c r="Q94" s="93">
        <f>SUM(Q82,Q84,Q86,Q88,Q90,Q92)</f>
        <v>100</v>
      </c>
      <c r="R94" s="37"/>
    </row>
    <row r="95" spans="2:18" s="30" customFormat="1" ht="13.5" thickBot="1" x14ac:dyDescent="0.25">
      <c r="B95" s="31"/>
      <c r="C95" s="52"/>
      <c r="D95" s="11"/>
      <c r="E95" s="11"/>
      <c r="F95" s="11"/>
      <c r="G95" s="41"/>
      <c r="H95" s="43"/>
      <c r="I95" s="41"/>
      <c r="J95" s="43"/>
      <c r="K95" s="41"/>
      <c r="L95" s="41"/>
      <c r="M95" s="41"/>
      <c r="N95" s="41"/>
      <c r="O95" s="41"/>
      <c r="P95" s="41"/>
      <c r="Q95" s="87"/>
      <c r="R95" s="37"/>
    </row>
    <row r="96" spans="2:18" s="30" customFormat="1" ht="26.25" thickBot="1" x14ac:dyDescent="0.25">
      <c r="B96" s="31"/>
      <c r="C96" s="151" t="s">
        <v>85</v>
      </c>
      <c r="D96" s="11"/>
      <c r="E96" s="11"/>
      <c r="F96" s="11"/>
      <c r="G96" s="84">
        <v>1</v>
      </c>
      <c r="H96" s="50"/>
      <c r="I96" s="84">
        <v>1</v>
      </c>
      <c r="J96" s="50"/>
      <c r="K96" s="84">
        <v>1</v>
      </c>
      <c r="L96" s="47"/>
      <c r="M96" s="84">
        <v>1</v>
      </c>
      <c r="N96" s="47"/>
      <c r="O96" s="84">
        <v>1</v>
      </c>
      <c r="P96" s="82"/>
      <c r="Q96" s="97"/>
      <c r="R96" s="37"/>
    </row>
    <row r="97" spans="2:18" s="30" customFormat="1" ht="15.75" thickBot="1" x14ac:dyDescent="0.25">
      <c r="B97" s="31"/>
      <c r="C97" s="80"/>
      <c r="D97" s="11"/>
      <c r="E97" s="11"/>
      <c r="F97" s="11"/>
      <c r="G97" s="79"/>
      <c r="H97" s="43"/>
      <c r="I97" s="79"/>
      <c r="J97" s="43"/>
      <c r="K97" s="79"/>
      <c r="L97" s="41"/>
      <c r="M97" s="79"/>
      <c r="N97" s="41"/>
      <c r="O97" s="79"/>
      <c r="P97" s="41"/>
      <c r="Q97" s="95"/>
      <c r="R97" s="37"/>
    </row>
    <row r="98" spans="2:18" s="30" customFormat="1" ht="34.5" customHeight="1" thickBot="1" x14ac:dyDescent="0.25">
      <c r="B98" s="31"/>
      <c r="C98" s="52" t="s">
        <v>82</v>
      </c>
      <c r="D98" s="11"/>
      <c r="E98" s="11"/>
      <c r="F98" s="11"/>
      <c r="G98" s="147">
        <f>IFERROR(G94/G96,0)</f>
        <v>10</v>
      </c>
      <c r="H98" s="91"/>
      <c r="I98" s="147">
        <f>IFERROR(I94/I96,0)</f>
        <v>15</v>
      </c>
      <c r="J98" s="91"/>
      <c r="K98" s="147">
        <f>IFERROR(K94/K96,0)</f>
        <v>20</v>
      </c>
      <c r="L98" s="41"/>
      <c r="M98" s="147">
        <f>IFERROR(M94/M96,0)</f>
        <v>25</v>
      </c>
      <c r="N98" s="41"/>
      <c r="O98" s="147">
        <f>IFERROR(O94/O96,0)</f>
        <v>30</v>
      </c>
      <c r="P98" s="41"/>
      <c r="Q98" s="95"/>
      <c r="R98" s="37"/>
    </row>
    <row r="99" spans="2:18" s="30" customFormat="1" ht="14.25" customHeight="1" thickBot="1" x14ac:dyDescent="0.25">
      <c r="B99" s="31"/>
      <c r="C99" s="52"/>
      <c r="D99" s="11"/>
      <c r="E99" s="11"/>
      <c r="F99" s="11"/>
      <c r="G99" s="104"/>
      <c r="H99" s="91"/>
      <c r="I99" s="104"/>
      <c r="J99" s="91"/>
      <c r="K99" s="104"/>
      <c r="L99" s="41"/>
      <c r="M99" s="104"/>
      <c r="N99" s="41"/>
      <c r="O99" s="104"/>
      <c r="P99" s="41"/>
      <c r="Q99" s="95"/>
      <c r="R99" s="37"/>
    </row>
    <row r="100" spans="2:18" s="30" customFormat="1" ht="49.5" customHeight="1" thickBot="1" x14ac:dyDescent="0.25">
      <c r="B100" s="31"/>
      <c r="C100" s="146" t="s">
        <v>88</v>
      </c>
      <c r="D100" s="9"/>
      <c r="E100" s="64" t="s">
        <v>45</v>
      </c>
      <c r="F100" s="9"/>
      <c r="G100" s="83"/>
      <c r="H100" s="50"/>
      <c r="I100" s="83"/>
      <c r="J100" s="50"/>
      <c r="K100" s="83"/>
      <c r="L100" s="47"/>
      <c r="M100" s="83"/>
      <c r="N100" s="47"/>
      <c r="O100" s="83"/>
      <c r="P100" s="47"/>
      <c r="Q100" s="85">
        <f>SUM(G100,I100,K100,M100,O100)</f>
        <v>0</v>
      </c>
      <c r="R100" s="37"/>
    </row>
    <row r="101" spans="2:18" s="30" customFormat="1" ht="15.75" customHeight="1" thickBot="1" x14ac:dyDescent="0.25">
      <c r="B101" s="31"/>
      <c r="C101" s="151"/>
      <c r="D101" s="11"/>
      <c r="E101" s="11"/>
      <c r="F101" s="11"/>
      <c r="G101" s="47"/>
      <c r="H101" s="50"/>
      <c r="I101" s="47"/>
      <c r="J101" s="50"/>
      <c r="K101" s="47"/>
      <c r="L101" s="47"/>
      <c r="M101" s="47"/>
      <c r="N101" s="47"/>
      <c r="O101" s="47"/>
      <c r="P101" s="47"/>
      <c r="Q101" s="105"/>
      <c r="R101" s="37"/>
    </row>
    <row r="102" spans="2:18" s="30" customFormat="1" ht="40.5" customHeight="1" thickBot="1" x14ac:dyDescent="0.25">
      <c r="B102" s="31"/>
      <c r="C102" s="146" t="s">
        <v>88</v>
      </c>
      <c r="D102" s="11"/>
      <c r="E102" s="11"/>
      <c r="F102" s="11"/>
      <c r="G102" s="83">
        <v>10</v>
      </c>
      <c r="H102" s="50"/>
      <c r="I102" s="83">
        <v>15</v>
      </c>
      <c r="J102" s="50"/>
      <c r="K102" s="83">
        <v>20</v>
      </c>
      <c r="L102" s="47"/>
      <c r="M102" s="83">
        <v>25</v>
      </c>
      <c r="N102" s="47"/>
      <c r="O102" s="83">
        <v>30</v>
      </c>
      <c r="P102" s="47"/>
      <c r="Q102" s="85">
        <f>SUM(G102,I102,K102,M102,O102)</f>
        <v>100</v>
      </c>
      <c r="R102" s="37"/>
    </row>
    <row r="103" spans="2:18" s="30" customFormat="1" ht="13.5" customHeight="1" thickBot="1" x14ac:dyDescent="0.25">
      <c r="B103" s="31"/>
      <c r="C103" s="150"/>
      <c r="D103" s="9"/>
      <c r="E103" s="9"/>
      <c r="F103" s="9"/>
      <c r="G103" s="18"/>
      <c r="H103" s="11"/>
      <c r="I103" s="18"/>
      <c r="J103" s="18"/>
      <c r="K103" s="18"/>
      <c r="L103" s="24"/>
      <c r="M103" s="18"/>
      <c r="N103" s="24"/>
      <c r="O103" s="18"/>
      <c r="P103" s="24"/>
      <c r="Q103" s="92"/>
      <c r="R103" s="37"/>
    </row>
    <row r="104" spans="2:18" s="30" customFormat="1" ht="45" customHeight="1" thickBot="1" x14ac:dyDescent="0.25">
      <c r="B104" s="31"/>
      <c r="C104" s="146" t="s">
        <v>88</v>
      </c>
      <c r="D104" s="9"/>
      <c r="E104" s="9"/>
      <c r="F104" s="9"/>
      <c r="G104" s="83"/>
      <c r="H104" s="50"/>
      <c r="I104" s="83"/>
      <c r="J104" s="50"/>
      <c r="K104" s="83"/>
      <c r="L104" s="47"/>
      <c r="M104" s="83"/>
      <c r="N104" s="47"/>
      <c r="O104" s="83"/>
      <c r="P104" s="47"/>
      <c r="Q104" s="85">
        <f>SUM(G104,I104,K104,M104,O104)</f>
        <v>0</v>
      </c>
      <c r="R104" s="37"/>
    </row>
    <row r="105" spans="2:18" s="30" customFormat="1" ht="13.5" thickBot="1" x14ac:dyDescent="0.25">
      <c r="B105" s="31"/>
      <c r="C105" s="52"/>
      <c r="D105" s="11"/>
      <c r="E105" s="11"/>
      <c r="F105" s="11"/>
      <c r="G105" s="41"/>
      <c r="H105" s="43"/>
      <c r="I105" s="41"/>
      <c r="J105" s="43"/>
      <c r="K105" s="41"/>
      <c r="L105" s="41"/>
      <c r="M105" s="41"/>
      <c r="N105" s="41"/>
      <c r="O105" s="41"/>
      <c r="P105" s="41"/>
      <c r="Q105" s="87"/>
      <c r="R105" s="37"/>
    </row>
    <row r="106" spans="2:18" s="30" customFormat="1" ht="26.25" thickBot="1" x14ac:dyDescent="0.25">
      <c r="B106" s="31"/>
      <c r="C106" s="52" t="s">
        <v>84</v>
      </c>
      <c r="D106" s="11"/>
      <c r="E106" s="11"/>
      <c r="F106" s="11"/>
      <c r="G106" s="93">
        <f>SUM(G102,G104)</f>
        <v>10</v>
      </c>
      <c r="H106" s="91"/>
      <c r="I106" s="93">
        <f>SUM(I100,I102,I104)</f>
        <v>15</v>
      </c>
      <c r="J106" s="91"/>
      <c r="K106" s="93">
        <f>SUM(K100,K102,K104)</f>
        <v>20</v>
      </c>
      <c r="L106" s="47"/>
      <c r="M106" s="93">
        <f>SUM(M100,M102,M104)</f>
        <v>25</v>
      </c>
      <c r="N106" s="47"/>
      <c r="O106" s="93">
        <f>SUM(O100,O102,O104)</f>
        <v>30</v>
      </c>
      <c r="P106" s="47"/>
      <c r="Q106" s="93">
        <f>SUM(Q100,Q102,Q104)</f>
        <v>100</v>
      </c>
      <c r="R106" s="37"/>
    </row>
    <row r="107" spans="2:18" s="30" customFormat="1" ht="13.5" thickBot="1" x14ac:dyDescent="0.25">
      <c r="B107" s="31"/>
      <c r="C107" s="52"/>
      <c r="D107" s="11"/>
      <c r="E107" s="11"/>
      <c r="F107" s="11"/>
      <c r="G107" s="41"/>
      <c r="H107" s="43"/>
      <c r="I107" s="41"/>
      <c r="J107" s="43"/>
      <c r="K107" s="41"/>
      <c r="L107" s="41"/>
      <c r="M107" s="41"/>
      <c r="N107" s="41"/>
      <c r="O107" s="41"/>
      <c r="P107" s="41"/>
      <c r="Q107" s="87"/>
      <c r="R107" s="37"/>
    </row>
    <row r="108" spans="2:18" s="30" customFormat="1" ht="39" thickBot="1" x14ac:dyDescent="0.25">
      <c r="B108" s="31"/>
      <c r="C108" s="151" t="s">
        <v>86</v>
      </c>
      <c r="D108" s="11"/>
      <c r="E108" s="11"/>
      <c r="F108" s="11"/>
      <c r="G108" s="84">
        <v>2</v>
      </c>
      <c r="H108" s="50"/>
      <c r="I108" s="84">
        <v>2</v>
      </c>
      <c r="J108" s="50"/>
      <c r="K108" s="84">
        <v>2</v>
      </c>
      <c r="L108" s="47"/>
      <c r="M108" s="84">
        <v>2</v>
      </c>
      <c r="N108" s="47"/>
      <c r="O108" s="84">
        <v>2</v>
      </c>
      <c r="P108" s="41"/>
      <c r="Q108" s="87"/>
      <c r="R108" s="37"/>
    </row>
    <row r="109" spans="2:18" s="30" customFormat="1" ht="13.5" thickBot="1" x14ac:dyDescent="0.25">
      <c r="B109" s="31"/>
      <c r="C109" s="151"/>
      <c r="D109" s="11"/>
      <c r="E109" s="11"/>
      <c r="F109" s="11"/>
      <c r="G109" s="82"/>
      <c r="H109" s="81"/>
      <c r="I109" s="82"/>
      <c r="J109" s="81"/>
      <c r="K109" s="82"/>
      <c r="L109" s="82"/>
      <c r="M109" s="82"/>
      <c r="N109" s="82"/>
      <c r="O109" s="82"/>
      <c r="P109" s="41"/>
      <c r="Q109" s="87"/>
      <c r="R109" s="37"/>
    </row>
    <row r="110" spans="2:18" s="30" customFormat="1" ht="26.25" thickBot="1" x14ac:dyDescent="0.25">
      <c r="B110" s="31"/>
      <c r="C110" s="52" t="s">
        <v>82</v>
      </c>
      <c r="D110" s="11"/>
      <c r="E110" s="11"/>
      <c r="F110" s="11"/>
      <c r="G110" s="147">
        <f>IFERROR(G106/G108,0)</f>
        <v>5</v>
      </c>
      <c r="H110" s="91"/>
      <c r="I110" s="147">
        <f>IFERROR(I106/I108,0)</f>
        <v>7.5</v>
      </c>
      <c r="J110" s="91"/>
      <c r="K110" s="147">
        <f>IFERROR(K106/K108,0)</f>
        <v>10</v>
      </c>
      <c r="L110" s="41"/>
      <c r="M110" s="147">
        <f>IFERROR(M106/M108,0)</f>
        <v>12.5</v>
      </c>
      <c r="N110" s="41"/>
      <c r="O110" s="147">
        <f>IFERROR(O106/O108,0)</f>
        <v>15</v>
      </c>
      <c r="P110" s="41"/>
      <c r="Q110" s="87"/>
      <c r="R110" s="37"/>
    </row>
    <row r="111" spans="2:18" s="30" customFormat="1" ht="13.5" thickBot="1" x14ac:dyDescent="0.25">
      <c r="B111" s="31"/>
      <c r="C111" s="52"/>
      <c r="D111" s="11"/>
      <c r="E111" s="11"/>
      <c r="F111" s="11"/>
      <c r="G111" s="41"/>
      <c r="H111" s="43"/>
      <c r="I111" s="41"/>
      <c r="J111" s="43"/>
      <c r="K111" s="41"/>
      <c r="L111" s="41"/>
      <c r="M111" s="41"/>
      <c r="N111" s="41"/>
      <c r="O111" s="41"/>
      <c r="P111" s="41"/>
      <c r="Q111" s="87"/>
      <c r="R111" s="37"/>
    </row>
    <row r="112" spans="2:18" s="30" customFormat="1" ht="30.75" thickBot="1" x14ac:dyDescent="0.25">
      <c r="B112" s="31"/>
      <c r="C112" s="148" t="s">
        <v>43</v>
      </c>
      <c r="D112" s="11"/>
      <c r="E112" s="11"/>
      <c r="F112" s="11"/>
      <c r="G112" s="98">
        <f>SUM(G94+G106)</f>
        <v>20</v>
      </c>
      <c r="H112" s="87"/>
      <c r="I112" s="98">
        <f>SUM(I94+I100+I102+I104)</f>
        <v>30</v>
      </c>
      <c r="J112" s="87"/>
      <c r="K112" s="98">
        <f>SUM(K94+K100+K102+K104)</f>
        <v>40</v>
      </c>
      <c r="L112" s="87"/>
      <c r="M112" s="98">
        <f>SUM(M94+M100+M102+M104)</f>
        <v>50</v>
      </c>
      <c r="N112" s="87"/>
      <c r="O112" s="98">
        <f>SUM(O94+O100+O102+O104)</f>
        <v>60</v>
      </c>
      <c r="P112" s="87"/>
      <c r="Q112" s="98">
        <f>SUM(Q94+Q100+Q102+Q104)</f>
        <v>200</v>
      </c>
      <c r="R112" s="37"/>
    </row>
    <row r="113" spans="2:18" s="30" customFormat="1" ht="15.75" thickBot="1" x14ac:dyDescent="0.25">
      <c r="B113" s="31"/>
      <c r="C113" s="148"/>
      <c r="D113" s="11"/>
      <c r="E113" s="11"/>
      <c r="F113" s="11"/>
      <c r="G113" s="79"/>
      <c r="H113" s="43"/>
      <c r="I113" s="79"/>
      <c r="J113" s="43"/>
      <c r="K113" s="79"/>
      <c r="L113" s="41"/>
      <c r="M113" s="41"/>
      <c r="N113" s="41"/>
      <c r="O113" s="41"/>
      <c r="P113" s="41"/>
      <c r="Q113" s="95"/>
      <c r="R113" s="37"/>
    </row>
    <row r="114" spans="2:18" s="30" customFormat="1" ht="15.75" thickBot="1" x14ac:dyDescent="0.25">
      <c r="B114" s="31"/>
      <c r="C114" s="52" t="s">
        <v>89</v>
      </c>
      <c r="D114" s="11"/>
      <c r="E114" s="11"/>
      <c r="F114" s="11"/>
      <c r="G114" s="84">
        <f>SUM(G96,G108)</f>
        <v>3</v>
      </c>
      <c r="H114" s="50"/>
      <c r="I114" s="84">
        <f>SUM(I96,I108)</f>
        <v>3</v>
      </c>
      <c r="J114" s="50"/>
      <c r="K114" s="84">
        <f>SUM(K96,K108)</f>
        <v>3</v>
      </c>
      <c r="L114" s="47"/>
      <c r="M114" s="84">
        <f>SUM(M96,M108)</f>
        <v>3</v>
      </c>
      <c r="N114" s="47"/>
      <c r="O114" s="84">
        <f>SUM(O96,O108)</f>
        <v>3</v>
      </c>
      <c r="P114" s="41"/>
      <c r="Q114" s="95"/>
      <c r="R114" s="37"/>
    </row>
    <row r="115" spans="2:18" s="30" customFormat="1" ht="15.75" thickBot="1" x14ac:dyDescent="0.25">
      <c r="B115" s="31"/>
      <c r="C115" s="148"/>
      <c r="D115" s="11"/>
      <c r="E115" s="11"/>
      <c r="F115" s="11"/>
      <c r="G115" s="79"/>
      <c r="H115" s="43"/>
      <c r="I115" s="79"/>
      <c r="J115" s="43"/>
      <c r="K115" s="79"/>
      <c r="L115" s="41"/>
      <c r="M115" s="41"/>
      <c r="N115" s="41"/>
      <c r="O115" s="41"/>
      <c r="P115" s="41"/>
      <c r="Q115" s="95"/>
      <c r="R115" s="37"/>
    </row>
    <row r="116" spans="2:18" s="30" customFormat="1" ht="26.25" thickBot="1" x14ac:dyDescent="0.25">
      <c r="B116" s="31"/>
      <c r="C116" s="52" t="s">
        <v>83</v>
      </c>
      <c r="D116" s="11"/>
      <c r="E116" s="11"/>
      <c r="F116" s="11"/>
      <c r="G116" s="147">
        <f>IFERROR(G112/G114,0)</f>
        <v>6.666666666666667</v>
      </c>
      <c r="H116" s="91"/>
      <c r="I116" s="147">
        <f>IFERROR(I112/I114,0)</f>
        <v>10</v>
      </c>
      <c r="J116" s="91"/>
      <c r="K116" s="147">
        <f>IFERROR(K112/K114,0)</f>
        <v>13.333333333333334</v>
      </c>
      <c r="L116" s="41"/>
      <c r="M116" s="147">
        <f>IFERROR(M112/M114,0)</f>
        <v>16.666666666666668</v>
      </c>
      <c r="N116" s="41"/>
      <c r="O116" s="147">
        <f>IFERROR(O112/O114,0)</f>
        <v>20</v>
      </c>
      <c r="P116" s="41"/>
      <c r="Q116" s="87"/>
      <c r="R116" s="37"/>
    </row>
    <row r="117" spans="2:18" s="30" customFormat="1" x14ac:dyDescent="0.2">
      <c r="B117" s="31"/>
      <c r="C117" s="52"/>
      <c r="D117" s="11"/>
      <c r="E117" s="11"/>
      <c r="F117" s="11"/>
      <c r="G117" s="104"/>
      <c r="H117" s="91"/>
      <c r="I117" s="104"/>
      <c r="J117" s="91"/>
      <c r="K117" s="104"/>
      <c r="L117" s="41"/>
      <c r="M117" s="104"/>
      <c r="N117" s="41"/>
      <c r="O117" s="104"/>
      <c r="P117" s="41"/>
      <c r="Q117" s="87"/>
      <c r="R117" s="37"/>
    </row>
    <row r="118" spans="2:18" s="30" customFormat="1" ht="13.5" thickBot="1" x14ac:dyDescent="0.25">
      <c r="B118" s="67"/>
      <c r="C118" s="68"/>
      <c r="D118" s="58"/>
      <c r="E118" s="58"/>
      <c r="F118" s="58"/>
      <c r="G118" s="106"/>
      <c r="H118" s="107"/>
      <c r="I118" s="106"/>
      <c r="J118" s="107"/>
      <c r="K118" s="106"/>
      <c r="L118" s="69"/>
      <c r="M118" s="106"/>
      <c r="N118" s="69"/>
      <c r="O118" s="106"/>
      <c r="P118" s="69"/>
      <c r="Q118" s="94"/>
      <c r="R118" s="70"/>
    </row>
    <row r="119" spans="2:18" s="30" customFormat="1" ht="13.5" thickTop="1" x14ac:dyDescent="0.2">
      <c r="B119" s="31"/>
      <c r="C119" s="52"/>
      <c r="D119" s="11"/>
      <c r="E119" s="11"/>
      <c r="F119" s="11"/>
      <c r="G119" s="104"/>
      <c r="H119" s="91"/>
      <c r="I119" s="104"/>
      <c r="J119" s="91"/>
      <c r="K119" s="104"/>
      <c r="L119" s="41"/>
      <c r="M119" s="104"/>
      <c r="N119" s="41"/>
      <c r="O119" s="104"/>
      <c r="P119" s="41"/>
      <c r="Q119" s="87"/>
      <c r="R119" s="37"/>
    </row>
    <row r="120" spans="2:18" s="30" customFormat="1" x14ac:dyDescent="0.2">
      <c r="B120" s="31"/>
      <c r="C120" s="52"/>
      <c r="D120" s="11"/>
      <c r="E120" s="11"/>
      <c r="F120" s="11"/>
      <c r="G120" s="104"/>
      <c r="H120" s="91"/>
      <c r="I120" s="104"/>
      <c r="J120" s="91"/>
      <c r="K120" s="104"/>
      <c r="L120" s="41"/>
      <c r="M120" s="104"/>
      <c r="N120" s="41"/>
      <c r="O120" s="104"/>
      <c r="P120" s="41"/>
      <c r="Q120" s="87"/>
      <c r="R120" s="37"/>
    </row>
    <row r="121" spans="2:18" s="30" customFormat="1" x14ac:dyDescent="0.2">
      <c r="B121" s="31"/>
      <c r="C121" s="52"/>
      <c r="D121" s="11"/>
      <c r="E121" s="11"/>
      <c r="F121" s="11"/>
      <c r="G121" s="41"/>
      <c r="H121" s="43"/>
      <c r="I121" s="41"/>
      <c r="J121" s="43"/>
      <c r="K121" s="41"/>
      <c r="L121" s="41"/>
      <c r="M121" s="41"/>
      <c r="N121" s="41"/>
      <c r="O121" s="41"/>
      <c r="P121" s="41"/>
      <c r="Q121" s="87"/>
      <c r="R121" s="37"/>
    </row>
    <row r="122" spans="2:18" s="30" customFormat="1" ht="22.5" x14ac:dyDescent="0.3">
      <c r="B122" s="31"/>
      <c r="C122" s="66" t="s">
        <v>47</v>
      </c>
      <c r="D122" s="11"/>
      <c r="E122" s="11"/>
      <c r="F122" s="11"/>
      <c r="G122" s="41"/>
      <c r="H122" s="43"/>
      <c r="I122" s="41"/>
      <c r="J122" s="43"/>
      <c r="K122" s="41"/>
      <c r="L122" s="41"/>
      <c r="M122" s="41"/>
      <c r="N122" s="41"/>
      <c r="O122" s="41"/>
      <c r="P122" s="41"/>
      <c r="Q122" s="87"/>
      <c r="R122" s="37"/>
    </row>
    <row r="123" spans="2:18" s="30" customFormat="1" ht="22.5" x14ac:dyDescent="0.3">
      <c r="B123" s="31"/>
      <c r="C123" s="65"/>
      <c r="D123" s="11"/>
      <c r="E123" s="11"/>
      <c r="F123" s="11"/>
      <c r="G123" s="54" t="s">
        <v>34</v>
      </c>
      <c r="H123" s="9"/>
      <c r="I123" s="54" t="s">
        <v>35</v>
      </c>
      <c r="J123" s="9"/>
      <c r="K123" s="54" t="s">
        <v>36</v>
      </c>
      <c r="L123" s="11"/>
      <c r="M123" s="54" t="s">
        <v>61</v>
      </c>
      <c r="N123" s="11"/>
      <c r="O123" s="54" t="s">
        <v>71</v>
      </c>
      <c r="P123" s="11"/>
      <c r="Q123" s="54" t="s">
        <v>72</v>
      </c>
      <c r="R123" s="37"/>
    </row>
    <row r="124" spans="2:18" ht="16.5" customHeight="1" x14ac:dyDescent="0.2">
      <c r="B124" s="8"/>
      <c r="C124" s="13" t="s">
        <v>40</v>
      </c>
      <c r="D124" s="9"/>
      <c r="E124" s="64" t="s">
        <v>45</v>
      </c>
      <c r="F124" s="9"/>
      <c r="G124" s="19"/>
      <c r="H124" s="9"/>
      <c r="I124" s="19"/>
      <c r="J124" s="18"/>
      <c r="K124" s="19"/>
      <c r="Q124" s="99"/>
      <c r="R124" s="34"/>
    </row>
    <row r="125" spans="2:18" s="15" customFormat="1" ht="5.25" customHeight="1" thickBot="1" x14ac:dyDescent="0.25">
      <c r="B125" s="8"/>
      <c r="C125" s="150"/>
      <c r="D125" s="9"/>
      <c r="E125" s="9"/>
      <c r="F125" s="9"/>
      <c r="G125" s="22"/>
      <c r="H125" s="9"/>
      <c r="I125" s="22"/>
      <c r="J125" s="18"/>
      <c r="K125" s="22"/>
      <c r="L125" s="11"/>
      <c r="M125" s="11"/>
      <c r="N125" s="11"/>
      <c r="O125" s="11"/>
      <c r="P125" s="11"/>
      <c r="Q125" s="88"/>
      <c r="R125" s="34"/>
    </row>
    <row r="126" spans="2:18" ht="26.25" thickBot="1" x14ac:dyDescent="0.25">
      <c r="B126" s="8"/>
      <c r="C126" s="150" t="s">
        <v>20</v>
      </c>
      <c r="D126" s="9"/>
      <c r="E126" s="9"/>
      <c r="F126" s="9"/>
      <c r="G126" s="83">
        <v>1</v>
      </c>
      <c r="H126" s="16"/>
      <c r="I126" s="83">
        <v>2</v>
      </c>
      <c r="J126" s="17"/>
      <c r="K126" s="83">
        <v>3</v>
      </c>
      <c r="L126" s="23"/>
      <c r="M126" s="83">
        <v>4</v>
      </c>
      <c r="N126" s="23"/>
      <c r="O126" s="83">
        <v>5</v>
      </c>
      <c r="P126" s="23"/>
      <c r="Q126" s="85">
        <f>SUM(G126,I126,K126,M126,O126)</f>
        <v>15</v>
      </c>
      <c r="R126" s="36"/>
    </row>
    <row r="127" spans="2:18" s="15" customFormat="1" ht="7.5" customHeight="1" thickBot="1" x14ac:dyDescent="0.25">
      <c r="B127" s="8"/>
      <c r="C127" s="150"/>
      <c r="D127" s="9"/>
      <c r="E127" s="9"/>
      <c r="F127" s="9"/>
      <c r="G127" s="14"/>
      <c r="H127" s="9"/>
      <c r="I127" s="14"/>
      <c r="J127" s="18"/>
      <c r="K127" s="14"/>
      <c r="L127" s="11"/>
      <c r="M127" s="14"/>
      <c r="N127" s="11"/>
      <c r="O127" s="14"/>
      <c r="P127" s="11"/>
      <c r="Q127" s="100"/>
      <c r="R127" s="34"/>
    </row>
    <row r="128" spans="2:18" ht="13.5" thickBot="1" x14ac:dyDescent="0.25">
      <c r="B128" s="8"/>
      <c r="C128" s="150" t="s">
        <v>21</v>
      </c>
      <c r="D128" s="9"/>
      <c r="E128" s="9"/>
      <c r="F128" s="9"/>
      <c r="G128" s="83"/>
      <c r="H128" s="16"/>
      <c r="I128" s="83"/>
      <c r="J128" s="17"/>
      <c r="K128" s="83"/>
      <c r="L128" s="23"/>
      <c r="M128" s="83"/>
      <c r="N128" s="23"/>
      <c r="O128" s="83"/>
      <c r="P128" s="23"/>
      <c r="Q128" s="85">
        <f>SUM(G128,I128,K128,M128,O128)</f>
        <v>0</v>
      </c>
      <c r="R128" s="36"/>
    </row>
    <row r="129" spans="2:18" s="15" customFormat="1" ht="5.25" customHeight="1" thickBot="1" x14ac:dyDescent="0.25">
      <c r="B129" s="8"/>
      <c r="C129" s="150"/>
      <c r="D129" s="9"/>
      <c r="E129" s="9"/>
      <c r="F129" s="9"/>
      <c r="G129" s="14"/>
      <c r="H129" s="9"/>
      <c r="I129" s="14"/>
      <c r="J129" s="18"/>
      <c r="K129" s="14"/>
      <c r="L129" s="11"/>
      <c r="M129" s="14"/>
      <c r="N129" s="11"/>
      <c r="O129" s="14"/>
      <c r="P129" s="11"/>
      <c r="Q129" s="100"/>
      <c r="R129" s="34"/>
    </row>
    <row r="130" spans="2:18" ht="13.5" thickBot="1" x14ac:dyDescent="0.25">
      <c r="B130" s="8"/>
      <c r="C130" s="150" t="s">
        <v>22</v>
      </c>
      <c r="D130" s="9"/>
      <c r="E130" s="9"/>
      <c r="F130" s="9"/>
      <c r="G130" s="83"/>
      <c r="H130" s="16"/>
      <c r="I130" s="83"/>
      <c r="J130" s="17"/>
      <c r="K130" s="83"/>
      <c r="L130" s="23"/>
      <c r="M130" s="83"/>
      <c r="N130" s="23"/>
      <c r="O130" s="83"/>
      <c r="P130" s="23"/>
      <c r="Q130" s="85">
        <f>SUM(G130,I130,K130,M130,O130)</f>
        <v>0</v>
      </c>
      <c r="R130" s="36"/>
    </row>
    <row r="131" spans="2:18" s="15" customFormat="1" ht="8.25" customHeight="1" thickBot="1" x14ac:dyDescent="0.25">
      <c r="B131" s="8"/>
      <c r="C131" s="150"/>
      <c r="D131" s="9"/>
      <c r="E131" s="9"/>
      <c r="F131" s="9"/>
      <c r="G131" s="14"/>
      <c r="H131" s="9"/>
      <c r="I131" s="14"/>
      <c r="J131" s="18"/>
      <c r="K131" s="14"/>
      <c r="L131" s="11"/>
      <c r="M131" s="14"/>
      <c r="N131" s="11"/>
      <c r="O131" s="14"/>
      <c r="P131" s="11"/>
      <c r="Q131" s="100"/>
      <c r="R131" s="34"/>
    </row>
    <row r="132" spans="2:18" ht="13.5" thickBot="1" x14ac:dyDescent="0.25">
      <c r="B132" s="8"/>
      <c r="C132" s="150" t="s">
        <v>23</v>
      </c>
      <c r="D132" s="9"/>
      <c r="E132" s="9"/>
      <c r="F132" s="9"/>
      <c r="G132" s="83"/>
      <c r="H132" s="16"/>
      <c r="I132" s="83"/>
      <c r="J132" s="17"/>
      <c r="K132" s="83"/>
      <c r="L132" s="23"/>
      <c r="M132" s="83"/>
      <c r="N132" s="23"/>
      <c r="O132" s="83"/>
      <c r="P132" s="23"/>
      <c r="Q132" s="85">
        <f>SUM(G132,I132,K132,M132,O132)</f>
        <v>0</v>
      </c>
      <c r="R132" s="36"/>
    </row>
    <row r="133" spans="2:18" ht="13.5" thickBot="1" x14ac:dyDescent="0.25">
      <c r="B133" s="8"/>
      <c r="C133" s="150"/>
      <c r="D133" s="9"/>
      <c r="E133" s="9"/>
      <c r="F133" s="9"/>
      <c r="G133" s="19"/>
      <c r="H133" s="9"/>
      <c r="I133" s="19"/>
      <c r="J133" s="18"/>
      <c r="K133" s="19"/>
      <c r="M133" s="19"/>
      <c r="O133" s="19"/>
      <c r="Q133" s="99"/>
      <c r="R133" s="34"/>
    </row>
    <row r="134" spans="2:18" ht="13.5" thickBot="1" x14ac:dyDescent="0.25">
      <c r="B134" s="8"/>
      <c r="C134" s="150" t="s">
        <v>19</v>
      </c>
      <c r="D134" s="9"/>
      <c r="E134" s="9"/>
      <c r="F134" s="9"/>
      <c r="G134" s="83"/>
      <c r="H134" s="16"/>
      <c r="I134" s="83"/>
      <c r="J134" s="18"/>
      <c r="K134" s="83"/>
      <c r="L134" s="23"/>
      <c r="M134" s="83"/>
      <c r="N134" s="23"/>
      <c r="O134" s="83"/>
      <c r="P134" s="23"/>
      <c r="Q134" s="85">
        <f>SUM(G134,I134,K9,M134)</f>
        <v>0</v>
      </c>
      <c r="R134" s="36"/>
    </row>
    <row r="135" spans="2:18" ht="10.5" customHeight="1" x14ac:dyDescent="0.2">
      <c r="B135" s="8"/>
      <c r="C135" s="150"/>
      <c r="D135" s="9"/>
      <c r="E135" s="9"/>
      <c r="F135" s="9"/>
      <c r="G135" s="9"/>
      <c r="H135" s="9"/>
      <c r="I135" s="9"/>
      <c r="J135" s="9"/>
      <c r="K135" s="9"/>
      <c r="Q135" s="101"/>
      <c r="R135" s="38"/>
    </row>
    <row r="136" spans="2:18" ht="25.5" x14ac:dyDescent="0.2">
      <c r="B136" s="8"/>
      <c r="C136" s="13" t="s">
        <v>41</v>
      </c>
      <c r="D136" s="9"/>
      <c r="E136" s="64" t="s">
        <v>45</v>
      </c>
      <c r="F136" s="9"/>
      <c r="G136" s="9"/>
      <c r="H136" s="9"/>
      <c r="I136" s="9"/>
      <c r="J136" s="9"/>
      <c r="K136" s="9"/>
      <c r="Q136" s="101"/>
      <c r="R136" s="38"/>
    </row>
    <row r="137" spans="2:18" ht="13.5" thickBot="1" x14ac:dyDescent="0.25">
      <c r="B137" s="8"/>
      <c r="C137" s="150"/>
      <c r="D137" s="9"/>
      <c r="E137" s="9"/>
      <c r="F137" s="9"/>
      <c r="G137" s="9"/>
      <c r="H137" s="9"/>
      <c r="I137" s="9"/>
      <c r="J137" s="9"/>
      <c r="K137" s="9"/>
      <c r="Q137" s="101"/>
      <c r="R137" s="38"/>
    </row>
    <row r="138" spans="2:18" ht="13.5" thickBot="1" x14ac:dyDescent="0.25">
      <c r="B138" s="8"/>
      <c r="C138" s="150" t="s">
        <v>24</v>
      </c>
      <c r="D138" s="402"/>
      <c r="E138" s="149"/>
      <c r="F138" s="62"/>
      <c r="G138" s="83"/>
      <c r="H138" s="9"/>
      <c r="I138" s="83"/>
      <c r="J138" s="9"/>
      <c r="K138" s="83"/>
      <c r="M138" s="83"/>
      <c r="O138" s="83"/>
      <c r="Q138" s="85">
        <f>SUM(G138,I138,K138,M138,O138)</f>
        <v>0</v>
      </c>
      <c r="R138" s="38"/>
    </row>
    <row r="139" spans="2:18" ht="13.5" thickBot="1" x14ac:dyDescent="0.25">
      <c r="B139" s="8"/>
      <c r="C139" s="150" t="s">
        <v>25</v>
      </c>
      <c r="D139" s="402"/>
      <c r="E139" s="149"/>
      <c r="F139" s="62"/>
      <c r="G139" s="83"/>
      <c r="H139" s="9"/>
      <c r="I139" s="83"/>
      <c r="J139" s="15"/>
      <c r="K139" s="83"/>
      <c r="L139" s="28"/>
      <c r="M139" s="83"/>
      <c r="N139" s="28"/>
      <c r="O139" s="83"/>
      <c r="P139" s="28"/>
      <c r="Q139" s="85">
        <f t="shared" ref="Q139:Q144" si="0">SUM(G139,I139,K139,M139,O139)</f>
        <v>0</v>
      </c>
      <c r="R139" s="38"/>
    </row>
    <row r="140" spans="2:18" ht="13.5" thickBot="1" x14ac:dyDescent="0.25">
      <c r="B140" s="8"/>
      <c r="C140" s="150" t="s">
        <v>26</v>
      </c>
      <c r="D140" s="402"/>
      <c r="E140" s="149"/>
      <c r="F140" s="62"/>
      <c r="G140" s="83"/>
      <c r="H140" s="9"/>
      <c r="I140" s="83"/>
      <c r="J140" s="15"/>
      <c r="K140" s="83"/>
      <c r="L140" s="28"/>
      <c r="M140" s="83"/>
      <c r="N140" s="28"/>
      <c r="O140" s="83"/>
      <c r="P140" s="28"/>
      <c r="Q140" s="85">
        <f t="shared" si="0"/>
        <v>0</v>
      </c>
      <c r="R140" s="38"/>
    </row>
    <row r="141" spans="2:18" ht="13.5" thickBot="1" x14ac:dyDescent="0.25">
      <c r="B141" s="8"/>
      <c r="C141" s="150" t="s">
        <v>27</v>
      </c>
      <c r="D141" s="402"/>
      <c r="E141" s="149"/>
      <c r="F141" s="62"/>
      <c r="G141" s="83"/>
      <c r="H141" s="9"/>
      <c r="I141" s="83"/>
      <c r="J141" s="15"/>
      <c r="K141" s="83"/>
      <c r="L141" s="28"/>
      <c r="M141" s="83"/>
      <c r="N141" s="28"/>
      <c r="O141" s="83"/>
      <c r="P141" s="28"/>
      <c r="Q141" s="85">
        <f t="shared" si="0"/>
        <v>0</v>
      </c>
      <c r="R141" s="38"/>
    </row>
    <row r="142" spans="2:18" ht="13.5" thickBot="1" x14ac:dyDescent="0.25">
      <c r="B142" s="8"/>
      <c r="C142" s="150" t="s">
        <v>28</v>
      </c>
      <c r="D142" s="402"/>
      <c r="E142" s="149"/>
      <c r="F142" s="62"/>
      <c r="G142" s="83"/>
      <c r="H142" s="9"/>
      <c r="I142" s="83"/>
      <c r="J142" s="15"/>
      <c r="K142" s="83"/>
      <c r="L142" s="28"/>
      <c r="M142" s="83"/>
      <c r="N142" s="28"/>
      <c r="O142" s="83"/>
      <c r="P142" s="28"/>
      <c r="Q142" s="85">
        <f t="shared" si="0"/>
        <v>0</v>
      </c>
      <c r="R142" s="38"/>
    </row>
    <row r="143" spans="2:18" ht="13.5" thickBot="1" x14ac:dyDescent="0.25">
      <c r="B143" s="8"/>
      <c r="C143" s="150" t="s">
        <v>29</v>
      </c>
      <c r="D143" s="402"/>
      <c r="E143" s="149"/>
      <c r="F143" s="62"/>
      <c r="G143" s="83">
        <v>10</v>
      </c>
      <c r="H143" s="9"/>
      <c r="I143" s="83"/>
      <c r="J143" s="15"/>
      <c r="K143" s="83"/>
      <c r="L143" s="28"/>
      <c r="M143" s="83"/>
      <c r="N143" s="28"/>
      <c r="O143" s="83"/>
      <c r="P143" s="28"/>
      <c r="Q143" s="85">
        <f t="shared" si="0"/>
        <v>10</v>
      </c>
      <c r="R143" s="38"/>
    </row>
    <row r="144" spans="2:18" ht="13.5" thickBot="1" x14ac:dyDescent="0.25">
      <c r="B144" s="8"/>
      <c r="C144" s="150" t="s">
        <v>30</v>
      </c>
      <c r="D144" s="402"/>
      <c r="E144" s="149"/>
      <c r="F144" s="62"/>
      <c r="G144" s="83"/>
      <c r="H144" s="9"/>
      <c r="I144" s="83"/>
      <c r="J144" s="15"/>
      <c r="K144" s="83"/>
      <c r="L144" s="28"/>
      <c r="M144" s="83"/>
      <c r="N144" s="28"/>
      <c r="O144" s="83"/>
      <c r="P144" s="28"/>
      <c r="Q144" s="85">
        <f t="shared" si="0"/>
        <v>0</v>
      </c>
      <c r="R144" s="38"/>
    </row>
    <row r="145" spans="2:18" ht="13.5" thickBot="1" x14ac:dyDescent="0.25">
      <c r="B145" s="8"/>
      <c r="C145" s="150"/>
      <c r="D145" s="149"/>
      <c r="E145" s="149"/>
      <c r="F145" s="149"/>
      <c r="G145" s="47"/>
      <c r="H145" s="9"/>
      <c r="I145" s="20"/>
      <c r="J145" s="15"/>
      <c r="K145" s="20"/>
      <c r="L145" s="28"/>
      <c r="M145" s="20"/>
      <c r="N145" s="28"/>
      <c r="O145" s="20"/>
      <c r="P145" s="28"/>
      <c r="Q145" s="102"/>
      <c r="R145" s="38"/>
    </row>
    <row r="146" spans="2:18" ht="13.5" thickBot="1" x14ac:dyDescent="0.25">
      <c r="B146" s="8"/>
      <c r="C146" s="150" t="s">
        <v>80</v>
      </c>
      <c r="D146" s="149"/>
      <c r="E146" s="149"/>
      <c r="F146" s="149"/>
      <c r="G146" s="83"/>
      <c r="H146" s="9"/>
      <c r="I146" s="83"/>
      <c r="J146" s="15"/>
      <c r="K146" s="83"/>
      <c r="L146" s="28"/>
      <c r="M146" s="83"/>
      <c r="N146" s="28"/>
      <c r="O146" s="83"/>
      <c r="P146" s="28"/>
      <c r="Q146" s="85">
        <f t="shared" ref="Q146" si="1">SUM(G146,I146,K146,M146,O146)</f>
        <v>0</v>
      </c>
      <c r="R146" s="38"/>
    </row>
    <row r="147" spans="2:18" ht="13.5" thickBot="1" x14ac:dyDescent="0.25">
      <c r="B147" s="8"/>
      <c r="C147" s="150"/>
      <c r="D147" s="149"/>
      <c r="E147" s="149"/>
      <c r="F147" s="149"/>
      <c r="G147" s="47"/>
      <c r="H147" s="9"/>
      <c r="I147" s="20"/>
      <c r="J147" s="15"/>
      <c r="K147" s="20"/>
      <c r="L147" s="28"/>
      <c r="M147" s="20"/>
      <c r="N147" s="28"/>
      <c r="O147" s="20"/>
      <c r="P147" s="28"/>
      <c r="Q147" s="102"/>
      <c r="R147" s="38"/>
    </row>
    <row r="148" spans="2:18" ht="20.25" customHeight="1" thickBot="1" x14ac:dyDescent="0.25">
      <c r="B148" s="8"/>
      <c r="C148" s="56" t="s">
        <v>31</v>
      </c>
      <c r="D148" s="9"/>
      <c r="E148" s="9"/>
      <c r="F148" s="9"/>
      <c r="G148" s="93">
        <f>SUM(G126:G147)</f>
        <v>11</v>
      </c>
      <c r="H148" s="91"/>
      <c r="I148" s="93">
        <f>SUM(I126:I147)</f>
        <v>2</v>
      </c>
      <c r="J148" s="91"/>
      <c r="K148" s="93">
        <f>SUM(K126:K147)</f>
        <v>3</v>
      </c>
      <c r="L148" s="91"/>
      <c r="M148" s="93">
        <f>SUM(M126:M147)</f>
        <v>4</v>
      </c>
      <c r="N148" s="91"/>
      <c r="O148" s="93">
        <f>SUM(O126:O147)</f>
        <v>5</v>
      </c>
      <c r="P148" s="91"/>
      <c r="Q148" s="93">
        <f>SUM(Q126:Q147)</f>
        <v>25</v>
      </c>
      <c r="R148" s="38"/>
    </row>
    <row r="149" spans="2:18" ht="20.25" customHeight="1" x14ac:dyDescent="0.2">
      <c r="B149" s="8"/>
      <c r="C149" s="56"/>
      <c r="D149" s="9"/>
      <c r="E149" s="9"/>
      <c r="F149" s="9"/>
      <c r="G149" s="103">
        <f>IFERROR(G148/G60,0)</f>
        <v>0.55000000000000004</v>
      </c>
      <c r="H149" s="91"/>
      <c r="I149" s="103">
        <f>IFERROR(I148/I60,0)</f>
        <v>6.6666666666666666E-2</v>
      </c>
      <c r="J149" s="91"/>
      <c r="K149" s="103">
        <f>IFERROR(K148/K60,0)</f>
        <v>7.4999999999999997E-2</v>
      </c>
      <c r="L149" s="91"/>
      <c r="M149" s="103">
        <f>IFERROR(M148/M60,0)</f>
        <v>0.08</v>
      </c>
      <c r="N149" s="91"/>
      <c r="O149" s="103">
        <f>IFERROR(O148/O60,0)</f>
        <v>8.3333333333333329E-2</v>
      </c>
      <c r="P149" s="91"/>
      <c r="Q149" s="103">
        <f>IFERROR(Q148/Q60,0)</f>
        <v>0.125</v>
      </c>
      <c r="R149" s="38"/>
    </row>
    <row r="150" spans="2:18" ht="20.25" customHeight="1" thickBot="1" x14ac:dyDescent="0.25">
      <c r="B150" s="8"/>
      <c r="C150" s="56"/>
      <c r="D150" s="9"/>
      <c r="E150" s="9"/>
      <c r="F150" s="9"/>
      <c r="G150" s="104"/>
      <c r="H150" s="91"/>
      <c r="I150" s="104"/>
      <c r="J150" s="91"/>
      <c r="K150" s="104"/>
      <c r="L150" s="91"/>
      <c r="M150" s="104"/>
      <c r="N150" s="91"/>
      <c r="O150" s="104"/>
      <c r="P150" s="91"/>
      <c r="Q150" s="104"/>
      <c r="R150" s="38"/>
    </row>
    <row r="151" spans="2:18" ht="57" customHeight="1" thickBot="1" x14ac:dyDescent="0.25">
      <c r="B151" s="8"/>
      <c r="C151" s="148" t="s">
        <v>99</v>
      </c>
      <c r="D151" s="11"/>
      <c r="E151" s="11"/>
      <c r="F151" s="11"/>
      <c r="G151" s="98">
        <f>SUM(G60,G112,G148)</f>
        <v>51</v>
      </c>
      <c r="H151" s="87"/>
      <c r="I151" s="98">
        <f>SUM(I60,I112,I148)</f>
        <v>62</v>
      </c>
      <c r="J151" s="87"/>
      <c r="K151" s="98">
        <f>SUM(K60,K112,K148)</f>
        <v>83</v>
      </c>
      <c r="L151" s="87"/>
      <c r="M151" s="98">
        <f>SUM(M60,M112,M148)</f>
        <v>104</v>
      </c>
      <c r="N151" s="87"/>
      <c r="O151" s="98">
        <f>SUM(O60,O112,O148)</f>
        <v>125</v>
      </c>
      <c r="P151" s="87"/>
      <c r="Q151" s="98">
        <f>SUM(Q60,Q112,Q148)</f>
        <v>425</v>
      </c>
      <c r="R151" s="38"/>
    </row>
    <row r="152" spans="2:18" s="28" customFormat="1" ht="29.25" customHeight="1" thickBot="1" x14ac:dyDescent="0.25">
      <c r="B152" s="31"/>
      <c r="C152" s="148"/>
      <c r="D152" s="11"/>
      <c r="E152" s="11"/>
      <c r="F152" s="11"/>
      <c r="G152" s="79"/>
      <c r="H152" s="43"/>
      <c r="I152" s="79"/>
      <c r="J152" s="43"/>
      <c r="K152" s="79"/>
      <c r="L152" s="41"/>
      <c r="M152" s="41"/>
      <c r="N152" s="41"/>
      <c r="O152" s="41"/>
      <c r="P152" s="41"/>
      <c r="Q152" s="95"/>
      <c r="R152" s="38"/>
    </row>
    <row r="153" spans="2:18" s="28" customFormat="1" ht="47.25" customHeight="1" thickBot="1" x14ac:dyDescent="0.25">
      <c r="B153" s="31"/>
      <c r="C153" s="398" t="s">
        <v>128</v>
      </c>
      <c r="D153" s="376"/>
      <c r="E153" s="11"/>
      <c r="F153" s="11"/>
      <c r="G153" s="93">
        <f>IFERROR((G$60+(G$148*0.8333))/G$62,0)</f>
        <v>9.7220999999999993</v>
      </c>
      <c r="H153" s="87"/>
      <c r="I153" s="93">
        <f>IFERROR((I$60+(I$148*0.8333))/I$62,0)</f>
        <v>10.555533333333333</v>
      </c>
      <c r="J153" s="87"/>
      <c r="K153" s="93">
        <f>IFERROR((K$60+(K$148*0.8333))/K$62,0)</f>
        <v>14.166633333333332</v>
      </c>
      <c r="L153" s="41"/>
      <c r="M153" s="93">
        <f>IFERROR((M$60+(M$148*0.8333))/M$62,0)</f>
        <v>17.777733333333334</v>
      </c>
      <c r="N153" s="41"/>
      <c r="O153" s="93">
        <f>IFERROR((O$60+(O$148*0.8333))/O$62,0)</f>
        <v>21.388833333333334</v>
      </c>
      <c r="P153" s="41"/>
      <c r="Q153" s="95"/>
      <c r="R153" s="38"/>
    </row>
    <row r="154" spans="2:18" s="28" customFormat="1" ht="13.5" customHeight="1" thickBot="1" x14ac:dyDescent="0.25">
      <c r="B154" s="31"/>
      <c r="C154" s="148"/>
      <c r="D154" s="152"/>
      <c r="E154" s="11"/>
      <c r="F154" s="11"/>
      <c r="G154" s="104"/>
      <c r="H154" s="87"/>
      <c r="I154" s="104"/>
      <c r="J154" s="87"/>
      <c r="K154" s="104"/>
      <c r="L154" s="41"/>
      <c r="M154" s="104"/>
      <c r="N154" s="41"/>
      <c r="O154" s="104"/>
      <c r="P154" s="41"/>
      <c r="Q154" s="95"/>
      <c r="R154" s="38"/>
    </row>
    <row r="155" spans="2:18" s="28" customFormat="1" ht="47.25" customHeight="1" thickBot="1" x14ac:dyDescent="0.25">
      <c r="B155" s="31"/>
      <c r="C155" s="398" t="s">
        <v>127</v>
      </c>
      <c r="D155" s="376"/>
      <c r="E155" s="11"/>
      <c r="F155" s="11"/>
      <c r="G155" s="93">
        <f>IFERROR((G112+(G$148*0.1667))/G$62,0)</f>
        <v>7.2778999999999998</v>
      </c>
      <c r="H155" s="87"/>
      <c r="I155" s="93">
        <f>IFERROR((I112+(I$148*0.1667))/I$62,0)</f>
        <v>10.111133333333333</v>
      </c>
      <c r="J155" s="87"/>
      <c r="K155" s="93">
        <f>IFERROR((K112+(K$148*0.1667))/K$62,0)</f>
        <v>13.500033333333334</v>
      </c>
      <c r="L155" s="41"/>
      <c r="M155" s="93">
        <f>IFERROR((M112+(M$148*0.1667))/M$62,0)</f>
        <v>16.888933333333334</v>
      </c>
      <c r="N155" s="41"/>
      <c r="O155" s="93">
        <f>IFERROR((O112+(O$148*0.1667))/O$62,0)</f>
        <v>20.277833333333334</v>
      </c>
      <c r="P155" s="41"/>
      <c r="Q155" s="95"/>
      <c r="R155" s="38"/>
    </row>
    <row r="156" spans="2:18" s="28" customFormat="1" ht="11.25" customHeight="1" x14ac:dyDescent="0.2">
      <c r="B156" s="31"/>
      <c r="C156" s="148"/>
      <c r="D156" s="152"/>
      <c r="E156" s="11"/>
      <c r="F156" s="11"/>
      <c r="G156" s="104"/>
      <c r="H156" s="87"/>
      <c r="I156" s="104"/>
      <c r="J156" s="87"/>
      <c r="K156" s="104"/>
      <c r="L156" s="41"/>
      <c r="M156" s="104"/>
      <c r="N156" s="41"/>
      <c r="O156" s="104"/>
      <c r="P156" s="41"/>
      <c r="Q156" s="95"/>
      <c r="R156" s="38"/>
    </row>
    <row r="157" spans="2:18" ht="46.5" customHeight="1" thickBot="1" x14ac:dyDescent="0.25">
      <c r="B157" s="71"/>
      <c r="C157" s="157" t="s">
        <v>126</v>
      </c>
      <c r="D157" s="57"/>
      <c r="E157" s="57"/>
      <c r="F157" s="57"/>
      <c r="G157" s="78"/>
      <c r="H157" s="73"/>
      <c r="I157" s="78"/>
      <c r="J157" s="73"/>
      <c r="K157" s="78"/>
      <c r="L157" s="74"/>
      <c r="M157" s="74"/>
      <c r="N157" s="74"/>
      <c r="O157" s="74"/>
      <c r="P157" s="74"/>
      <c r="Q157" s="78"/>
      <c r="R157" s="75"/>
    </row>
    <row r="158" spans="2:18" ht="13.5" thickTop="1" x14ac:dyDescent="0.2"/>
    <row r="159" spans="2:18" x14ac:dyDescent="0.2"/>
    <row r="160" spans="2:18"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sheetData>
  <mergeCells count="7">
    <mergeCell ref="D138:D144"/>
    <mergeCell ref="C153:D153"/>
    <mergeCell ref="C155:D155"/>
    <mergeCell ref="G9:K9"/>
    <mergeCell ref="G11:K11"/>
    <mergeCell ref="G17:K17"/>
    <mergeCell ref="G69:K69"/>
  </mergeCells>
  <dataValidations count="6">
    <dataValidation allowBlank="1" showInputMessage="1" showErrorMessage="1" promptTitle="Provider Name" prompt="Please enter the Name of the organisation submitting the bid." sqref="G11:K11"/>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73"/>
    <dataValidation allowBlank="1" showInputMessage="1" showErrorMessage="1" promptTitle="Direct Service Delivery Salaries" prompt="Enter the salary costs including on costs and expenses for the staff and volunteers detailed above in relation to the delivery of this service." sqref="E30 E82"/>
    <dataValidation allowBlank="1" showInputMessage="1" showErrorMessage="1" promptTitle="Overhead Costs Staffing" prompt="Enter the numbers and costs of staff who do not directly deliver services i.e. Administrators, Team Managers etc." sqref="E124"/>
    <dataValidation allowBlank="1" showInputMessage="1" showErrorMessage="1" promptTitle="Overhead Costs " prompt="Enter all other costs which will be expended in running the above services." sqref="E136"/>
    <dataValidation allowBlank="1" showInputMessage="1" showErrorMessage="1" promptTitle="Other Direct Service Costs" prompt="Enter any other costs that will be incurred on Direct Service Delivery e.g organised activities for service users. " sqref="E48 E100"/>
  </dataValidations>
  <pageMargins left="0.70866141732283472" right="0.70866141732283472" top="0.74803149606299213" bottom="0.74803149606299213" header="0.31496062992125984" footer="0.31496062992125984"/>
  <pageSetup paperSize="8" scale="75" orientation="portrait" r:id="rId1"/>
  <rowBreaks count="2" manualBreakCount="2">
    <brk id="66" max="16383" man="1"/>
    <brk id="118" max="16383" man="1"/>
  </rowBreaks>
  <ignoredErrors>
    <ignoredError sqref="G114 I114 K114 M114 O114 O62 M62 K62 I62 G6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Bid Return Guidance</vt:lpstr>
      <vt:lpstr>TAB A (Lot 1 Variance)</vt:lpstr>
      <vt:lpstr>TAB B (Lot 2 Variance)</vt:lpstr>
      <vt:lpstr>TAB C (Lot 3 Variance)</vt:lpstr>
      <vt:lpstr>Modelling Summary</vt:lpstr>
      <vt:lpstr>Scoring Matrix (inc Example)</vt:lpstr>
      <vt:lpstr>bid return Lot 1</vt:lpstr>
      <vt:lpstr>bid return Lot 2</vt:lpstr>
      <vt:lpstr>bid return Lot 3</vt:lpstr>
      <vt:lpstr>Overhead reduction </vt:lpstr>
      <vt:lpstr>'Bid Return Guidance'!Print_Area</vt:lpstr>
      <vt:lpstr>'bid return Lot 1'!Print_Area</vt:lpstr>
      <vt:lpstr>'bid return Lot 3'!Print_Area</vt:lpstr>
      <vt:lpstr>'TAB B (Lot 2 Variance)'!Print_Area</vt:lpstr>
      <vt:lpstr>'TAB C (Lot 3 Variance)'!Print_Area</vt:lpstr>
    </vt:vector>
  </TitlesOfParts>
  <Company>Cornwall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Stevens Angela</dc:creator>
  <cp:lastModifiedBy>Sinfield Ashley</cp:lastModifiedBy>
  <cp:lastPrinted>2015-12-02T14:06:33Z</cp:lastPrinted>
  <dcterms:created xsi:type="dcterms:W3CDTF">2015-09-16T09:44:23Z</dcterms:created>
  <dcterms:modified xsi:type="dcterms:W3CDTF">2015-12-04T09:59:30Z</dcterms:modified>
</cp:coreProperties>
</file>