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commentsmeta4"/>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ents" sheetId="2" r:id="rId4"/>
    <sheet state="visible" name="Bidder Instructions" sheetId="3" r:id="rId5"/>
    <sheet state="visible" name="Authority RAG Thresholds" sheetId="4" r:id="rId6"/>
    <sheet state="visible" name="1.1a Lead Financial Input" sheetId="5" r:id="rId7"/>
    <sheet state="hidden" name="1.1b Lead Financial Input" sheetId="6" r:id="rId8"/>
    <sheet state="hidden" name="1.2a Subcontractor Input" sheetId="7" r:id="rId9"/>
    <sheet state="hidden" name="1.2b Subcontractor Input" sheetId="8" r:id="rId10"/>
    <sheet state="visible" name="2.1 Lead Ancillary Input " sheetId="9" r:id="rId11"/>
    <sheet state="hidden" name="2.2 Subcontractor Ancillary Inp" sheetId="10" r:id="rId12"/>
    <sheet state="visible" name="3.1 Lead Bidder Assessment" sheetId="11" r:id="rId13"/>
    <sheet state="visible" name="3.2 Immediate Parent Assmt" sheetId="12" r:id="rId14"/>
    <sheet state="visible" name="3.3 Ultimate Parent Assmt" sheetId="13" r:id="rId15"/>
    <sheet state="hidden" name="3.4 Subcontractor #1 Assmt" sheetId="14" r:id="rId16"/>
    <sheet state="hidden" name="3.5 Subcontractor #2 Assmt" sheetId="15" r:id="rId17"/>
    <sheet state="hidden" name="3.6 Subcontractor #3 Assmt" sheetId="16" r:id="rId18"/>
    <sheet state="hidden" name="Metric Definitions" sheetId="17" r:id="rId19"/>
    <sheet state="hidden" name="Admin&gt;&gt;" sheetId="18" r:id="rId20"/>
    <sheet state="hidden" name="Setup" sheetId="19" r:id="rId21"/>
    <sheet state="hidden" name="SysConfig" sheetId="20" r:id="rId22"/>
  </sheets>
  <definedNames>
    <definedName name="cstDaysInYr">SysConfig!$F$55</definedName>
    <definedName name="cstProjectName">Setup!$F$17</definedName>
    <definedName name="rngNamedRanges">SysConfig!$E$67:$G$79</definedName>
    <definedName name="cstThou">SysConfig!$F$49</definedName>
    <definedName name="Turnover">'1.1a Lead Financial Input'!$I$26</definedName>
    <definedName name="rngContents">Contents!$E$12:$I$32</definedName>
    <definedName name="cstWeeksInYr">SysConfig!$F$52</definedName>
    <definedName name="eTol">SysConfig!$F$59</definedName>
    <definedName name="cstProtectiveMarking">Setup!$F$22</definedName>
    <definedName name="sysChk">Contents!$H$34</definedName>
    <definedName name="sysWarn">Contents!$I$34</definedName>
    <definedName name="cstMil">SysConfig!$F$50</definedName>
    <definedName name="cstMonthsInQtr">SysConfig!$F$53</definedName>
    <definedName name="sysChkWord">SysConfig!$F$61</definedName>
    <definedName name="cstMonthsInYr">SysConfig!$F$54</definedName>
    <definedName name="cstDaysInWk">SysConfig!$F$51</definedName>
  </definedNames>
  <calcPr/>
  <extLst>
    <ext uri="GoogleSheetsCustomDataVersion1">
      <go:sheetsCustomData xmlns:go="http://customooxmlschemas.google.com/" r:id="rId23" roundtripDataSignature="AMtx7mjedaLNNewIBxieARkRfuI93KxZvw=="/>
    </ext>
  </extLst>
</workbook>
</file>

<file path=xl/comments1.xml><?xml version="1.0" encoding="utf-8"?>
<comments xmlns:r="http://schemas.openxmlformats.org/officeDocument/2006/relationships" xmlns="http://schemas.openxmlformats.org/spreadsheetml/2006/main">
  <authors>
    <author/>
  </authors>
  <commentList>
    <comment authorId="0" ref="F26">
      <text>
        <t xml:space="preserve">======
ID#AAAAdb8kK-g
gudixon    (2022-07-27 09:53:36)
Authority to confirm value</t>
      </text>
    </comment>
    <comment authorId="0" ref="M22">
      <text>
        <t xml:space="preserve">======
ID#AAAAdb8kK5c
sanjayrathod    (2022-07-27 09:53:36)
This ratio is binary and cannot be Amber.</t>
      </text>
    </comment>
  </commentList>
  <extLst>
    <ext uri="GoogleSheetsCustomDataVersion1">
      <go:sheetsCustomData xmlns:go="http://customooxmlschemas.google.com/" r:id="rId1" roundtripDataSignature="AMtx7mju94VPLN83XpX2dsR4lVeMjNZqcA=="/>
    </ext>
  </extLst>
</comments>
</file>

<file path=xl/comments2.xml><?xml version="1.0" encoding="utf-8"?>
<comments xmlns:r="http://schemas.openxmlformats.org/officeDocument/2006/relationships" xmlns="http://schemas.openxmlformats.org/spreadsheetml/2006/main">
  <authors>
    <author/>
  </authors>
  <commentList>
    <comment authorId="0" ref="Y21">
      <text>
        <t xml:space="preserve">======
ID#AAAAdb8kK-k
Hilson, Matthew (LAA)    (2022-07-27 09:53:36)
Income figures to be entered as positive
Cost figures to be entered as negative</t>
      </text>
    </comment>
    <comment authorId="0" ref="T151">
      <text>
        <t xml:space="preserve">======
ID#AAAAdb8kK9o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E149">
      <text>
        <t xml:space="preserve">======
ID#AAAAdb8kK9k
sanjayrathod    (2022-07-27 09:53:36)
Average Month End Net Debt: 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t>
      </text>
    </comment>
    <comment authorId="0" ref="E146">
      <text>
        <t xml:space="preserve">======
ID#AAAAdb8kK9U
Hilson, Matthew (LAA)    (2022-07-27 09:53:36)
Enter figure as a negative</t>
      </text>
    </comment>
    <comment authorId="0" ref="T17">
      <text>
        <t xml:space="preserve">======
ID#AAAAdb8kK9Q
sanjayrathod    (2022-07-27 09:53:36)
Please ensure that exchange rate is entered with GBP as the quote currency. Balance Sheet exchange rate should be based on period end value. For example, if the rate was 2 USD / 1GBP =$2.000 then 200USD from a financial statement reported in USD would convert into 100GBP in this tool.</t>
      </text>
    </comment>
    <comment authorId="0" ref="J93">
      <text>
        <t xml:space="preserve">======
ID#AAAAdb8kK9Y
Minal Sthankiya    (2022-07-27 09:53:36)
Must enter all liabilities as a positive</t>
      </text>
    </comment>
    <comment authorId="0" ref="Y149">
      <text>
        <t xml:space="preserve">======
ID#AAAAdb8kK88
sanjayrathod    (2022-07-27 09:53:36)
Average Month End Net Debt: 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t>
      </text>
    </comment>
    <comment authorId="0" ref="O149">
      <text>
        <t xml:space="preserve">======
ID#AAAAdb8kK8w
sanjayrathod    (2022-07-27 09:53:36)
Average Month End Net Debt: 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t>
      </text>
    </comment>
    <comment authorId="0" ref="T149">
      <text>
        <t xml:space="preserve">======
ID#AAAAdb8kK8o
sanjayrathod    (2022-07-27 09:53:36)
Average Month End Net Debt: 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t>
      </text>
    </comment>
    <comment authorId="0" ref="E52">
      <text>
        <t xml:space="preserve">======
ID#AAAAdb8kK8g
Hilson, Matthew (LAA)    (2022-07-27 09:53:36)
These costs should be included in the expenditure noted above, however, potential suppliers are requested to enter the details again here for the purposes of ratio calculations.
Enter as negative value</t>
      </text>
    </comment>
    <comment authorId="0" ref="E21">
      <text>
        <t xml:space="preserve">======
ID#AAAAdb8kK8c
Hilson, Matthew (LAA)    (2022-07-27 09:53:36)
Income figures to be entered as positive
Cost figures to be entered as negative</t>
      </text>
    </comment>
    <comment authorId="0" ref="E138">
      <text>
        <t xml:space="preserve">======
ID#AAAAdb8kK8M
Hilson, Matthew (LAA)    (2022-07-27 09:53:36)
Enter as positive value</t>
      </text>
    </comment>
    <comment authorId="0" ref="Y151">
      <text>
        <t xml:space="preserve">======
ID#AAAAdb8kK8I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J151">
      <text>
        <t xml:space="preserve">======
ID#AAAAdb8kK60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Y93">
      <text>
        <t xml:space="preserve">======
ID#AAAAdb8kK6s
Minal Sthankiya    (2022-07-27 09:53:36)
Must enter all liabilities as a positive</t>
      </text>
    </comment>
    <comment authorId="0" ref="E151">
      <text>
        <t xml:space="preserve">======
ID#AAAAdb8kK6M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T93">
      <text>
        <t xml:space="preserve">======
ID#AAAAdb8kK58
Minal Sthankiya    (2022-07-27 09:53:36)
Must enter all liabilities as a positive</t>
      </text>
    </comment>
    <comment authorId="0" ref="J149">
      <text>
        <t xml:space="preserve">======
ID#AAAAdb8kK5o
sanjayrathod    (2022-07-27 09:53:36)
Average Month End Net Debt: 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t>
      </text>
    </comment>
    <comment authorId="0" ref="J17">
      <text>
        <t xml:space="preserve">======
ID#AAAAdb8kK5Y
sanjayrathod    (2022-07-27 09:53:36)
Please ensure that exchange rate is entered with GBP as the quote currency. Balance Sheet exchange rate should be based on period end value. For example, if the rate was 2 USD / 1GBP =$2.000 then 200USD from a financial statement reported in USD would convert into 100GBP in this tool.</t>
      </text>
    </comment>
    <comment authorId="0" ref="E93">
      <text>
        <t xml:space="preserve">======
ID#AAAAdb8kK5I
Minal Sthankiya    (2022-07-27 09:53:36)
Must enter all liabilities as a positive</t>
      </text>
    </comment>
    <comment authorId="0" ref="E23">
      <text>
        <t xml:space="preserve">======
ID#AAAAdb8kK48
Hilson, Matthew (LAA)    (2022-07-27 09:53:36)
Enter Y or N</t>
      </text>
    </comment>
    <comment authorId="0" ref="J21">
      <text>
        <t xml:space="preserve">======
ID#AAAAdb8kK5E
Hilson, Matthew (LAA)    (2022-07-27 09:53:36)
Income figures to be entered as positive
Cost figures to be entered as negative</t>
      </text>
    </comment>
    <comment authorId="0" ref="J16">
      <text>
        <t xml:space="preserve">======
ID#AAAAdb8kK4s
sanjayrathod    (2022-07-27 09:53:36)
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text>
    </comment>
    <comment authorId="0" ref="U14">
      <text>
        <t xml:space="preserve">======
ID#AAAAdb8kK4c
sanjayrathod    (2022-07-27 09:53:36)
Please ensure that exchange rate is entered with GBP as the quote currency. For example, if the rate was 2 USD / 1GBP =$2.000 then 200USD from a financial statement reported in USD would convert into 100GBP in this tool.</t>
      </text>
    </comment>
    <comment authorId="0" ref="O93">
      <text>
        <t xml:space="preserve">======
ID#AAAAdb8kK4U
Minal Sthankiya    (2022-07-27 09:53:36)
Must enter all liabilities as a positive</t>
      </text>
    </comment>
    <comment authorId="0" ref="T21">
      <text>
        <t xml:space="preserve">======
ID#AAAAdb8kK4Q
Hilson, Matthew (LAA)    (2022-07-27 09:53:36)
Income figures to be entered as positive
Cost figures to be entered as negative</t>
      </text>
    </comment>
    <comment authorId="0" ref="O21">
      <text>
        <t xml:space="preserve">======
ID#AAAAdb8kK4M
Hilson, Matthew (LAA)    (2022-07-27 09:53:36)
Income figures to be entered as positive
Cost figures to be entered as negative</t>
      </text>
    </comment>
    <comment authorId="0" ref="K14">
      <text>
        <t xml:space="preserve">======
ID#AAAAdb8kK4A
sanjayrathod    (2022-07-27 09:53:36)
Please ensure that exchange rate is entered with GBP as the quote currency. For example, if the rate was 2 USD / 1GBP =$2.000 then 200USD from a financial statement reported in USD would convert into 100GBP in this tool.</t>
      </text>
    </comment>
    <comment authorId="0" ref="O151">
      <text>
        <t xml:space="preserve">======
ID#AAAAdb8kK3w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T16">
      <text>
        <t xml:space="preserve">======
ID#AAAAdb8kK3o
sanjayrathod    (2022-07-27 09:53:36)
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text>
    </comment>
  </commentList>
  <extLst>
    <ext uri="GoogleSheetsCustomDataVersion1">
      <go:sheetsCustomData xmlns:go="http://customooxmlschemas.google.com/" r:id="rId1" roundtripDataSignature="AMtx7mhQHNPPiTZ1+BsD23O/O5qdhPjDYQ=="/>
    </ext>
  </extLst>
</comments>
</file>

<file path=xl/comments3.xml><?xml version="1.0" encoding="utf-8"?>
<comments xmlns:r="http://schemas.openxmlformats.org/officeDocument/2006/relationships" xmlns="http://schemas.openxmlformats.org/spreadsheetml/2006/main">
  <authors>
    <author/>
  </authors>
  <commentList>
    <comment authorId="0" ref="AF17">
      <text>
        <t xml:space="preserve">======
ID#AAAAdb8kK-Y
sanjayrathod    (2022-07-27 09:53:36)
Please ensure that exchange rate is entered with GBP as the quote currency. Balance Sheet exchange rate should be based on period end value. For example, if the rate was 2 USD / 1GBP =$2.000 then 200USD from a financial statement reported in USD would convert into 100GBP in this tool.</t>
      </text>
    </comment>
    <comment authorId="0" ref="AQ124">
      <text>
        <t xml:space="preserve">======
ID#AAAAdb8kK-Q
Hilson, Matthew (LAA)    (2022-07-27 09:53:36)
Enter figure as a negative</t>
      </text>
    </comment>
    <comment authorId="0" ref="P129">
      <text>
        <t xml:space="preserve">======
ID#AAAAdb8kK-E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P124">
      <text>
        <t xml:space="preserve">======
ID#AAAAdb8kK94
Hilson, Matthew (LAA)    (2022-07-27 09:53:36)
Enter figure as a negative</t>
      </text>
    </comment>
    <comment authorId="0" ref="E55">
      <text>
        <t xml:space="preserve">======
ID#AAAAdb8kK9w
Hilson, Matthew (LAA)    (2022-07-27 09:53:36)
These costs should be included in the expenditure noted above, however, potential suppliers are requested to enter the details again here for the purposes of ratio calculations.
Enter as negative value</t>
      </text>
    </comment>
    <comment authorId="0" ref="E21">
      <text>
        <t xml:space="preserve">======
ID#AAAAdb8kK9c
Hilson, Matthew (LAA)    (2022-07-27 09:53:36)
Income figures to be entered as positive
Cost figures to be entered as negative</t>
      </text>
    </comment>
    <comment authorId="0" ref="E78">
      <text>
        <t xml:space="preserve">======
ID#AAAAdb8kK9g
Minal Sthankiya    (2022-07-27 09:53:36)
Must enter all liabilities as a positive</t>
      </text>
    </comment>
    <comment authorId="0" ref="E124">
      <text>
        <t xml:space="preserve">======
ID#AAAAdb8kK9I
Hilson, Matthew (LAA)    (2022-07-27 09:53:36)
Enter figure as a negative</t>
      </text>
    </comment>
    <comment authorId="0" ref="AQ127">
      <text>
        <t xml:space="preserve">======
ID#AAAAdb8kK9A
sanjayrathod    (2022-07-27 09:53:36)
Average Month End Net Debt: The Average Month End Net Debt is the preceding 13 month-end positions divided by 13. This is used to calculate a new metric (Average month end net debt to EBITDA) being piloted which may provide a better representation of the financial
indebtedness of Construction businesses.</t>
      </text>
    </comment>
    <comment authorId="0" ref="AF116">
      <text>
        <t xml:space="preserve">======
ID#AAAAdb8kK84
Hilson, Matthew (LAA)    (2022-07-27 09:53:36)
Enter as positive value</t>
      </text>
    </comment>
    <comment authorId="0" ref="E23">
      <text>
        <t xml:space="preserve">======
ID#AAAAdb8kK80
Hilson, Matthew (LAA)    (2022-07-27 09:53:36)
Enter Y or N</t>
      </text>
    </comment>
    <comment authorId="0" ref="P21">
      <text>
        <t xml:space="preserve">======
ID#AAAAdb8kK8s
Hilson, Matthew (LAA)    (2022-07-27 09:53:36)
Income figures to be entered as positive
Cost figures to be entered as negative</t>
      </text>
    </comment>
    <comment authorId="0" ref="AA124">
      <text>
        <t xml:space="preserve">======
ID#AAAAdb8kK8k
Hilson, Matthew (LAA)    (2022-07-27 09:53:36)
Enter figure as a negative</t>
      </text>
    </comment>
    <comment authorId="0" ref="AA127">
      <text>
        <t xml:space="preserve">======
ID#AAAAdb8kK8U
sanjayrathod    (2022-07-27 09:53:36)
Average Month End Net Debt: The Average Month End Net Debt is the preceding 13 month-end positions divided by 13. This is used to calculate a new metric (Average month end net debt to EBITDA) being piloted which may provide a better representation of the financial
indebtedness of Construction businesses.</t>
      </text>
    </comment>
    <comment authorId="0" ref="AQ129">
      <text>
        <t xml:space="preserve">======
ID#AAAAdb8kK74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E129">
      <text>
        <t xml:space="preserve">======
ID#AAAAdb8kK7w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P78">
      <text>
        <t xml:space="preserve">======
ID#AAAAdb8kK7o
Minal Sthankiya    (2022-07-27 09:53:36)
Must enter all liabilities as a positive</t>
      </text>
    </comment>
    <comment authorId="0" ref="AF16">
      <text>
        <t xml:space="preserve">======
ID#AAAAdb8kK7c
sanjayrathod    (2022-07-27 09:53:36)
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text>
    </comment>
    <comment authorId="0" ref="AA116">
      <text>
        <t xml:space="preserve">======
ID#AAAAdb8kK7k
Hilson, Matthew (LAA)    (2022-07-27 09:53:36)
Enter as positive value</t>
      </text>
    </comment>
    <comment authorId="0" ref="S14">
      <text>
        <t xml:space="preserve">======
ID#AAAAdb8kK7Y
sanjayrathod    (2022-07-27 09:53:36)
Please ensure that exchange rate is entered with GBP as the quote currency. For example, if the rate was 2 USD / 1GBP =$2.000 then 200USD from a financial statement reported in USD would convert into 100GBP in this tool.</t>
      </text>
    </comment>
    <comment authorId="0" ref="P17">
      <text>
        <t xml:space="preserve">======
ID#AAAAdb8kK7Q
sanjayrathod    (2022-07-27 09:53:36)
Please ensure that exchange rate is entered with GBP as the quote currency. Balance Sheet exchange rate should be based on period end value. For example, if the rate was 2 USD / 1GBP =$2.000 then 200USD from a financial statement reported in USD would convert into 100GBP in this tool.</t>
      </text>
    </comment>
    <comment authorId="0" ref="AA78">
      <text>
        <t xml:space="preserve">======
ID#AAAAdb8kK7U
Minal Sthankiya    (2022-07-27 09:53:36)
Must enter all liabilities as a positive</t>
      </text>
    </comment>
    <comment authorId="0" ref="AF124">
      <text>
        <t xml:space="preserve">======
ID#AAAAdb8kK7I
Hilson, Matthew (LAA)    (2022-07-27 09:53:36)
Enter figure as a negative</t>
      </text>
    </comment>
    <comment authorId="0" ref="AF21">
      <text>
        <t xml:space="preserve">======
ID#AAAAdb8kK68
Hilson, Matthew (LAA)    (2022-07-27 09:53:36)
Income figures to be entered as positive
Cost figures to be entered as negative</t>
      </text>
    </comment>
    <comment authorId="0" ref="AI22">
      <text>
        <t xml:space="preserve">======
ID#AAAAdb8kK7A
sanjayrathod    (2022-07-27 09:53:36)
Please note adjusting this line item will not pro-rate the ratios below.</t>
      </text>
    </comment>
    <comment authorId="0" ref="P116">
      <text>
        <t xml:space="preserve">======
ID#AAAAdb8kK6c
Hilson, Matthew (LAA)    (2022-07-27 09:53:36)
Enter as positive value</t>
      </text>
    </comment>
    <comment authorId="0" ref="AL22">
      <text>
        <t xml:space="preserve">======
ID#AAAAdb8kK6Y
sanjayrathod    (2022-07-27 09:53:36)
Please note adjusting this line item will not pro-rate the ratios below.</t>
      </text>
    </comment>
    <comment authorId="0" ref="AA21">
      <text>
        <t xml:space="preserve">======
ID#AAAAdb8kK6E
Hilson, Matthew (LAA)    (2022-07-27 09:53:36)
Income figures to be entered as positive
Cost figures to be entered as negative</t>
      </text>
    </comment>
    <comment authorId="0" ref="P127">
      <text>
        <t xml:space="preserve">======
ID#AAAAdb8kK6A
sanjayrathod    (2022-07-27 09:53:36)
Average Month End Net Debt: The Average Month End Net Debt is the preceding 13 month-end positions divided by 13. This is used to calculate a new metric (Average month end net debt to EBITDA) being piloted which may provide a better representation of the financial
indebtedness of Construction businesses.</t>
      </text>
    </comment>
    <comment authorId="0" ref="AQ116">
      <text>
        <t xml:space="preserve">======
ID#AAAAdb8kK54
Hilson, Matthew (LAA)    (2022-07-27 09:53:36)
Enter as positive value</t>
      </text>
    </comment>
    <comment authorId="0" ref="P16">
      <text>
        <t xml:space="preserve">======
ID#AAAAdb8kK5U
sanjayrathod    (2022-07-27 09:53:36)
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text>
    </comment>
    <comment authorId="0" ref="AF78">
      <text>
        <t xml:space="preserve">======
ID#AAAAdb8kK5Q
Minal Sthankiya    (2022-07-27 09:53:36)
Must enter all liabilities as a positive</t>
      </text>
    </comment>
    <comment authorId="0" ref="AQ21">
      <text>
        <t xml:space="preserve">======
ID#AAAAdb8kK5M
Hilson, Matthew (LAA)    (2022-07-27 09:53:36)
Income figures to be entered as positive
Cost figures to be entered as negative</t>
      </text>
    </comment>
    <comment authorId="0" ref="AF127">
      <text>
        <t xml:space="preserve">======
ID#AAAAdb8kK44
sanjayrathod    (2022-07-27 09:53:36)
Average Month End Net Debt: The Average Month End Net Debt is the preceding 13 month-end positions divided by 13. This is used to calculate a new metric (Average month end net debt to EBITDA) being piloted which may provide a better representation of the financial
indebtedness of Construction businesses.</t>
      </text>
    </comment>
    <comment authorId="0" ref="AQ78">
      <text>
        <t xml:space="preserve">======
ID#AAAAdb8kK4g
Minal Sthankiya    (2022-07-27 09:53:36)
Must enter all liabilities as a positive</t>
      </text>
    </comment>
    <comment authorId="0" ref="E127">
      <text>
        <t xml:space="preserve">======
ID#AAAAdb8kK4I
sanjayrathod    (2022-07-27 09:53:36)
Average Month End Net Debt: The Average Month End Net Debt is the preceding 13 month-end positions divided by 13. This is used to calculate a new metric (Average month end net debt to EBITDA) being piloted which may provide a better representation of the financial
indebtedness of Construction businesses.</t>
      </text>
    </comment>
    <comment authorId="0" ref="AF129">
      <text>
        <t xml:space="preserve">======
ID#AAAAdb8kK4E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AA129">
      <text>
        <t xml:space="preserve">======
ID#AAAAdb8kK34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AI14">
      <text>
        <t xml:space="preserve">======
ID#AAAAdb8kK3s
sanjayrathod    (2022-07-27 09:53:36)
Please ensure that exchange rate is entered with GBP as the quote currency. For example, if the rate was 2 USD / 1GBP =$2.000 then 200USD from a financial statement reported in USD would convert into 100GBP in this tool.</t>
      </text>
    </comment>
    <comment authorId="0" ref="E116">
      <text>
        <t xml:space="preserve">======
ID#AAAAdb8kK3Y
Hilson, Matthew (LAA)    (2022-07-27 09:53:36)
Enter as positive value</t>
      </text>
    </comment>
  </commentList>
  <extLst>
    <ext uri="GoogleSheetsCustomDataVersion1">
      <go:sheetsCustomData xmlns:go="http://customooxmlschemas.google.com/" r:id="rId1" roundtripDataSignature="AMtx7mjdYAhw8DrZ+SP4jqLJdubaYwyEqw=="/>
    </ext>
  </extLst>
</comments>
</file>

<file path=xl/comments4.xml><?xml version="1.0" encoding="utf-8"?>
<comments xmlns:r="http://schemas.openxmlformats.org/officeDocument/2006/relationships" xmlns="http://schemas.openxmlformats.org/spreadsheetml/2006/main">
  <authors>
    <author/>
  </authors>
  <commentList>
    <comment authorId="0" ref="O93">
      <text>
        <t xml:space="preserve">======
ID#AAAAdb8kK-U
Minal Sthankiya    (2022-07-27 09:53:36)
Must enter all liabilities as a positive</t>
      </text>
    </comment>
    <comment authorId="0" ref="H22">
      <text>
        <t xml:space="preserve">======
ID#AAAAdb8kK-I
sanjayrathod    (2022-07-27 09:53:36)
Please note adjusting this line item will not pro-rate the ratios below.</t>
      </text>
    </comment>
    <comment authorId="0" ref="R22">
      <text>
        <t xml:space="preserve">======
ID#AAAAdb8kK98
sanjayrathod    (2022-07-27 09:53:36)
Please note adjusting this line item will not pro-rate the ratios below.</t>
      </text>
    </comment>
    <comment authorId="0" ref="L22">
      <text>
        <t xml:space="preserve">======
ID#AAAAdb8kK-A
sanjayrathod    (2022-07-27 09:53:36)
Please note adjusting this line item will not pro-rate the ratios below.</t>
      </text>
    </comment>
    <comment authorId="0" ref="O149">
      <text>
        <t xml:space="preserve">======
ID#AAAAdb8kK90
sanjayrathod    (2022-07-27 09:53:36)
Average Month End Net Debt: The Average Month End Net Debt is the preceding 13 month-end positions divided by 13. This is used to calculate a new metric (Average month end net debt to EBITDA) being piloted which may provide a better representation of the financial
indebtedness of Construction businesses.</t>
      </text>
    </comment>
    <comment authorId="0" ref="E52">
      <text>
        <t xml:space="preserve">======
ID#AAAAdb8kK9s
Hilson, Matthew (LAA)    (2022-07-27 09:53:36)
These costs should be included in the expenditure noted above, however, potential suppliers are requested to enter the details again here for the purposes of ratio calculations.
Enter as negative value</t>
      </text>
    </comment>
    <comment authorId="0" ref="E151">
      <text>
        <t xml:space="preserve">======
ID#AAAAdb8kK9M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E149">
      <text>
        <t xml:space="preserve">======
ID#AAAAdb8kK9E
sanjayrathod    (2022-07-27 09:53:36)
Average Month End Net Debt: The Average Month End Net Debt is the preceding 13 month-end positions divided by 13. This is used to calculate a new metric (Average month end net debt to EBITDA) being piloted which may provide a better representation of the financial
indebtedness of Construction businesses.</t>
      </text>
    </comment>
    <comment authorId="0" ref="E21">
      <text>
        <t xml:space="preserve">======
ID#AAAAdb8kK8Y
Hilson, Matthew (LAA)    (2022-07-27 09:53:36)
Income figures to be entered as positive
Cost figures to be entered as negative</t>
      </text>
    </comment>
    <comment authorId="0" ref="J151">
      <text>
        <t xml:space="preserve">======
ID#AAAAdb8kK70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O21">
      <text>
        <t xml:space="preserve">======
ID#AAAAdb8kK7M
Hilson, Matthew (LAA)    (2022-07-27 09:53:36)
Income figures to be entered as positive
Cost figures to be entered as negative</t>
      </text>
    </comment>
    <comment authorId="0" ref="E138">
      <text>
        <t xml:space="preserve">======
ID#AAAAdb8kK7E
Hilson, Matthew (LAA)    (2022-07-27 09:53:36)
Enter as positive value</t>
      </text>
    </comment>
    <comment authorId="0" ref="F22">
      <text>
        <t xml:space="preserve">======
ID#AAAAdb8kK6w
sanjayrathod    (2022-07-27 09:53:36)
Please note adjusting this line item will not pro-rate the ratios below.</t>
      </text>
    </comment>
    <comment authorId="0" ref="M22">
      <text>
        <t xml:space="preserve">======
ID#AAAAdb8kK6g
sanjayrathod    (2022-07-27 09:53:36)
Please note adjusting this line item will not pro-rate the ratios below.</t>
      </text>
    </comment>
    <comment authorId="0" ref="E93">
      <text>
        <t xml:space="preserve">======
ID#AAAAdb8kK6Q
Minal Sthankiya    (2022-07-27 09:53:36)
Must enter all liabilities as a positive</t>
      </text>
    </comment>
    <comment authorId="0" ref="P22">
      <text>
        <t xml:space="preserve">======
ID#AAAAdb8kK50
sanjayrathod    (2022-07-27 09:53:36)
Please note adjusting this line item will not pro-rate the ratios below.</t>
      </text>
    </comment>
    <comment authorId="0" ref="J93">
      <text>
        <t xml:space="preserve">======
ID#AAAAdb8kK5w
Minal Sthankiya    (2022-07-27 09:53:36)
Must enter all liabilities as a positive</t>
      </text>
    </comment>
    <comment authorId="0" ref="K22">
      <text>
        <t xml:space="preserve">======
ID#AAAAdb8kK5s
sanjayrathod    (2022-07-27 09:53:36)
Please note adjusting this line item will not pro-rate the ratios below.</t>
      </text>
    </comment>
    <comment authorId="0" ref="J21">
      <text>
        <t xml:space="preserve">======
ID#AAAAdb8kK40
Hilson, Matthew (LAA)    (2022-07-27 09:53:36)
Income figures to be entered as positive
Cost figures to be entered as negative</t>
      </text>
    </comment>
    <comment authorId="0" ref="O151">
      <text>
        <t xml:space="preserve">======
ID#AAAAdb8kK4o
sanjayrathod    (2022-07-27 09:53:36)
Net Debt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t>
      </text>
    </comment>
    <comment authorId="0" ref="E146">
      <text>
        <t xml:space="preserve">======
ID#AAAAdb8kK4k
Hilson, Matthew (LAA)    (2022-07-27 09:53:36)
Enter figure as a negative</t>
      </text>
    </comment>
    <comment authorId="0" ref="J149">
      <text>
        <t xml:space="preserve">======
ID#AAAAdb8kK4Y
sanjayrathod    (2022-07-27 09:53:36)
Average Month End Net Debt: The Average Month End Net Debt is the preceding 13 month-end positions divided by 13. This is used to calculate a new metric (Average month end net debt to EBITDA) being piloted which may provide a better representation of the financial
indebtedness of Construction businesses.</t>
      </text>
    </comment>
    <comment authorId="0" ref="G22">
      <text>
        <t xml:space="preserve">======
ID#AAAAdb8kK3U
sanjayrathod    (2022-07-27 09:53:36)
Please note adjusting this line item will not pro-rate the ratios below.</t>
      </text>
    </comment>
    <comment authorId="0" ref="Q22">
      <text>
        <t xml:space="preserve">======
ID#AAAAdb8kK3g
sanjayrathod    (2022-07-27 09:53:36)
Please note adjusting this line item will not pro-rate the ratios below.</t>
      </text>
    </comment>
    <comment authorId="0" ref="E23">
      <text>
        <t xml:space="preserve">======
ID#AAAAdb8kK3c
Hilson, Matthew (LAA)    (2022-07-27 09:53:36)
Enter Y or N</t>
      </text>
    </comment>
  </commentList>
  <extLst>
    <ext uri="GoogleSheetsCustomDataVersion1">
      <go:sheetsCustomData xmlns:go="http://customooxmlschemas.google.com/" r:id="rId1" roundtripDataSignature="AMtx7mj4ONGx1Ecvq/7Mun1/PehffBlHKA=="/>
    </ext>
  </extLst>
</comments>
</file>

<file path=xl/comments5.xml><?xml version="1.0" encoding="utf-8"?>
<comments xmlns:r="http://schemas.openxmlformats.org/officeDocument/2006/relationships" xmlns="http://schemas.openxmlformats.org/spreadsheetml/2006/main">
  <authors>
    <author/>
  </authors>
  <commentList>
    <comment authorId="0" ref="P21">
      <text>
        <t xml:space="preserve">======
ID#AAAAdb8kK-c
Hilson, Matthew (LAA)    (2022-07-27 09:53:36)
Income figures to be entered as positive
Cost figures to be entered as negative</t>
      </text>
    </comment>
    <comment authorId="0" ref="E78">
      <text>
        <t xml:space="preserve">======
ID#AAAAdb8kK-M
Minal Sthankiya    (2022-07-27 09:53:36)
Must enter all liabilities as a positive</t>
      </text>
    </comment>
    <comment authorId="0" ref="AA127">
      <text>
        <t xml:space="preserve">======
ID#AAAAdb8kK8Q
sanjayrathod    (2022-07-27 09:53:36)
Average Month End Net Debt: The Average Month End Net Debt is the preceding 13 month-end positions divided by 13. This is used to calculate a new metric (Average month end net debt to EBITDA) being piloted which may provide a better representation of the financial
indebtedness of Construction businesses.</t>
      </text>
    </comment>
    <comment authorId="0" ref="P124">
      <text>
        <t xml:space="preserve">======
ID#AAAAdb8kK8E
Hilson, Matthew (LAA)    (2022-07-27 09:53:36)
Enter figure as a negative</t>
      </text>
    </comment>
    <comment authorId="0" ref="E23">
      <text>
        <t xml:space="preserve">======
ID#AAAAdb8kK8A
Hilson, Matthew (LAA)    (2022-07-27 09:53:36)
Enter Y or N</t>
      </text>
    </comment>
    <comment authorId="0" ref="P129">
      <text>
        <t xml:space="preserve">======
ID#AAAAdb8kK78
sanjayrathod    (2022-07-27 09:53:36)
Net Debt reflects the ability of a organisation to repay all debt immediately. A Negative Net Debt position implies that the organisation has sufficient liquid reserves to service its long term and short term debt position.</t>
      </text>
    </comment>
    <comment authorId="0" ref="AA124">
      <text>
        <t xml:space="preserve">======
ID#AAAAdb8kK7s
Hilson, Matthew (LAA)    (2022-07-27 09:53:36)
Enter figure as a negative</t>
      </text>
    </comment>
    <comment authorId="0" ref="AA78">
      <text>
        <t xml:space="preserve">======
ID#AAAAdb8kK7g
Minal Sthankiya    (2022-07-27 09:53:36)
Must enter all liabilities as a positive</t>
      </text>
    </comment>
    <comment authorId="0" ref="AA21">
      <text>
        <t xml:space="preserve">======
ID#AAAAdb8kK64
Hilson, Matthew (LAA)    (2022-07-27 09:53:36)
Income figures to be entered as positive
Cost figures to be entered as negative</t>
      </text>
    </comment>
    <comment authorId="0" ref="P116">
      <text>
        <t xml:space="preserve">======
ID#AAAAdb8kK6o
Hilson, Matthew (LAA)    (2022-07-27 09:53:36)
Enter as positive value</t>
      </text>
    </comment>
    <comment authorId="0" ref="E21">
      <text>
        <t xml:space="preserve">======
ID#AAAAdb8kK6k
Hilson, Matthew (LAA)    (2022-07-27 09:53:36)
Income figures to be entered as positive
Cost figures to be entered as negative</t>
      </text>
    </comment>
    <comment authorId="0" ref="AA116">
      <text>
        <t xml:space="preserve">======
ID#AAAAdb8kK6U
Hilson, Matthew (LAA)    (2022-07-27 09:53:36)
Enter as positive value</t>
      </text>
    </comment>
    <comment authorId="0" ref="P78">
      <text>
        <t xml:space="preserve">======
ID#AAAAdb8kK6I
Minal Sthankiya    (2022-07-27 09:53:36)
Must enter all liabilities as a positive</t>
      </text>
    </comment>
    <comment authorId="0" ref="E55">
      <text>
        <t xml:space="preserve">======
ID#AAAAdb8kK5k
Hilson, Matthew (LAA)    (2022-07-27 09:53:36)
These costs should be included in the expenditure noted above, however, potential suppliers are requested to enter the details again here for the purposes of ratio calculations.
Enter as negative value</t>
      </text>
    </comment>
    <comment authorId="0" ref="E116">
      <text>
        <t xml:space="preserve">======
ID#AAAAdb8kK5g
Hilson, Matthew (LAA)    (2022-07-27 09:53:36)
Enter as positive value</t>
      </text>
    </comment>
    <comment authorId="0" ref="E124">
      <text>
        <t xml:space="preserve">======
ID#AAAAdb8kK5A
Hilson, Matthew (LAA)    (2022-07-27 09:53:36)
Enter figure as a negative</t>
      </text>
    </comment>
    <comment authorId="0" ref="AA129">
      <text>
        <t xml:space="preserve">======
ID#AAAAdb8kK4w
sanjayrathod    (2022-07-27 09:53:36)
Net Debt reflects the ability of a organisation to repay all debt immediately. A Negative Net Debt position implies that the organisation has sufficient liquid reserves to service its long term and short term debt position.</t>
      </text>
    </comment>
    <comment authorId="0" ref="P127">
      <text>
        <t xml:space="preserve">======
ID#AAAAdb8kK38
sanjayrathod    (2022-07-27 09:53:36)
Average Month End Net Debt: The Average Month End Net Debt is the preceding 13 month-end positions divided by 13. This is used to calculate a new metric (Average month end net debt to EBITDA) being piloted which may provide a better representation of the financial
indebtedness of Construction businesses.</t>
      </text>
    </comment>
    <comment authorId="0" ref="E129">
      <text>
        <t xml:space="preserve">======
ID#AAAAdb8kK30
sanjayrathod    (2022-07-27 09:53:36)
Net Debt reflects the ability of a organisation to repay all debt immediately. A Negative Net Debt position implies that the organisation has sufficient liquid reserves to service its long term and short term debt position.</t>
      </text>
    </comment>
    <comment authorId="0" ref="E127">
      <text>
        <t xml:space="preserve">======
ID#AAAAdb8kK3k
sanjayrathod    (2022-07-27 09:53:36)
Average Month End Net Debt: The Average Month End Net Debt is the preceding 13 month-end positions divided by 13. This is used to calculate a new metric (Average month end net debt to EBITDA) being piloted which may provide a better representation of the financial
indebtedness of Construction businesses.</t>
      </text>
    </comment>
  </commentList>
  <extLst>
    <ext uri="GoogleSheetsCustomDataVersion1">
      <go:sheetsCustomData xmlns:go="http://customooxmlschemas.google.com/" r:id="rId1" roundtripDataSignature="AMtx7mgafyVoNDC0YQFmKj+VT6QKkCA7eQ=="/>
    </ext>
  </extLst>
</comments>
</file>

<file path=xl/sharedStrings.xml><?xml version="1.0" encoding="utf-8"?>
<sst xmlns="http://schemas.openxmlformats.org/spreadsheetml/2006/main" count="2795" uniqueCount="499">
  <si>
    <t>Contents</t>
  </si>
  <si>
    <t>Worksheet</t>
  </si>
  <si>
    <t>Link</t>
  </si>
  <si>
    <t>Sheet Description</t>
  </si>
  <si>
    <t>Errors</t>
  </si>
  <si>
    <t>Warnings</t>
  </si>
  <si>
    <t>Contents sheet listing all worksheets in template, listing error checks and containing template map.</t>
  </si>
  <si>
    <t>Authority Instructions</t>
  </si>
  <si>
    <t>This sheet provides instructions to the Authority on how to use this template.</t>
  </si>
  <si>
    <t>Bidder Instructions</t>
  </si>
  <si>
    <t>This sheet provides instructions to Bidders on how to use this template.</t>
  </si>
  <si>
    <t>Authority RAG Thresholds</t>
  </si>
  <si>
    <t>This sheet allows for the Contracting Authority to set the RAG thresholds used in the scoring of the ratios.</t>
  </si>
  <si>
    <t>1.1a Lead Financial Input</t>
  </si>
  <si>
    <t>Input sheet for a Lead Bidder which is a Private Limited Company/Publicly Listed Company together with its Immediate and Ultimate Parent.</t>
  </si>
  <si>
    <t>1.1b Lead Financial Input</t>
  </si>
  <si>
    <t>Input sheet for a Lead Bidder which is a Not-for-profit/Voluntary organisation together with its Immediate and Ultimate Parent.</t>
  </si>
  <si>
    <t>1.2a Subcontractor Input</t>
  </si>
  <si>
    <t>Input sheet for subcontractor which is a Private Limited Company/Publicly Listed Company.</t>
  </si>
  <si>
    <t>1.2b Subcontractor Input</t>
  </si>
  <si>
    <t>Input sheet for subcontractor which is a Not-for-profit/Voluntary organisation.</t>
  </si>
  <si>
    <t xml:space="preserve">2.1 Lead Ancillary Input </t>
  </si>
  <si>
    <t>Ancillary information input sheet for Lead Bidder, the Immediate Parent and Ultimate Parent.</t>
  </si>
  <si>
    <t>2.2 Subcontractor Ancillary Inp</t>
  </si>
  <si>
    <t>Ancillary information input sheet for subcontractors.</t>
  </si>
  <si>
    <t>3.1 Lead Bidder Assessment</t>
  </si>
  <si>
    <t>Ratio commentary and supplementary information sheet for Lead Bidder.</t>
  </si>
  <si>
    <t>3.2 Immediate Parent Assmt</t>
  </si>
  <si>
    <t>Ratio commentary and supplementary information sheet for Immediate Parent of the Lead Bidder.</t>
  </si>
  <si>
    <t>3.3 Ultimate Parent Assmt</t>
  </si>
  <si>
    <t>Ratio commentary and supplementary information sheet for Ultimate Parent of the Lead Bidder.</t>
  </si>
  <si>
    <t>3.4 Subcontractor #1 Assmt</t>
  </si>
  <si>
    <t>Ratio commentary and supplementary information sheet for subcontractor 1.</t>
  </si>
  <si>
    <t>3.5 Subcontractor #2 Assmt</t>
  </si>
  <si>
    <t>Ratio commentary and supplementary information sheet for subcontractor 2.</t>
  </si>
  <si>
    <t>3.6 Subcontractor #3 Assmt</t>
  </si>
  <si>
    <t>Ratio commentary and supplementary information sheet for subcontractor 3.</t>
  </si>
  <si>
    <t>Metric Definitions</t>
  </si>
  <si>
    <t>This sheet sets out metric definitions under EFS guidance.</t>
  </si>
  <si>
    <t>Setup</t>
  </si>
  <si>
    <t>Setup sheet, including general details, such as Contracting Authority name, and FVRA tool start date.</t>
  </si>
  <si>
    <t>SysConfig</t>
  </si>
  <si>
    <t>System configuration sheet, including lists, named ranges and constants.</t>
  </si>
  <si>
    <t>INSERT NEW ROWS ABOVE THIS ROW</t>
  </si>
  <si>
    <t>Master Control Check</t>
  </si>
  <si>
    <t>Update the Contents and Error Check summaries when new sheets are added/existing sheets are deleted</t>
  </si>
  <si>
    <t>FVRA Template Map</t>
  </si>
  <si>
    <t>The map below indicates the flow between worksheets within the template. Additional information around each tab can be found in the "Bidder Instructions" sheet.</t>
  </si>
  <si>
    <t>END OF WORKSHEET - INSERT ROWS ABOVE</t>
  </si>
  <si>
    <t>Overview</t>
  </si>
  <si>
    <t>This tool follows the Assessing and Monitoring the Economic and Financial Standing of Bidders and Suppliers Guidance Note. The UK Government Contracting Authorities can use this tool or their own assessment template which is in alignment with the principles of the Sourcing Playbook and the Assessing and Monitoring the Economic and Financial Standing of Bidders and Suppliers Guidance Note.</t>
  </si>
  <si>
    <t>The Financial Viability Risk Assessment tool ('FVRA') should be completed by the Bidder and include information on the prospective Lead Bidder, Immediate Parent organisation, Ultimate Parent organisation, including any other guarantor, and all relevant subcontractors as defined in the Contracting Authority's procurement documentation.</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</si>
  <si>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</si>
  <si>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</si>
  <si>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If a Bidder is a consortium or joint venture, a separate FVRA tool should be completed by each consortium or joint venture member. Subcontractor input need only be completed by the consortium or joint venture member that is the Lead Bidder, except where other consortium or joint venture members rely on one or more subcontractors for the purposes of demonstrating their financial and economic standing.</t>
  </si>
  <si>
    <t>1.</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</si>
  <si>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(i) the Lead Bidder (ii) Any Subcontractors (where there are no subcontractors select 'None'). </t>
  </si>
  <si>
    <t>2.</t>
  </si>
  <si>
    <t>Please select the relevant sub Company/Organisation type in the drop down set out in the section named "Company/Organisation Selection Dropdown" which accurately reflects the nature of the respective sub entity. Where there is no sub entity please select "None". A key subcontractor is one which, in the opinion of the Contracting Authority, performs (or would perform if appointed) a critical role in the provision of all or any part of the services and/or delivery of goods under the contract.</t>
  </si>
  <si>
    <t>3.</t>
  </si>
  <si>
    <t>The FVRA tool automatically allocates the same status (Private Limited Company/Publicly Listed Company or Not-for-profit/Voluntary Organisations) to the Immediate Parent and Ultimate Parent as that entered for the Lead Bidder.  The FVRA tool also allocates the same status to all subcontractors.  Where this does not reflect reality - i.e. your bidding team includes both Not-for-profit/Voluntary Organisations and Private Limited Companies/Publicly Listed Companies - you should complete a separate FVRA tool for the relevant entities as part of your submission.</t>
  </si>
  <si>
    <t>Where inputs are to be selected from a dropdown, input cells have been highlighted in blue. For example, External audit opinion would be selected from the drop down within the cell.</t>
  </si>
  <si>
    <t>External Audit Opinion</t>
  </si>
  <si>
    <t>Unmodified: Unqualified</t>
  </si>
  <si>
    <r>
      <rPr>
        <rFont val="Arial"/>
        <color theme="1"/>
        <sz val="12.0"/>
        <u/>
      </rPr>
      <t>Numeric or narrative data must only be entered in the yellow input cells</t>
    </r>
    <r>
      <rPr>
        <rFont val="Arial"/>
        <color theme="1"/>
        <sz val="12.0"/>
      </rPr>
      <t>. For example, the Bidder would enter 422 to represent £422,000 of tangible fixed assets.</t>
    </r>
  </si>
  <si>
    <t>Tangible fixed assets</t>
  </si>
  <si>
    <t>Sheet Colour Coding</t>
  </si>
  <si>
    <t>For each relevant organisation for whom you are providing FVRA data, information should be provided in the 3 groups of separately-coloured tabs:</t>
  </si>
  <si>
    <t>3a.</t>
  </si>
  <si>
    <t>Blue tabs -       1.1, 1.2.</t>
  </si>
  <si>
    <t>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Similarly where the subcontractor is a Private Limited Company/Publicly Listed Company, the subcontractor should complete tab "1.2a Subcontractor Input". Furthermore, where the subcontractor is a Not-for-profit/Voluntary Organisation the subcontractor should complete tab "1.2b Subcontractor Input".</t>
  </si>
  <si>
    <t>3b.</t>
  </si>
  <si>
    <t>Green tabs -       2.1, 2.2.</t>
  </si>
  <si>
    <t>Ancillary information must be entered into the Green tabs "2.1 Lead Ancillary Input" and "2.2 Subcontractor Ancillary Input" as necessary.  Where not relevant to your organisation (e.g. a Not-for-profit will not have a Share Price) please enter n/a, adding explanatory narrative as required.</t>
  </si>
  <si>
    <t>3c.</t>
  </si>
  <si>
    <t>Black tabs -       3.1 - 3.6</t>
  </si>
  <si>
    <t>Explanatory comments should be entered into the Black sheets "3.1 Lead Bidder Assessment" to "3.6 Subcontractor #3 Assmt" as necessary.</t>
  </si>
  <si>
    <t>Company/Organisation Selection Dropdown</t>
  </si>
  <si>
    <t>Company/Organisation Type(s)</t>
  </si>
  <si>
    <t>Please select the organisation type from the dropdown:</t>
  </si>
  <si>
    <t>Select Lead Bidder Type</t>
  </si>
  <si>
    <t>Select Subcontractor Type</t>
  </si>
  <si>
    <t>Private Limited Company/Publicly Listed Company</t>
  </si>
  <si>
    <t>Sheet Input Logic</t>
  </si>
  <si>
    <t>Blue tabs</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</si>
  <si>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</si>
  <si>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 xml:space="preserve">Income Statement: </t>
  </si>
  <si>
    <r>
      <rPr>
        <rFont val="Arial"/>
        <color theme="1"/>
        <sz val="12.0"/>
      </rPr>
      <t xml:space="preserve">Costs should be entered as </t>
    </r>
    <r>
      <rPr>
        <rFont val="Arial"/>
        <b/>
        <color rgb="FFFF0000"/>
        <sz val="12.0"/>
      </rPr>
      <t>(</t>
    </r>
    <r>
      <rPr>
        <rFont val="Arial"/>
        <b/>
        <color rgb="FFFF0000"/>
        <sz val="12.0"/>
        <u/>
      </rPr>
      <t>negative values)</t>
    </r>
    <r>
      <rPr>
        <rFont val="Arial"/>
        <color theme="1"/>
        <sz val="12.0"/>
      </rPr>
      <t xml:space="preserve">, income should be entered as </t>
    </r>
    <r>
      <rPr>
        <rFont val="Arial"/>
        <b/>
        <color theme="1"/>
        <sz val="12.0"/>
        <u/>
      </rPr>
      <t>positive values</t>
    </r>
    <r>
      <rPr>
        <rFont val="Arial"/>
        <color theme="1"/>
        <sz val="12.0"/>
      </rPr>
      <t xml:space="preserve">. </t>
    </r>
  </si>
  <si>
    <r>
      <rPr>
        <rFont val="Arial"/>
        <color theme="1"/>
        <sz val="12.0"/>
      </rP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rFont val="Arial"/>
        <b/>
        <color rgb="FFFF0000"/>
        <sz val="12.0"/>
        <u/>
      </rPr>
      <t>(negative values)</t>
    </r>
    <r>
      <rPr>
        <rFont val="Arial"/>
        <color theme="1"/>
        <sz val="12.0"/>
      </rPr>
      <t>.</t>
    </r>
  </si>
  <si>
    <t>Balance Sheet:</t>
  </si>
  <si>
    <r>
      <rPr>
        <rFont val="Arial"/>
        <color theme="1"/>
        <sz val="12.0"/>
      </rPr>
      <t xml:space="preserve">All figures, whether assets or liabilities should be entered as </t>
    </r>
    <r>
      <rPr>
        <rFont val="Arial"/>
        <color theme="1"/>
        <sz val="12.0"/>
        <u/>
      </rPr>
      <t>positive values.</t>
    </r>
  </si>
  <si>
    <r>
      <rPr>
        <rFont val="Arial"/>
        <color theme="1"/>
        <sz val="12.0"/>
      </rP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rFont val="Arial"/>
        <b/>
        <color theme="1"/>
        <sz val="12.0"/>
      </rPr>
      <t xml:space="preserve"> positive</t>
    </r>
    <r>
      <rPr>
        <rFont val="Arial"/>
        <color theme="1"/>
        <sz val="12.0"/>
      </rPr>
      <t xml:space="preserve"> or </t>
    </r>
    <r>
      <rPr>
        <rFont val="Arial"/>
        <b/>
        <color rgb="FFFF0000"/>
        <sz val="12.0"/>
      </rPr>
      <t>(negative)</t>
    </r>
    <r>
      <rPr>
        <rFont val="Arial"/>
        <color theme="1"/>
        <sz val="12.0"/>
      </rPr>
      <t xml:space="preserve"> value based on audited accounts</t>
    </r>
  </si>
  <si>
    <t xml:space="preserve">Cash Flow </t>
  </si>
  <si>
    <r>
      <rPr>
        <rFont val="Arial"/>
        <color theme="1"/>
        <sz val="12.0"/>
      </rPr>
      <t xml:space="preserve">Net cash flow from operating activities should be entered after working capital and tax. The item should be entered as a </t>
    </r>
    <r>
      <rPr>
        <rFont val="Arial"/>
        <b/>
        <color theme="1"/>
        <sz val="12.0"/>
      </rPr>
      <t>positive</t>
    </r>
    <r>
      <rPr>
        <rFont val="Arial"/>
        <color theme="1"/>
        <sz val="12.0"/>
      </rPr>
      <t xml:space="preserve"> or </t>
    </r>
    <r>
      <rPr>
        <rFont val="Arial"/>
        <b/>
        <color rgb="FFFF0000"/>
        <sz val="12.0"/>
      </rPr>
      <t xml:space="preserve">(negative) </t>
    </r>
    <r>
      <rPr>
        <rFont val="Arial"/>
        <color theme="1"/>
        <sz val="12.0"/>
      </rPr>
      <t>value as set out in your cash flow statement or management accounting data where a statement of cash flows is not produced as a part of audited accounts.</t>
    </r>
  </si>
  <si>
    <r>
      <rPr>
        <rFont val="Arial"/>
        <b/>
        <color rgb="FFFF0000"/>
        <sz val="12.0"/>
      </rPr>
      <t>Capital Expenditure (Tangible and Intangible)</t>
    </r>
    <r>
      <rPr>
        <rFont val="Arial"/>
        <color theme="1"/>
        <sz val="12.0"/>
      </rPr>
      <t xml:space="preserve"> must be entered as a </t>
    </r>
    <r>
      <rPr>
        <rFont val="Arial"/>
        <b/>
        <color rgb="FFFF0000"/>
        <sz val="12.0"/>
      </rPr>
      <t>(</t>
    </r>
    <r>
      <rPr>
        <rFont val="Arial"/>
        <b/>
        <color rgb="FFFF0000"/>
        <sz val="12.0"/>
        <u/>
      </rPr>
      <t>negative value)</t>
    </r>
    <r>
      <rPr>
        <rFont val="Arial"/>
        <color theme="1"/>
        <sz val="12.0"/>
      </rPr>
      <t>.</t>
    </r>
  </si>
  <si>
    <r>
      <rPr>
        <rFont val="Arial"/>
        <color theme="1"/>
        <sz val="12.0"/>
      </rPr>
      <t>Annual Contract Value: Contracting Authority to confirm the value and d</t>
    </r>
    <r>
      <rPr>
        <rFont val="Arial"/>
        <color theme="1"/>
        <sz val="12.0"/>
        <u/>
      </rPr>
      <t>oes not require Bidder input</t>
    </r>
    <r>
      <rPr>
        <rFont val="Arial"/>
        <color theme="1"/>
        <sz val="12.0"/>
      </rPr>
      <t>.</t>
    </r>
  </si>
  <si>
    <t>Green tabs</t>
  </si>
  <si>
    <t>Please provide share prices as quoted at close of business the day before submission.</t>
  </si>
  <si>
    <t>Please provide the name of company directors as at close of business the day before submission.</t>
  </si>
  <si>
    <t>Credit Report: Please provide the most recent credit report, stating the credit reporting agency and also the date the report was generated.</t>
  </si>
  <si>
    <t>Black tabs</t>
  </si>
  <si>
    <t>The FVRA tool will automatically transfer data relating to both the organisation details (Rows 10-14), and its performance against stipulated Ratios and Metrics (Columns E to J).</t>
  </si>
  <si>
    <r>
      <rPr>
        <rFont val="Arial"/>
        <color theme="1"/>
        <sz val="12.0"/>
      </rPr>
      <t xml:space="preserve">Please use yellow input fields to the right of the RAG status columns to comment on each organisation's performance against Ratios.  </t>
    </r>
    <r>
      <rPr>
        <rFont val="Arial"/>
        <color theme="1"/>
        <sz val="12.0"/>
        <u/>
      </rPr>
      <t>As a minimum you must provide commentary where in any period the organisation is ranked Red or Amber.</t>
    </r>
    <r>
      <rPr>
        <rFont val="Arial"/>
        <color theme="1"/>
        <sz val="12.0"/>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</si>
  <si>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Further discussion around providing this commentary and examples of potential mitigations can be found in the Assessing and Monitoring the Economic and Financial Standing of Bidders and Suppliers Guidance Note.</t>
  </si>
  <si>
    <t>FVRA Tool Limitations</t>
  </si>
  <si>
    <r>
      <rPr>
        <rFont val="Arial"/>
        <color theme="1"/>
        <sz val="12.0"/>
      </rPr>
      <t xml:space="preserve">Where the tool is used for </t>
    </r>
    <r>
      <rPr>
        <rFont val="Arial"/>
        <b/>
        <color theme="1"/>
        <sz val="12.0"/>
      </rPr>
      <t>monitoring purposes</t>
    </r>
    <r>
      <rPr>
        <rFont val="Arial"/>
        <color theme="1"/>
        <sz val="12.0"/>
      </rPr>
      <t xml:space="preserve"> throughout the life of the contract, the information for the Lead Bidder should be populated in the designated areas for a Lead Bidder.  </t>
    </r>
  </si>
  <si>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</si>
  <si>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End of Sheet</t>
  </si>
  <si>
    <t xml:space="preserve"> </t>
  </si>
  <si>
    <t>RAG Thresholds and Associated Boundaries</t>
  </si>
  <si>
    <t>The thresholds in this sheet should only be altered by the Contracting Authority to reflect the relevant sector of the procurement. Input thresholds into bold cells below:</t>
  </si>
  <si>
    <t>Threshold Boundaries</t>
  </si>
  <si>
    <t>Metric Definition (EFS)</t>
  </si>
  <si>
    <t>Ratio</t>
  </si>
  <si>
    <t>Red</t>
  </si>
  <si>
    <t>Amber</t>
  </si>
  <si>
    <t>Green</t>
  </si>
  <si>
    <t>Interpretation</t>
  </si>
  <si>
    <t>Turnover Ratio</t>
  </si>
  <si>
    <t>Higher the better</t>
  </si>
  <si>
    <t>Operating Margin</t>
  </si>
  <si>
    <t>3a</t>
  </si>
  <si>
    <t>Free Cash flow to Net Debt Ratio</t>
  </si>
  <si>
    <t>3b</t>
  </si>
  <si>
    <t>Net Debt to EBITDA Ratio</t>
  </si>
  <si>
    <t>Lower the better</t>
  </si>
  <si>
    <t>Net Debt and Net Pension Deficit to EBITDA Ratio</t>
  </si>
  <si>
    <t>Net Interest Paid Cover</t>
  </si>
  <si>
    <t>Acid Ratio</t>
  </si>
  <si>
    <t>Net Asset Value</t>
  </si>
  <si>
    <t>Group Exposure Ratio</t>
  </si>
  <si>
    <t>Approximate Annual Contract Value (£000s)</t>
  </si>
  <si>
    <t>CONTRACTING AUTHORITIES TO COMPLETE IN LINE WITH PROCUREMENT DOCUMENTS AND LOCK THE ABOVE CELLS AFTER THRESHOLDS HAVE BEEN SET. THE AMOUNT IS AN APPROXIMATION PROVIDED TO ENABLE THE CALCULATION OF THE TURNOVER RATIO. IT IS NOT A COMMITMENT TO A MINIMUM ANNUAL CONTRACT VALUE. THE VALUE OF THE CONTRACT WILL BE SUBJECT TO THE SPECIFIC TERMS OF THE CONTRACT, INCLUDING FACTORS SUCH AS PAYMENT MECHANISMS, ETC.</t>
  </si>
  <si>
    <t xml:space="preserve">Contracting Authorities should refer to Appendix II in the Assessing and Monitoring the Economic and Financial Standing of Bidders and Suppliers Guidance Note for further information. </t>
  </si>
  <si>
    <t>Private Limited Company/Publicly Listed Company Template</t>
  </si>
  <si>
    <t>Note please only complete this template if you are a Private Limited Company/ Publicly Listed Company.</t>
  </si>
  <si>
    <t>Lead Bidder</t>
  </si>
  <si>
    <t>Immediate Parent</t>
  </si>
  <si>
    <t>Exchange Rate (X/GBP)</t>
  </si>
  <si>
    <t>Ultimate Parent (Domestic Currency)</t>
  </si>
  <si>
    <t>Ultimate Parent (GBP)</t>
  </si>
  <si>
    <t>Stated exchange rate currency (e.g. € / £)</t>
  </si>
  <si>
    <t>P&amp;L and cash flow Statement Exchange Rate (X/GBP)</t>
  </si>
  <si>
    <t>Balance Sheet Exchange Rate (X/GBP)</t>
  </si>
  <si>
    <t>Lead Bidder Name</t>
  </si>
  <si>
    <t>Immediate Parent Name</t>
  </si>
  <si>
    <t>Ultimate Parent Name</t>
  </si>
  <si>
    <t>Summary Accounts</t>
  </si>
  <si>
    <t>Latest period</t>
  </si>
  <si>
    <t>INCOME STATEMENT (£'000s)</t>
  </si>
  <si>
    <t>31/XX/20XX</t>
  </si>
  <si>
    <t>INCOME STATEMENT (000s)</t>
  </si>
  <si>
    <t>Months in period</t>
  </si>
  <si>
    <t>Consolidated</t>
  </si>
  <si>
    <t>N</t>
  </si>
  <si>
    <t>Y</t>
  </si>
  <si>
    <t>N/A</t>
  </si>
  <si>
    <t>Annual/Interim</t>
  </si>
  <si>
    <t>Annual</t>
  </si>
  <si>
    <t>Turnover</t>
  </si>
  <si>
    <t>Cost of sales</t>
  </si>
  <si>
    <t>Gross profit</t>
  </si>
  <si>
    <t>Other operating income/expense</t>
  </si>
  <si>
    <t>Administrative income/expense</t>
  </si>
  <si>
    <t>Grant income (e.g. Government income)</t>
  </si>
  <si>
    <t>Impairment losses/gains</t>
  </si>
  <si>
    <t>Restructuring costs</t>
  </si>
  <si>
    <t>Operating profit</t>
  </si>
  <si>
    <t>Exceptional and non-underlying items</t>
  </si>
  <si>
    <t>Interest received</t>
  </si>
  <si>
    <t>Interest paid</t>
  </si>
  <si>
    <t>Other income/expense</t>
  </si>
  <si>
    <t>Share of results of associates and joint ventures</t>
  </si>
  <si>
    <t>Dividend income</t>
  </si>
  <si>
    <t>Gains and losses on reclassification of financial assets</t>
  </si>
  <si>
    <t>Profit before tax</t>
  </si>
  <si>
    <t>Income tax</t>
  </si>
  <si>
    <t>Discontinued operations (Profit/loss)</t>
  </si>
  <si>
    <t>Profit after tax</t>
  </si>
  <si>
    <t>Other</t>
  </si>
  <si>
    <t>Dividends</t>
  </si>
  <si>
    <t>Retained profit</t>
  </si>
  <si>
    <t>Depreciation and Amortisation (£'000s)</t>
  </si>
  <si>
    <t>Depreciation and Amortisation (000s)</t>
  </si>
  <si>
    <t xml:space="preserve">          Depreciation of right of use asset (£'000s)</t>
  </si>
  <si>
    <t xml:space="preserve">          Depreciation of right of use asset (000s)</t>
  </si>
  <si>
    <t>BALANCE SHEET (£'000s)</t>
  </si>
  <si>
    <t>BALANCE SHEET (000s)</t>
  </si>
  <si>
    <t>Goodwill (Incl negative goodwill)</t>
  </si>
  <si>
    <t>Other intangible fixed assets</t>
  </si>
  <si>
    <t>Other fixed assets (Fixed asset investments, investment properties etc.)</t>
  </si>
  <si>
    <t>Right of use assets</t>
  </si>
  <si>
    <t>Fixed assets</t>
  </si>
  <si>
    <t>Investments in associates or joint ventures</t>
  </si>
  <si>
    <t>Non-current trade receivables</t>
  </si>
  <si>
    <t>Finance lease receivables</t>
  </si>
  <si>
    <t xml:space="preserve">Amounts owed by group undertakings </t>
  </si>
  <si>
    <t>Amounts owed by joint ventures and associates</t>
  </si>
  <si>
    <t>Derivative financial instruments</t>
  </si>
  <si>
    <t>Other non-current assets (Deferred tax, etc.)</t>
  </si>
  <si>
    <t>Employee benefit assets (Pension etc.)</t>
  </si>
  <si>
    <t>Contract fulfilment assets</t>
  </si>
  <si>
    <t>Contract costs</t>
  </si>
  <si>
    <t>Other non-current assets</t>
  </si>
  <si>
    <t>Stock &amp; W.I.P.</t>
  </si>
  <si>
    <t>Right to returned goods asset</t>
  </si>
  <si>
    <t>Contract assets</t>
  </si>
  <si>
    <t>Trade and other receivables</t>
  </si>
  <si>
    <t>Amounts owed by group undertakings</t>
  </si>
  <si>
    <t>Corporation tax</t>
  </si>
  <si>
    <t>Prepayments and accrued income</t>
  </si>
  <si>
    <t>Investments</t>
  </si>
  <si>
    <t>Other current assets (Deferred tax, etc.)</t>
  </si>
  <si>
    <t>Other current financial assets (i.e. MMFs, secured loan notes)</t>
  </si>
  <si>
    <t>Cash and cash equivalents (Incl marketable securities)</t>
  </si>
  <si>
    <t>Assets classified as held for sale</t>
  </si>
  <si>
    <t>Current assets</t>
  </si>
  <si>
    <t>Trade and other payables</t>
  </si>
  <si>
    <t>Loans and overdrafts</t>
  </si>
  <si>
    <t>Current tax liabilities and social security costs</t>
  </si>
  <si>
    <t>Deferred consideration</t>
  </si>
  <si>
    <t>Lease liabilities</t>
  </si>
  <si>
    <t>Accruals</t>
  </si>
  <si>
    <t>Contract liabilities and deferred income</t>
  </si>
  <si>
    <t>Deferred income related to government grants</t>
  </si>
  <si>
    <t>Amounts owed to group undertakings</t>
  </si>
  <si>
    <t>Amounts owed to joint ventures and associates</t>
  </si>
  <si>
    <t>Share-based payments</t>
  </si>
  <si>
    <t>Other current liabilities</t>
  </si>
  <si>
    <t>Provisions</t>
  </si>
  <si>
    <t>Refund liability</t>
  </si>
  <si>
    <t>Liabilities directly associated with assets classified as held for sale</t>
  </si>
  <si>
    <t>Current liabilities</t>
  </si>
  <si>
    <t>Working capital</t>
  </si>
  <si>
    <t>Assets less current liabilities</t>
  </si>
  <si>
    <t>Loans and borrowings</t>
  </si>
  <si>
    <t>Employee benefit liabilities (Pension etc.)</t>
  </si>
  <si>
    <t>Deferred tax liabilities</t>
  </si>
  <si>
    <t>Other creditors</t>
  </si>
  <si>
    <t xml:space="preserve">Contract liabilities and deferred income </t>
  </si>
  <si>
    <t>Other non-current liabilities</t>
  </si>
  <si>
    <t>Non-current liabilities</t>
  </si>
  <si>
    <t>Non-controlling interest (e.g. Minority interest)</t>
  </si>
  <si>
    <t>Share capital &amp; share premium account &amp; other reserves</t>
  </si>
  <si>
    <t>Retained earnings</t>
  </si>
  <si>
    <t>Net worth</t>
  </si>
  <si>
    <t>Capital employed</t>
  </si>
  <si>
    <t>Contingent liabilities in support of group undertakings (£'000s)</t>
  </si>
  <si>
    <t>Contingent liabilities in support of group undertakings (000s)</t>
  </si>
  <si>
    <t>Uncapped liabilities</t>
  </si>
  <si>
    <t>No</t>
  </si>
  <si>
    <t/>
  </si>
  <si>
    <t>Balance sheet check</t>
  </si>
  <si>
    <t>CASH FLOW (£'000s)</t>
  </si>
  <si>
    <t>CASH FLOW (000s)</t>
  </si>
  <si>
    <t>Net cash flow from operating activities (After working capital and tax)</t>
  </si>
  <si>
    <t>Capital expenditure (Tangible and intangible)</t>
  </si>
  <si>
    <t>Free cash flow</t>
  </si>
  <si>
    <t>Average month end net debt</t>
  </si>
  <si>
    <t>Net debt</t>
  </si>
  <si>
    <t>Annual contract value (£000s)</t>
  </si>
  <si>
    <t>Ratios</t>
  </si>
  <si>
    <t>Free cash flow to Net Debt Ratio</t>
  </si>
  <si>
    <t>RAG</t>
  </si>
  <si>
    <t>Not-for-profit/Voluntary organisation Template</t>
  </si>
  <si>
    <t>Note please only complete this template if you are a Not-for-profit/Voluntary organisation.</t>
  </si>
  <si>
    <t>Ultimate Parent</t>
  </si>
  <si>
    <t>Unrestricted Funds</t>
  </si>
  <si>
    <t>Restricted Funds</t>
  </si>
  <si>
    <t>Total Funds</t>
  </si>
  <si>
    <t>Income Statement/Statement of Financial Activities (£'000s)</t>
  </si>
  <si>
    <t>Income Statement/Statement of Financial Activities (000s)</t>
  </si>
  <si>
    <t>Donations and legacies</t>
  </si>
  <si>
    <t>Income from Charitable Activities/social purpose activities (including income from government, institutional donors, and other public authorities)</t>
  </si>
  <si>
    <t>Income from charitable activities</t>
  </si>
  <si>
    <t>Income from fundraising activities</t>
  </si>
  <si>
    <t>Income from other trading activities</t>
  </si>
  <si>
    <t>Investment income</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</si>
  <si>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</si>
  <si>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</si>
  <si>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</si>
  <si>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</si>
  <si>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</si>
  <si>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</si>
  <si>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</si>
  <si>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</si>
  <si>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</si>
  <si>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Other costs/Income</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</si>
  <si>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</si>
  <si>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</si>
  <si>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</si>
  <si>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</si>
  <si>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</si>
  <si>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</si>
  <si>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Transfer from unrestricted funds to restricted funds</t>
  </si>
  <si>
    <t>Net movements in funds for year</t>
  </si>
  <si>
    <t>Total funds brought forward</t>
  </si>
  <si>
    <t>Total funds carried forward</t>
  </si>
  <si>
    <t>Intangible fixed assets</t>
  </si>
  <si>
    <t>Employee pension benefit assets</t>
  </si>
  <si>
    <t xml:space="preserve">Other non-current assets </t>
  </si>
  <si>
    <t>Total non-current assets</t>
  </si>
  <si>
    <t>Trade debtors</t>
  </si>
  <si>
    <t>Legacy, gifts and grants receivable</t>
  </si>
  <si>
    <t>Tax asset</t>
  </si>
  <si>
    <t>Other debtors</t>
  </si>
  <si>
    <t>Amounts owed by government, institutional donors, and other public authorities</t>
  </si>
  <si>
    <t>Cash at bank and in hand and equivalents</t>
  </si>
  <si>
    <t>Other current assets (Investments etc)</t>
  </si>
  <si>
    <t>Total current assets</t>
  </si>
  <si>
    <t>Borrowings (Falling due within one year)</t>
  </si>
  <si>
    <t>Trade creditors</t>
  </si>
  <si>
    <t>Taxation and social security costs</t>
  </si>
  <si>
    <t>Interest payable</t>
  </si>
  <si>
    <t>Provision for grants payable</t>
  </si>
  <si>
    <t>Deferred income (contract and grant related)</t>
  </si>
  <si>
    <t xml:space="preserve">Deferred consideration </t>
  </si>
  <si>
    <t xml:space="preserve">Obligations under finance lease and hire purchase contracts </t>
  </si>
  <si>
    <t>Borrowings (Falling due after more than one year)</t>
  </si>
  <si>
    <t>Employee retirement benefit liabilities (Pension etc.)</t>
  </si>
  <si>
    <t>Provisions &amp; other creditors (Falling due after more than one year)</t>
  </si>
  <si>
    <t>Provision for multi-year grants payable</t>
  </si>
  <si>
    <t xml:space="preserve">Deferred income (contract and grant related)  </t>
  </si>
  <si>
    <t>Net Assets</t>
  </si>
  <si>
    <t>Unrestricted-General</t>
  </si>
  <si>
    <t xml:space="preserve">Unrestricted-Pension Funds </t>
  </si>
  <si>
    <t xml:space="preserve">Unrestricted-Designated </t>
  </si>
  <si>
    <t xml:space="preserve">Restricted-Endowment </t>
  </si>
  <si>
    <t xml:space="preserve">Restricted-Income </t>
  </si>
  <si>
    <t>Total charity funds</t>
  </si>
  <si>
    <t>Grant Commitments and Contingent Liabilities in support of Group undertakings (£'000s)</t>
  </si>
  <si>
    <t>Grant Commitments and Contingent Liabilities in support of Group undertakings (000s)</t>
  </si>
  <si>
    <t>Net cash flow from/used in operating activities</t>
  </si>
  <si>
    <t>Private Limited Company/Public Listed Company Subcontractor Template</t>
  </si>
  <si>
    <t>Note please only complete this template if you have a private limited company/publicly listed company as a subcontractor.  If a Bidder has more than three subcontractors, a separate FVRA tool should be completed for any additional subcontractors.</t>
  </si>
  <si>
    <t>Subcontractor #1</t>
  </si>
  <si>
    <t>Subcontractor #2</t>
  </si>
  <si>
    <t>Subcontractor #3</t>
  </si>
  <si>
    <t>Subcontractor #1 Ltd</t>
  </si>
  <si>
    <t>Subcontractor #2 Ltd</t>
  </si>
  <si>
    <t>Subcontractor #3 Ltd</t>
  </si>
  <si>
    <t>Not-for-profit/Voluntary organisation Subcontractor Template</t>
  </si>
  <si>
    <t>Note please only complete this template if you are a Not-for-profit/Voluntary organisation.  If a Bidder has more than three subcontractors, a separate FVRA tool should be completed for any additional subcontractors.</t>
  </si>
  <si>
    <t>Company/Organisation</t>
  </si>
  <si>
    <t>Commercial Agreement Information</t>
  </si>
  <si>
    <t>Detail</t>
  </si>
  <si>
    <t>Comment</t>
  </si>
  <si>
    <t>Country of Registration</t>
  </si>
  <si>
    <t>Commercial Agreement Refernce</t>
  </si>
  <si>
    <t>RM 6251</t>
  </si>
  <si>
    <t>Registered Number</t>
  </si>
  <si>
    <t>Commercial Agreement Name</t>
  </si>
  <si>
    <t>Supply of Energy</t>
  </si>
  <si>
    <t>DUNS Number</t>
  </si>
  <si>
    <t>H score</t>
  </si>
  <si>
    <t>Share Price</t>
  </si>
  <si>
    <t>Share Price Date</t>
  </si>
  <si>
    <t>Company/Organisation Directors:</t>
  </si>
  <si>
    <t>Credit Report (D&amp;B, Experian etc)</t>
  </si>
  <si>
    <t xml:space="preserve">Credit rating assessment  (e.g. Fitch, Moody's, S&amp;P) </t>
  </si>
  <si>
    <t>Details of existing covenants:</t>
  </si>
  <si>
    <t>External Audit Opinion Commentary</t>
  </si>
  <si>
    <t>Company</t>
  </si>
  <si>
    <t>Company Name</t>
  </si>
  <si>
    <t>Most Recent Accounting Period End</t>
  </si>
  <si>
    <t xml:space="preserve">Note: Potential Bidder to provide information/clarification on ratings. </t>
  </si>
  <si>
    <t>Assessment Area Most Recent Financial Year</t>
  </si>
  <si>
    <t>Earliest Period</t>
  </si>
  <si>
    <t>Latest Period</t>
  </si>
  <si>
    <t>Earliest RAG</t>
  </si>
  <si>
    <t>Latest RAG</t>
  </si>
  <si>
    <t>Earliest Score</t>
  </si>
  <si>
    <t>Latest Score</t>
  </si>
  <si>
    <t>Potential Bidder to input comments</t>
  </si>
  <si>
    <t>Net Debt to EBITDA ratio</t>
  </si>
  <si>
    <t xml:space="preserve">Please see below for the definitions of the 8 Metrics as detailed in Appendix I in the Assessing and Monitoring the Economic and Financial Standing of Bidders and Suppliers Guidance Note. </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</si>
  <si>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</si>
  <si>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</si>
  <si>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Formula Mappings</t>
  </si>
  <si>
    <t>Metric No.</t>
  </si>
  <si>
    <t>Metric</t>
  </si>
  <si>
    <t>Metric Definition (as per EFS Guidance)</t>
  </si>
  <si>
    <t>Private Limited Company/Public Listed Company</t>
  </si>
  <si>
    <t>Not-for-Profit/Voluntary Organisation</t>
  </si>
  <si>
    <t>Turnover Ratio = Turnover / Annual Contract Value</t>
  </si>
  <si>
    <t>Turnover Ratio = Total income and endowments / Annual Contract Value</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</si>
  <si>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</si>
  <si>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Operating Margin = Net income/(expenditure) before gains and losses / Total income and endowments</t>
  </si>
  <si>
    <t>3(A)</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</si>
  <si>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</si>
  <si>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</si>
  <si>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3(B)</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</si>
  <si>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</si>
  <si>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</si>
  <si>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</si>
  <si>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</si>
  <si>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</si>
  <si>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t>Net Interest Paid Cover =  Net income/(expenditure) before gains and losses / - (Net finance costs + Investment income)</t>
  </si>
  <si>
    <t>Acid Ratio = (Current Assets - Stock and WIP) / Current liabilities</t>
  </si>
  <si>
    <t>Net Asset Value = Net Worth</t>
  </si>
  <si>
    <t>Net Asset Value = Total charity funds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</si>
  <si>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</si>
  <si>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</si>
  <si>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Contracting Authority Instructions</t>
  </si>
  <si>
    <t>This tab should be updated by the Contracting Authority before the FVRA tool is distributed to Bidders.</t>
  </si>
  <si>
    <t>1 General Details</t>
  </si>
  <si>
    <t>Procurement Name</t>
  </si>
  <si>
    <t>RM 6251 Supply of Energy</t>
  </si>
  <si>
    <t>Please enter the procurement title here. This will appear in the tool strapline across all tabs.</t>
  </si>
  <si>
    <t>Contracting Authority</t>
  </si>
  <si>
    <t>Enter the name of the Contracting Authority here.</t>
  </si>
  <si>
    <t>Tool Developer</t>
  </si>
  <si>
    <t>Cabinet Office</t>
  </si>
  <si>
    <t>Enter the name/Contracting Authority responsible for updating and distributing the tool.</t>
  </si>
  <si>
    <t>Contact Details</t>
  </si>
  <si>
    <t>sourcing.programme@cabinetoffice.gov.uk</t>
  </si>
  <si>
    <t>Enter the contact details of the tool owner within the Contracting Authority distributing the tool.</t>
  </si>
  <si>
    <t>Tool Owner</t>
  </si>
  <si>
    <t>Enter the name of the tool owner in the Contracting Authority distributing the tool.</t>
  </si>
  <si>
    <t>Protective Marking</t>
  </si>
  <si>
    <t>OFFICIAL</t>
  </si>
  <si>
    <t>Do not change this cell.</t>
  </si>
  <si>
    <t>These cells are not to be changed by the Bidder.</t>
  </si>
  <si>
    <t>2 Setup</t>
  </si>
  <si>
    <t>Tool Start Date (dd/mm/yy)</t>
  </si>
  <si>
    <t>Enter the current date.</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</si>
  <si>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</si>
  <si>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</si>
  <si>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1 Lists</t>
  </si>
  <si>
    <t>This section can be used to enter lists (e.g., for Data Validation) that may be required as the FVRA Tool is developed.</t>
  </si>
  <si>
    <t>2.1 External Auditors Opinion</t>
  </si>
  <si>
    <t>Unmodified: Key audit matters</t>
  </si>
  <si>
    <t>Unmodified: Material uncertainty</t>
  </si>
  <si>
    <t>Unmodified: Emphasis of matter</t>
  </si>
  <si>
    <t>Modified: Qualified</t>
  </si>
  <si>
    <t>Modified: Disclaimer of opinion</t>
  </si>
  <si>
    <t>Modified: Adverse opinion</t>
  </si>
  <si>
    <t>These cells are used in the dropdown lists in the Bidder input tabs and are not to be modified.</t>
  </si>
  <si>
    <t>2.2 Company Organisation Type</t>
  </si>
  <si>
    <t>Lead Bidder Type</t>
  </si>
  <si>
    <t>Not-for-profit/Voluntary Organisation</t>
  </si>
  <si>
    <t>These cells are used in the dropdown lists in the Bidder instruction tabs and are not to be modified.</t>
  </si>
  <si>
    <t>Subcontractor Type</t>
  </si>
  <si>
    <t>None</t>
  </si>
  <si>
    <t>2.3 Uncapped Liabilities</t>
  </si>
  <si>
    <t>Yes</t>
  </si>
  <si>
    <t>3 Named Constants</t>
  </si>
  <si>
    <t>Named Range</t>
  </si>
  <si>
    <t>Constant Value</t>
  </si>
  <si>
    <t>cstThou</t>
  </si>
  <si>
    <t>Constant value used in calculations.</t>
  </si>
  <si>
    <t>cstMil</t>
  </si>
  <si>
    <t>cstDaysInWk</t>
  </si>
  <si>
    <t>Constant value reflecting the number of days per week.</t>
  </si>
  <si>
    <t>cstWeeksInYr</t>
  </si>
  <si>
    <t>Constant value reflecting the number of weeks per year.</t>
  </si>
  <si>
    <t>cstMonthsInQtr</t>
  </si>
  <si>
    <t>Constant value reflecting the number of months per quarter.</t>
  </si>
  <si>
    <t>cstMonthsInYr</t>
  </si>
  <si>
    <t>Constant value reflecting the number of months per year.</t>
  </si>
  <si>
    <t>cstDaysInYr</t>
  </si>
  <si>
    <t>Constant value reflecting the number of days per year.</t>
  </si>
  <si>
    <t>These cells are not to be modified</t>
  </si>
  <si>
    <t>4 Error Check Settings</t>
  </si>
  <si>
    <t>Error Tolerance</t>
  </si>
  <si>
    <t>This is an error tolerance value, primarily used in validation formula to check that the balance sheet balances. The error tolerance can be adjusted to allow for rounding errors in the balance sheet.</t>
  </si>
  <si>
    <t>Error Check Wording</t>
  </si>
  <si>
    <t>This cell contains the wording which is displayed when the validation formulas do not show any errors.</t>
  </si>
  <si>
    <t>5 Named Ranges List</t>
  </si>
  <si>
    <t>The table below sets out the name and location and purpose of all named ranges used throughout the tool.</t>
  </si>
  <si>
    <t>Name</t>
  </si>
  <si>
    <t>Address</t>
  </si>
  <si>
    <t>Purpose</t>
  </si>
  <si>
    <t>SysConfig!$F$49</t>
  </si>
  <si>
    <t>Thousand constant</t>
  </si>
  <si>
    <t>SysConfig!$F$50</t>
  </si>
  <si>
    <t>Million constant</t>
  </si>
  <si>
    <t>SysConfig!$F$51</t>
  </si>
  <si>
    <t>Number of days in week constant</t>
  </si>
  <si>
    <t>SysConfig!$F$52</t>
  </si>
  <si>
    <t>Number of weeks in year constant</t>
  </si>
  <si>
    <t>SysConfig!$F$53</t>
  </si>
  <si>
    <t>Number of months in quarter constant</t>
  </si>
  <si>
    <t>SysConfig!$F$54</t>
  </si>
  <si>
    <t>Number of months in year constant</t>
  </si>
  <si>
    <t>SysConfig!$F$55</t>
  </si>
  <si>
    <t>Number of days in year constant</t>
  </si>
  <si>
    <t>cstProjectName</t>
  </si>
  <si>
    <t>Setup!F17</t>
  </si>
  <si>
    <t>Name of Project</t>
  </si>
  <si>
    <t>cstProtectiveMarking</t>
  </si>
  <si>
    <t>Setup!F22</t>
  </si>
  <si>
    <t>Protective Marking wording</t>
  </si>
  <si>
    <t>eTol</t>
  </si>
  <si>
    <t>SysConfig!$F$59</t>
  </si>
  <si>
    <t>Error Tolerance constant</t>
  </si>
  <si>
    <t>rngNamedRanges</t>
  </si>
  <si>
    <t>SysConfig!$E$67:$G$79</t>
  </si>
  <si>
    <t>This table</t>
  </si>
</sst>
</file>

<file path=xl/styles.xml><?xml version="1.0" encoding="utf-8"?>
<styleSheet xmlns="http://schemas.openxmlformats.org/spreadsheetml/2006/main" xmlns:x14ac="http://schemas.microsoft.com/office/spreadsheetml/2009/9/ac" xmlns:mc="http://schemas.openxmlformats.org/markup-compatibility/2006">
  <numFmts count="14">
    <numFmt numFmtId="164" formatCode="[Red]&quot;!Err!&quot;;[Red]&quot;!Err!&quot;;&quot;OK&quot;"/>
    <numFmt numFmtId="165" formatCode="[Red]&quot;!W!&quot;;[Red]&quot;!W!&quot;;&quot;OK&quot;"/>
    <numFmt numFmtId="166" formatCode="#,##0_);[Red]\(#,##0\);&quot;-&quot;_);[Red]&quot;Err-&quot;@"/>
    <numFmt numFmtId="167" formatCode="#,##0.00_);[Red]\(#,##0.00\);&quot;-&quot;_);[Red]&quot;Err-&quot;@"/>
    <numFmt numFmtId="168" formatCode="0.00%_);[Red]\-0.00%_);\-\%_);[Red]&quot;Err-&quot;@"/>
    <numFmt numFmtId="169" formatCode="#,##0.000_);[Red]\(#,##0.000\);&quot;-&quot;_);[Red]&quot;Err-&quot;@"/>
    <numFmt numFmtId="170" formatCode="#,##0_);[Red]\(#,##0\);&quot;-&quot;_)"/>
    <numFmt numFmtId="171" formatCode="#,##0.00_);[Red]\(#,##0.00\);&quot;-&quot;_)"/>
    <numFmt numFmtId="172" formatCode="#,##0.0"/>
    <numFmt numFmtId="173" formatCode="0.00%_);[Red]\-0.00%_);\-\%_)"/>
    <numFmt numFmtId="174" formatCode="0.0%;[Red]\(0.0%\)"/>
    <numFmt numFmtId="175" formatCode="D/M/YYYY"/>
    <numFmt numFmtId="176" formatCode="#,##0.0;[Red]\(#,##0.0\)"/>
    <numFmt numFmtId="177" formatCode="#,##0.0;[Red]#,##0.0"/>
  </numFmts>
  <fonts count="47">
    <font>
      <sz val="9.0"/>
      <color theme="1"/>
      <name val="Arial"/>
      <scheme val="minor"/>
    </font>
    <font>
      <sz val="9.0"/>
      <color theme="1"/>
      <name val="Arial"/>
    </font>
    <font>
      <b/>
      <sz val="9.0"/>
      <color rgb="FFFF0000"/>
      <name val="Arial"/>
    </font>
    <font>
      <b/>
      <sz val="10.0"/>
      <color theme="0"/>
      <name val="Arial"/>
    </font>
    <font>
      <sz val="10.0"/>
      <color theme="0"/>
      <name val="Arial"/>
    </font>
    <font>
      <b/>
      <u/>
      <sz val="9.0"/>
      <color theme="0"/>
      <name val="Arial"/>
    </font>
    <font/>
    <font>
      <b/>
      <sz val="9.0"/>
      <color theme="0"/>
      <name val="Arial"/>
    </font>
    <font>
      <b/>
      <u/>
      <sz val="9.0"/>
      <color theme="0"/>
      <name val="Arial"/>
    </font>
    <font>
      <u/>
      <sz val="10.0"/>
      <color theme="0"/>
      <name val="Arial"/>
    </font>
    <font>
      <b/>
      <sz val="8.0"/>
      <color rgb="FF00B0F0"/>
      <name val="Arial"/>
    </font>
    <font>
      <b/>
      <sz val="12.0"/>
      <color rgb="FFFFFFFF"/>
      <name val="Arial"/>
    </font>
    <font>
      <b/>
      <sz val="9.0"/>
      <color theme="1"/>
      <name val="Arial"/>
    </font>
    <font>
      <u/>
      <sz val="9.0"/>
      <color theme="10"/>
      <name val="Arial"/>
    </font>
    <font>
      <i/>
      <sz val="9.0"/>
      <color rgb="FFFF0000"/>
      <name val="Arial"/>
    </font>
    <font>
      <sz val="12.0"/>
      <color theme="1"/>
      <name val="Arial"/>
    </font>
    <font>
      <b/>
      <sz val="10.0"/>
      <color theme="1"/>
      <name val="Arial"/>
    </font>
    <font>
      <b/>
      <sz val="12.0"/>
      <color theme="1"/>
      <name val="Arial"/>
    </font>
    <font>
      <sz val="12.0"/>
      <color theme="0"/>
      <name val="Arial"/>
    </font>
    <font>
      <b/>
      <sz val="10.0"/>
      <color rgb="FF57B6B3"/>
      <name val="Arial"/>
    </font>
    <font>
      <b/>
      <u/>
      <sz val="14.0"/>
      <color theme="0"/>
      <name val="Arial"/>
    </font>
    <font>
      <b/>
      <u/>
      <sz val="12.0"/>
      <color theme="1"/>
      <name val="Arial"/>
    </font>
    <font>
      <b/>
      <u/>
      <sz val="14.0"/>
      <color theme="1"/>
      <name val="Arial"/>
    </font>
    <font>
      <b/>
      <u/>
      <sz val="14.0"/>
      <color theme="0"/>
      <name val="Arial"/>
    </font>
    <font>
      <sz val="12.0"/>
      <color rgb="FFFF0000"/>
      <name val="Arial"/>
    </font>
    <font>
      <sz val="9.0"/>
      <color rgb="FFFF0000"/>
      <name val="Arial"/>
    </font>
    <font>
      <sz val="11.0"/>
      <color theme="1"/>
      <name val="Arial"/>
    </font>
    <font>
      <b/>
      <sz val="11.0"/>
      <color theme="1"/>
      <name val="Arial"/>
    </font>
    <font>
      <i/>
      <sz val="9.0"/>
      <color theme="1"/>
      <name val="Arial"/>
    </font>
    <font>
      <b/>
      <sz val="11.0"/>
      <color theme="1"/>
      <name val="Calibri"/>
    </font>
    <font>
      <b/>
      <sz val="16.0"/>
      <color theme="1"/>
      <name val="Calibri"/>
    </font>
    <font>
      <b/>
      <sz val="11.0"/>
      <color rgb="FFFF0000"/>
      <name val="Calibri"/>
    </font>
    <font>
      <sz val="16.0"/>
      <color theme="1"/>
      <name val="Arial"/>
    </font>
    <font>
      <b/>
      <sz val="14.0"/>
      <color theme="1"/>
      <name val="Arial"/>
    </font>
    <font>
      <b/>
      <i/>
      <sz val="9.0"/>
      <color rgb="FFFF0000"/>
      <name val="Arial"/>
    </font>
    <font>
      <sz val="9.0"/>
      <color rgb="FF0070C0"/>
      <name val="Arial"/>
    </font>
    <font>
      <i/>
      <sz val="11.0"/>
      <color theme="1"/>
      <name val="Calibri"/>
    </font>
    <font>
      <b/>
      <sz val="9.0"/>
      <color rgb="FFFFFFFF"/>
      <name val="Arial"/>
    </font>
    <font>
      <color theme="1"/>
      <name val="Arial"/>
      <scheme val="minor"/>
    </font>
    <font>
      <sz val="8.0"/>
      <color rgb="FF969696"/>
      <name val="Arial"/>
    </font>
    <font>
      <sz val="11.0"/>
      <color theme="1"/>
      <name val="Calibri"/>
    </font>
    <font>
      <sz val="12.0"/>
      <color rgb="FF0070C0"/>
      <name val="Arial"/>
    </font>
    <font>
      <b/>
      <sz val="12.0"/>
      <color rgb="FF000000"/>
      <name val="Arial"/>
    </font>
    <font>
      <i/>
      <sz val="12.0"/>
      <color rgb="FFFF0000"/>
      <name val="Arial"/>
    </font>
    <font>
      <u/>
      <sz val="12.0"/>
      <color theme="10"/>
      <name val="Arial"/>
    </font>
    <font>
      <u/>
      <sz val="9.0"/>
      <color theme="10"/>
      <name val="Arial"/>
    </font>
    <font>
      <sz val="9.0"/>
      <color theme="1"/>
      <name val="Calibri"/>
    </font>
  </fonts>
  <fills count="21">
    <fill>
      <patternFill patternType="none"/>
    </fill>
    <fill>
      <patternFill patternType="lightGray"/>
    </fill>
    <fill>
      <patternFill patternType="solid">
        <fgColor rgb="FF5E6D75"/>
        <bgColor rgb="FF5E6D75"/>
      </patternFill>
    </fill>
    <fill>
      <patternFill patternType="solid">
        <fgColor rgb="FF57B6B3"/>
        <bgColor rgb="FF57B6B3"/>
      </patternFill>
    </fill>
    <fill>
      <patternFill patternType="solid">
        <fgColor rgb="FFF2F2F2"/>
        <bgColor rgb="FFF2F2F2"/>
      </patternFill>
    </fill>
    <fill>
      <patternFill patternType="solid">
        <fgColor theme="0"/>
        <bgColor theme="0"/>
      </patternFill>
    </fill>
    <fill>
      <patternFill patternType="solid">
        <fgColor rgb="FFCCEEFB"/>
        <bgColor rgb="FFCCEEFB"/>
      </patternFill>
    </fill>
    <fill>
      <patternFill patternType="solid">
        <fgColor rgb="FFFFFFCC"/>
        <bgColor rgb="FFFFFFCC"/>
      </patternFill>
    </fill>
    <fill>
      <patternFill patternType="solid">
        <fgColor rgb="FF0070C0"/>
        <bgColor rgb="FF0070C0"/>
      </patternFill>
    </fill>
    <fill>
      <patternFill patternType="solid">
        <fgColor rgb="FF5AB7B2"/>
        <bgColor rgb="FF5AB7B2"/>
      </patternFill>
    </fill>
    <fill>
      <patternFill patternType="solid">
        <fgColor theme="1"/>
        <bgColor theme="1"/>
      </patternFill>
    </fill>
    <fill>
      <patternFill patternType="solid">
        <fgColor rgb="FFDEEAF6"/>
        <bgColor rgb="FFDEEAF6"/>
      </patternFill>
    </fill>
    <fill>
      <patternFill patternType="solid">
        <fgColor rgb="FFFF0000"/>
        <bgColor rgb="FFFF0000"/>
      </patternFill>
    </fill>
    <fill>
      <patternFill patternType="solid">
        <fgColor rgb="FFFFC000"/>
        <bgColor rgb="FFFFC000"/>
      </patternFill>
    </fill>
    <fill>
      <patternFill patternType="solid">
        <fgColor rgb="FF92D050"/>
        <bgColor rgb="FF92D050"/>
      </patternFill>
    </fill>
    <fill>
      <patternFill patternType="solid">
        <fgColor rgb="FFA5A5A5"/>
        <bgColor rgb="FFA5A5A5"/>
      </patternFill>
    </fill>
    <fill>
      <patternFill patternType="solid">
        <fgColor rgb="FFD9E2F3"/>
        <bgColor rgb="FFD9E2F3"/>
      </patternFill>
    </fill>
    <fill>
      <patternFill patternType="solid">
        <fgColor rgb="FFC0C0C0"/>
        <bgColor rgb="FFC0C0C0"/>
      </patternFill>
    </fill>
    <fill>
      <patternFill patternType="solid">
        <fgColor rgb="FF808080"/>
        <bgColor rgb="FF808080"/>
      </patternFill>
    </fill>
    <fill>
      <patternFill patternType="solid">
        <fgColor rgb="FFFFFFFF"/>
        <bgColor rgb="FFFFFFFF"/>
      </patternFill>
    </fill>
    <fill>
      <patternFill patternType="solid">
        <fgColor rgb="FF617179"/>
        <bgColor rgb="FF617179"/>
      </patternFill>
    </fill>
  </fills>
  <borders count="42">
    <border/>
    <border>
      <left/>
      <right/>
      <top/>
      <bottom/>
    </border>
    <border>
      <left/>
      <top/>
      <bottom/>
    </border>
    <border>
      <top/>
      <bottom/>
    </border>
    <border>
      <right/>
      <top/>
      <bottom/>
    </border>
    <border>
      <left style="thin">
        <color rgb="FF617179"/>
      </left>
      <right style="thin">
        <color rgb="FF617179"/>
      </right>
      <top style="thin">
        <color rgb="FF617179"/>
      </top>
      <bottom style="thin">
        <color rgb="FF617179"/>
      </bottom>
    </border>
    <border>
      <left style="hair">
        <color rgb="FF7F7F7F"/>
      </left>
      <right style="hair">
        <color rgb="FF7F7F7F"/>
      </right>
      <top/>
      <bottom style="hair">
        <color rgb="FF7F7F7F"/>
      </bottom>
    </border>
    <border>
      <bottom style="medium">
        <color rgb="FF57B6B3"/>
      </bottom>
    </border>
    <border>
      <left/>
      <right/>
      <top style="medium">
        <color rgb="FF57B6B3"/>
      </top>
      <bottom/>
    </border>
    <border>
      <left style="thin">
        <color rgb="FFC0C0C0"/>
      </left>
      <right style="thin">
        <color rgb="FFC0C0C0"/>
      </right>
      <top style="thin">
        <color rgb="FFC0C0C0"/>
      </top>
      <bottom style="thin">
        <color rgb="FFC0C0C0"/>
      </bottom>
    </border>
    <border>
      <left style="hair">
        <color rgb="FF7F7F7F"/>
      </left>
      <right style="hair">
        <color rgb="FF7F7F7F"/>
      </right>
      <top style="hair">
        <color rgb="FF7F7F7F"/>
      </top>
      <bottom style="hair">
        <color rgb="FF7F7F7F"/>
      </bottom>
    </border>
    <border>
      <left style="hair">
        <color rgb="FF5AB7B2"/>
      </left>
      <right style="hair">
        <color rgb="FF5AB7B2"/>
      </right>
      <top style="hair">
        <color rgb="FF5AB7B2"/>
      </top>
    </border>
    <border>
      <left style="hair">
        <color rgb="FF5AB7B2"/>
      </left>
      <right style="hair">
        <color rgb="FF5AB7B2"/>
      </right>
      <bottom style="hair">
        <color rgb="FF5AB7B2"/>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C0C0C0"/>
      </left>
      <right style="thin">
        <color rgb="FFC0C0C0"/>
      </right>
    </border>
    <border>
      <left style="hair">
        <color rgb="FF7F7F7F"/>
      </left>
      <top style="hair">
        <color rgb="FF7F7F7F"/>
      </top>
      <bottom style="hair">
        <color rgb="FF7F7F7F"/>
      </bottom>
    </border>
    <border>
      <right style="hair">
        <color rgb="FF7F7F7F"/>
      </right>
      <top style="hair">
        <color rgb="FF7F7F7F"/>
      </top>
      <bottom style="hair">
        <color rgb="FF7F7F7F"/>
      </bottom>
    </border>
    <border>
      <right style="hair">
        <color rgb="FF7F7F7F"/>
      </right>
    </border>
    <border>
      <top style="hair">
        <color rgb="FF7F7F7F"/>
      </top>
      <bottom style="hair">
        <color rgb="FF7F7F7F"/>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bottom style="thin">
        <color rgb="FF000000"/>
      </bottom>
    </border>
    <border>
      <left style="thin">
        <color rgb="FF000000"/>
      </left>
      <top style="thin">
        <color rgb="FF000000"/>
      </top>
      <bottom style="hair">
        <color rgb="FF7F7F7F"/>
      </bottom>
    </border>
    <border>
      <top style="thin">
        <color rgb="FF000000"/>
      </top>
      <bottom style="hair">
        <color rgb="FF7F7F7F"/>
      </bottom>
    </border>
    <border>
      <right style="hair">
        <color rgb="FF7F7F7F"/>
      </right>
      <top style="thin">
        <color rgb="FF000000"/>
      </top>
      <bottom style="hair">
        <color rgb="FF7F7F7F"/>
      </bottom>
    </border>
    <border>
      <left style="thin">
        <color rgb="FF000000"/>
      </left>
      <top style="hair">
        <color rgb="FF7F7F7F"/>
      </top>
      <bottom style="hair">
        <color rgb="FF7F7F7F"/>
      </bottom>
    </border>
    <border>
      <left/>
      <right style="thin">
        <color rgb="FF000000"/>
      </right>
      <top/>
      <bottom style="thin">
        <color rgb="FF000000"/>
      </bottom>
    </border>
    <border>
      <left style="thin">
        <color rgb="FF000000"/>
      </left>
      <right/>
      <top/>
      <bottom style="thin">
        <color rgb="FF000000"/>
      </bottom>
    </border>
    <border>
      <left/>
      <top style="hair">
        <color rgb="FF7F7F7F"/>
      </top>
      <bottom style="hair">
        <color rgb="FF7F7F7F"/>
      </bottom>
    </border>
    <border>
      <left style="dotted">
        <color rgb="FF7F7F7F"/>
      </left>
      <right style="dotted">
        <color rgb="FF7F7F7F"/>
      </right>
      <top style="dotted">
        <color rgb="FF7F7F7F"/>
      </top>
      <bottom style="dotted">
        <color rgb="FF7F7F7F"/>
      </bottom>
    </border>
    <border>
      <left style="dotted">
        <color rgb="FFFF0000"/>
      </left>
      <right style="dotted">
        <color rgb="FFFF0000"/>
      </right>
      <top style="dotted">
        <color rgb="FFFF0000"/>
      </top>
      <bottom style="dotted">
        <color rgb="FFFF0000"/>
      </bottom>
    </border>
    <border>
      <left style="hair">
        <color rgb="FFFF0000"/>
      </left>
      <right style="hair">
        <color rgb="FFFF0000"/>
      </right>
      <top style="hair">
        <color rgb="FFFF0000"/>
      </top>
      <bottom style="hair">
        <color rgb="FFFF0000"/>
      </bottom>
    </border>
    <border>
      <left style="dotted">
        <color rgb="FFFF0000"/>
      </left>
      <top style="dotted">
        <color rgb="FFFF0000"/>
      </top>
    </border>
    <border>
      <top style="dotted">
        <color rgb="FFFF0000"/>
      </top>
    </border>
    <border>
      <right style="dotted">
        <color rgb="FFFF0000"/>
      </right>
      <top style="dotted">
        <color rgb="FFFF0000"/>
      </top>
    </border>
    <border>
      <left style="dotted">
        <color rgb="FFFF0000"/>
      </left>
    </border>
    <border>
      <left style="hair">
        <color rgb="FF7F7F7F"/>
      </left>
      <right style="dotted">
        <color rgb="FFFF0000"/>
      </right>
      <top style="hair">
        <color rgb="FF7F7F7F"/>
      </top>
      <bottom style="hair">
        <color rgb="FF7F7F7F"/>
      </bottom>
    </border>
    <border>
      <left style="dotted">
        <color rgb="FFFF0000"/>
      </left>
      <right/>
      <top/>
      <bottom style="dotted">
        <color rgb="FFFF0000"/>
      </bottom>
    </border>
    <border>
      <left/>
      <right/>
      <top/>
      <bottom style="dotted">
        <color rgb="FFFF0000"/>
      </bottom>
    </border>
    <border>
      <left/>
      <right style="dotted">
        <color rgb="FFFF0000"/>
      </right>
      <top/>
      <bottom style="dotted">
        <color rgb="FFFF0000"/>
      </bottom>
    </border>
  </borders>
  <cellStyleXfs count="1">
    <xf borderId="0" fillId="0" fontId="0" numFmtId="0" applyAlignment="1" applyFont="1"/>
  </cellStyleXfs>
  <cellXfs count="206">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Alignment="1" applyBorder="1" applyFont="1">
      <alignment horizontal="left" vertical="center"/>
    </xf>
    <xf borderId="1" fillId="2" fontId="4" numFmtId="0" xfId="0" applyAlignment="1" applyBorder="1" applyFont="1">
      <alignment horizontal="left" vertical="center"/>
    </xf>
    <xf borderId="2" fillId="2" fontId="5" numFmtId="0" xfId="0" applyAlignment="1" applyBorder="1" applyFont="1">
      <alignment horizontal="left"/>
    </xf>
    <xf borderId="3" fillId="0" fontId="6" numFmtId="0" xfId="0" applyBorder="1" applyFont="1"/>
    <xf borderId="4" fillId="0" fontId="6" numFmtId="0" xfId="0" applyBorder="1" applyFont="1"/>
    <xf borderId="1" fillId="2" fontId="7" numFmtId="0" xfId="0" applyBorder="1" applyFont="1"/>
    <xf borderId="1" fillId="2" fontId="8" numFmtId="0" xfId="0" applyBorder="1" applyFont="1"/>
    <xf borderId="2" fillId="2" fontId="9" numFmtId="0" xfId="0" applyAlignment="1" applyBorder="1" applyFont="1">
      <alignment horizontal="left"/>
    </xf>
    <xf borderId="5" fillId="2" fontId="10" numFmtId="164" xfId="0" applyAlignment="1" applyBorder="1" applyFont="1" applyNumberFormat="1">
      <alignment horizontal="center"/>
    </xf>
    <xf borderId="5" fillId="2" fontId="10" numFmtId="165" xfId="0" applyAlignment="1" applyBorder="1" applyFont="1" applyNumberFormat="1">
      <alignment horizontal="center"/>
    </xf>
    <xf borderId="1" fillId="2" fontId="7" numFmtId="0" xfId="0" applyAlignment="1" applyBorder="1" applyFont="1">
      <alignment horizontal="center" vertical="center"/>
    </xf>
    <xf borderId="0" fillId="0" fontId="1" numFmtId="0" xfId="0" applyFont="1"/>
    <xf borderId="1" fillId="3" fontId="11" numFmtId="0" xfId="0" applyAlignment="1" applyBorder="1" applyFill="1" applyFont="1">
      <alignment horizontal="left"/>
    </xf>
    <xf borderId="0" fillId="0" fontId="1" numFmtId="0" xfId="0" applyAlignment="1" applyFont="1">
      <alignment vertical="center"/>
    </xf>
    <xf borderId="0" fillId="0" fontId="12" numFmtId="0" xfId="0" applyFont="1"/>
    <xf borderId="0" fillId="0" fontId="12" numFmtId="0" xfId="0" applyAlignment="1" applyFont="1">
      <alignment horizontal="center"/>
    </xf>
    <xf borderId="0" fillId="0" fontId="13" numFmtId="0" xfId="0" applyFont="1"/>
    <xf borderId="5" fillId="0" fontId="10" numFmtId="164" xfId="0" applyAlignment="1" applyBorder="1" applyFont="1" applyNumberFormat="1">
      <alignment horizontal="center"/>
    </xf>
    <xf borderId="6" fillId="4" fontId="12" numFmtId="0" xfId="0" applyAlignment="1" applyBorder="1" applyFill="1" applyFont="1">
      <alignment vertical="center"/>
    </xf>
    <xf borderId="6" fillId="4" fontId="1" numFmtId="0" xfId="0" applyAlignment="1" applyBorder="1" applyFont="1">
      <alignment vertical="center"/>
    </xf>
    <xf borderId="0" fillId="0" fontId="12" numFmtId="0" xfId="0" applyAlignment="1" applyFont="1">
      <alignment vertical="center"/>
    </xf>
    <xf borderId="0" fillId="0" fontId="14" numFmtId="0" xfId="0" applyAlignment="1" applyFont="1">
      <alignment vertical="center"/>
    </xf>
    <xf borderId="5" fillId="0" fontId="10" numFmtId="165" xfId="0" applyAlignment="1" applyBorder="1" applyFont="1" applyNumberFormat="1">
      <alignment horizontal="center"/>
    </xf>
    <xf borderId="1" fillId="2" fontId="10" numFmtId="164" xfId="0" applyAlignment="1" applyBorder="1" applyFont="1" applyNumberFormat="1">
      <alignment horizontal="center"/>
    </xf>
    <xf borderId="1" fillId="5" fontId="15" numFmtId="0" xfId="0" applyBorder="1" applyFill="1" applyFont="1"/>
    <xf borderId="2" fillId="5" fontId="15" numFmtId="0" xfId="0" applyAlignment="1" applyBorder="1" applyFont="1">
      <alignment horizontal="left" shrinkToFit="0" vertical="center" wrapText="1"/>
    </xf>
    <xf borderId="1" fillId="5" fontId="15" numFmtId="49" xfId="0" applyAlignment="1" applyBorder="1" applyFont="1" applyNumberFormat="1">
      <alignment horizontal="right"/>
    </xf>
    <xf borderId="2" fillId="5" fontId="15" numFmtId="0" xfId="0" applyAlignment="1" applyBorder="1" applyFont="1">
      <alignment shrinkToFit="0" vertical="center" wrapText="1"/>
    </xf>
    <xf borderId="1" fillId="5" fontId="15" numFmtId="0" xfId="0" applyAlignment="1" applyBorder="1" applyFont="1">
      <alignment horizontal="left" shrinkToFit="0" vertical="center" wrapText="1"/>
    </xf>
    <xf borderId="7" fillId="0" fontId="16" numFmtId="0" xfId="0" applyAlignment="1" applyBorder="1" applyFont="1">
      <alignment horizontal="left" vertical="center"/>
    </xf>
    <xf borderId="8" fillId="5" fontId="15" numFmtId="49" xfId="0" applyAlignment="1" applyBorder="1" applyFont="1" applyNumberFormat="1">
      <alignment horizontal="right" vertical="center"/>
    </xf>
    <xf borderId="1" fillId="5" fontId="15" numFmtId="49" xfId="0" applyAlignment="1" applyBorder="1" applyFont="1" applyNumberFormat="1">
      <alignment horizontal="right" vertical="center"/>
    </xf>
    <xf borderId="9" fillId="0" fontId="1" numFmtId="0" xfId="0" applyAlignment="1" applyBorder="1" applyFont="1">
      <alignment horizontal="center" vertical="center"/>
    </xf>
    <xf borderId="10" fillId="6" fontId="1" numFmtId="0" xfId="0" applyAlignment="1" applyBorder="1" applyFill="1" applyFont="1">
      <alignment horizontal="left" vertical="center"/>
    </xf>
    <xf borderId="10" fillId="7" fontId="1" numFmtId="166" xfId="0" applyAlignment="1" applyBorder="1" applyFill="1" applyFont="1" applyNumberFormat="1">
      <alignment vertical="center"/>
    </xf>
    <xf borderId="1" fillId="5" fontId="15" numFmtId="0" xfId="0" applyAlignment="1" applyBorder="1" applyFont="1">
      <alignment vertical="center"/>
    </xf>
    <xf borderId="1" fillId="5" fontId="15" numFmtId="49" xfId="0" applyAlignment="1" applyBorder="1" applyFont="1" applyNumberFormat="1">
      <alignment horizontal="right" vertical="top"/>
    </xf>
    <xf borderId="2" fillId="5" fontId="17" numFmtId="0" xfId="0" applyAlignment="1" applyBorder="1" applyFont="1">
      <alignment shrinkToFit="0" vertical="top" wrapText="1"/>
    </xf>
    <xf borderId="1" fillId="8" fontId="18" numFmtId="0" xfId="0" applyAlignment="1" applyBorder="1" applyFill="1" applyFont="1">
      <alignment horizontal="center" shrinkToFit="0" vertical="center" wrapText="1"/>
    </xf>
    <xf borderId="1" fillId="9" fontId="15" numFmtId="0" xfId="0" applyAlignment="1" applyBorder="1" applyFill="1" applyFont="1">
      <alignment horizontal="center" shrinkToFit="0" vertical="center" wrapText="1"/>
    </xf>
    <xf borderId="1" fillId="10" fontId="18" numFmtId="0" xfId="0" applyAlignment="1" applyBorder="1" applyFill="1" applyFont="1">
      <alignment horizontal="center" shrinkToFit="0" vertical="center" wrapText="1"/>
    </xf>
    <xf borderId="8" fillId="5" fontId="15" numFmtId="49" xfId="0" applyAlignment="1" applyBorder="1" applyFont="1" applyNumberFormat="1">
      <alignment horizontal="right"/>
    </xf>
    <xf borderId="0" fillId="0" fontId="19" numFmtId="0" xfId="0" applyAlignment="1" applyFont="1">
      <alignment horizontal="left" vertical="center"/>
    </xf>
    <xf borderId="0" fillId="0" fontId="15" numFmtId="0" xfId="0" applyFont="1"/>
    <xf borderId="1" fillId="5" fontId="17" numFmtId="0" xfId="0" applyBorder="1" applyFont="1"/>
    <xf borderId="10" fillId="4" fontId="1" numFmtId="0" xfId="0" applyAlignment="1" applyBorder="1" applyFont="1">
      <alignment vertical="center"/>
    </xf>
    <xf borderId="2" fillId="8" fontId="20" numFmtId="0" xfId="0" applyAlignment="1" applyBorder="1" applyFont="1">
      <alignment shrinkToFit="0" vertical="center" wrapText="1"/>
    </xf>
    <xf borderId="11" fillId="11" fontId="15" numFmtId="0" xfId="0" applyAlignment="1" applyBorder="1" applyFill="1" applyFont="1">
      <alignment shrinkToFit="0" vertical="center" wrapText="1"/>
    </xf>
    <xf borderId="12" fillId="0" fontId="6" numFmtId="0" xfId="0" applyBorder="1" applyFont="1"/>
    <xf borderId="0" fillId="0" fontId="1" numFmtId="0" xfId="0" applyAlignment="1" applyFont="1">
      <alignment shrinkToFit="0" vertical="center" wrapText="1"/>
    </xf>
    <xf borderId="1" fillId="5" fontId="21" numFmtId="0" xfId="0" applyAlignment="1" applyBorder="1" applyFont="1">
      <alignment vertical="center"/>
    </xf>
    <xf borderId="1" fillId="5" fontId="15" numFmtId="0" xfId="0" applyAlignment="1" applyBorder="1" applyFont="1">
      <alignment shrinkToFit="0" vertical="center" wrapText="1"/>
    </xf>
    <xf borderId="2" fillId="9" fontId="22" numFmtId="0" xfId="0" applyAlignment="1" applyBorder="1" applyFont="1">
      <alignment shrinkToFit="0" vertical="center" wrapText="1"/>
    </xf>
    <xf borderId="2" fillId="10" fontId="23" numFmtId="0" xfId="0" applyAlignment="1" applyBorder="1" applyFont="1">
      <alignment shrinkToFit="0" vertical="center" wrapText="1"/>
    </xf>
    <xf borderId="1" fillId="5" fontId="24" numFmtId="0" xfId="0" applyAlignment="1" applyBorder="1" applyFont="1">
      <alignment shrinkToFit="0" vertical="center" wrapText="1"/>
    </xf>
    <xf borderId="0" fillId="0" fontId="25" numFmtId="0" xfId="0" applyAlignment="1" applyFont="1">
      <alignment shrinkToFit="0" vertical="center" wrapText="1"/>
    </xf>
    <xf borderId="0" fillId="0" fontId="26" numFmtId="0" xfId="0" applyFont="1"/>
    <xf borderId="0" fillId="0" fontId="27" numFmtId="0" xfId="0" applyFont="1"/>
    <xf borderId="7" fillId="0" fontId="16" numFmtId="0" xfId="0" applyAlignment="1" applyBorder="1" applyFont="1">
      <alignment horizontal="center" vertical="center"/>
    </xf>
    <xf borderId="13" fillId="12" fontId="27" numFmtId="0" xfId="0" applyAlignment="1" applyBorder="1" applyFill="1" applyFont="1">
      <alignment horizontal="center" vertical="center"/>
    </xf>
    <xf borderId="14" fillId="13" fontId="27" numFmtId="0" xfId="0" applyAlignment="1" applyBorder="1" applyFill="1" applyFont="1">
      <alignment horizontal="center" vertical="center"/>
    </xf>
    <xf borderId="14" fillId="14" fontId="27" numFmtId="0" xfId="0" applyAlignment="1" applyBorder="1" applyFill="1" applyFont="1">
      <alignment horizontal="center" vertical="center"/>
    </xf>
    <xf borderId="0" fillId="0" fontId="15" numFmtId="0" xfId="0" applyAlignment="1" applyFont="1">
      <alignment horizontal="center"/>
    </xf>
    <xf borderId="10" fillId="7" fontId="15" numFmtId="167" xfId="0" applyAlignment="1" applyBorder="1" applyFont="1" applyNumberFormat="1">
      <alignment horizontal="center" vertical="center"/>
    </xf>
    <xf borderId="1" fillId="15" fontId="15" numFmtId="0" xfId="0" applyAlignment="1" applyBorder="1" applyFill="1" applyFont="1">
      <alignment horizontal="center" vertical="center"/>
    </xf>
    <xf borderId="13" fillId="12" fontId="15" numFmtId="0" xfId="0" applyAlignment="1" applyBorder="1" applyFont="1">
      <alignment horizontal="center" vertical="center"/>
    </xf>
    <xf borderId="14" fillId="13" fontId="15" numFmtId="0" xfId="0" applyAlignment="1" applyBorder="1" applyFont="1">
      <alignment horizontal="center" vertical="center"/>
    </xf>
    <xf borderId="14" fillId="14" fontId="15" numFmtId="0" xfId="0" applyAlignment="1" applyBorder="1" applyFont="1">
      <alignment horizontal="center" vertical="center"/>
    </xf>
    <xf borderId="10" fillId="7" fontId="15" numFmtId="9" xfId="0" applyAlignment="1" applyBorder="1" applyFont="1" applyNumberFormat="1">
      <alignment horizontal="center" vertical="center"/>
    </xf>
    <xf borderId="13" fillId="12" fontId="15" numFmtId="9" xfId="0" applyAlignment="1" applyBorder="1" applyFont="1" applyNumberFormat="1">
      <alignment horizontal="center" vertical="center"/>
    </xf>
    <xf borderId="14" fillId="13" fontId="15" numFmtId="9" xfId="0" applyAlignment="1" applyBorder="1" applyFont="1" applyNumberFormat="1">
      <alignment horizontal="center" vertical="center"/>
    </xf>
    <xf borderId="14" fillId="14" fontId="15" numFmtId="9" xfId="0" applyAlignment="1" applyBorder="1" applyFont="1" applyNumberFormat="1">
      <alignment horizontal="center" vertical="center"/>
    </xf>
    <xf borderId="10" fillId="7" fontId="15" numFmtId="168" xfId="0" applyAlignment="1" applyBorder="1" applyFont="1" applyNumberFormat="1">
      <alignment horizontal="center" vertical="center"/>
    </xf>
    <xf borderId="1" fillId="15" fontId="1" numFmtId="0" xfId="0" applyAlignment="1" applyBorder="1" applyFont="1">
      <alignment vertical="center"/>
    </xf>
    <xf borderId="0" fillId="0" fontId="1" numFmtId="0" xfId="0" applyAlignment="1" applyFont="1">
      <alignment horizontal="center"/>
    </xf>
    <xf borderId="10" fillId="7" fontId="15" numFmtId="166" xfId="0" applyAlignment="1" applyBorder="1" applyFont="1" applyNumberFormat="1">
      <alignment vertical="center"/>
    </xf>
    <xf borderId="0" fillId="0" fontId="14" numFmtId="0" xfId="0" applyAlignment="1" applyFont="1">
      <alignment horizontal="left" shrinkToFit="0" vertical="center" wrapText="1"/>
    </xf>
    <xf borderId="0" fillId="0" fontId="28" numFmtId="0" xfId="0" applyAlignment="1" applyFont="1">
      <alignment horizontal="left" shrinkToFit="0" vertical="center" wrapText="1"/>
    </xf>
    <xf borderId="0" fillId="0" fontId="29" numFmtId="0" xfId="0" applyFont="1"/>
    <xf borderId="0" fillId="0" fontId="30" numFmtId="0" xfId="0" applyAlignment="1" applyFont="1">
      <alignment horizontal="left"/>
    </xf>
    <xf borderId="0" fillId="0" fontId="31" numFmtId="0" xfId="0" applyFont="1"/>
    <xf borderId="10" fillId="7" fontId="1" numFmtId="0" xfId="0" applyAlignment="1" applyBorder="1" applyFont="1">
      <alignment horizontal="left" vertical="center"/>
    </xf>
    <xf borderId="0" fillId="0" fontId="10" numFmtId="165" xfId="0" applyAlignment="1" applyFont="1" applyNumberFormat="1">
      <alignment horizontal="center"/>
    </xf>
    <xf borderId="0" fillId="0" fontId="30" numFmtId="0" xfId="0" applyFont="1"/>
    <xf borderId="10" fillId="7" fontId="1" numFmtId="169" xfId="0" applyAlignment="1" applyBorder="1" applyFont="1" applyNumberFormat="1">
      <alignment vertical="center"/>
    </xf>
    <xf borderId="0" fillId="0" fontId="32" numFmtId="0" xfId="0" applyAlignment="1" applyFont="1">
      <alignment horizontal="left"/>
    </xf>
    <xf borderId="0" fillId="0" fontId="33" numFmtId="0" xfId="0" applyAlignment="1" applyFont="1">
      <alignment horizontal="left"/>
    </xf>
    <xf borderId="0" fillId="0" fontId="34" numFmtId="0" xfId="0" applyAlignment="1" applyFont="1">
      <alignment vertical="center"/>
    </xf>
    <xf borderId="9" fillId="16" fontId="16" numFmtId="0" xfId="0" applyBorder="1" applyFill="1" applyFont="1"/>
    <xf borderId="10" fillId="7" fontId="1" numFmtId="15" xfId="0" applyAlignment="1" applyBorder="1" applyFont="1" applyNumberFormat="1">
      <alignment horizontal="center" vertical="center"/>
    </xf>
    <xf borderId="10" fillId="7" fontId="1" numFmtId="15" xfId="0" applyAlignment="1" applyBorder="1" applyFont="1" applyNumberFormat="1">
      <alignment horizontal="right" vertical="center"/>
    </xf>
    <xf borderId="10" fillId="0" fontId="35" numFmtId="15" xfId="0" applyAlignment="1" applyBorder="1" applyFont="1" applyNumberFormat="1">
      <alignment horizontal="right" vertical="center"/>
    </xf>
    <xf borderId="10" fillId="0" fontId="35" numFmtId="170" xfId="0" applyAlignment="1" applyBorder="1" applyFont="1" applyNumberFormat="1">
      <alignment vertical="center"/>
    </xf>
    <xf borderId="9" fillId="0" fontId="1" numFmtId="0" xfId="0" applyBorder="1" applyFont="1"/>
    <xf borderId="10" fillId="7" fontId="1" numFmtId="167" xfId="0" applyAlignment="1" applyBorder="1" applyFont="1" applyNumberFormat="1">
      <alignment vertical="center"/>
    </xf>
    <xf borderId="10" fillId="0" fontId="1" numFmtId="171" xfId="0" applyAlignment="1" applyBorder="1" applyFont="1" applyNumberFormat="1">
      <alignment vertical="center"/>
    </xf>
    <xf borderId="9" fillId="17" fontId="12" numFmtId="0" xfId="0" applyBorder="1" applyFill="1" applyFont="1"/>
    <xf borderId="9" fillId="17" fontId="12" numFmtId="3" xfId="0" applyAlignment="1" applyBorder="1" applyFont="1" applyNumberFormat="1">
      <alignment horizontal="right"/>
    </xf>
    <xf borderId="0" fillId="0" fontId="1" numFmtId="0" xfId="0" applyAlignment="1" applyFont="1">
      <alignment horizontal="right"/>
    </xf>
    <xf borderId="0" fillId="0" fontId="36" numFmtId="0" xfId="0" applyFont="1"/>
    <xf borderId="0" fillId="0" fontId="28" numFmtId="0" xfId="0" applyFont="1"/>
    <xf borderId="0" fillId="0" fontId="1" numFmtId="3" xfId="0" applyAlignment="1" applyFont="1" applyNumberFormat="1">
      <alignment horizontal="right"/>
    </xf>
    <xf borderId="9" fillId="0" fontId="1" numFmtId="0" xfId="0" applyAlignment="1" applyBorder="1" applyFont="1">
      <alignment horizontal="left"/>
    </xf>
    <xf borderId="9" fillId="0" fontId="1" numFmtId="172" xfId="0" applyAlignment="1" applyBorder="1" applyFont="1" applyNumberFormat="1">
      <alignment horizontal="left" shrinkToFit="0" wrapText="1"/>
    </xf>
    <xf borderId="9" fillId="0" fontId="1" numFmtId="0" xfId="0" applyAlignment="1" applyBorder="1" applyFont="1">
      <alignment shrinkToFit="0" wrapText="1"/>
    </xf>
    <xf borderId="9" fillId="18" fontId="37" numFmtId="0" xfId="0" applyBorder="1" applyFill="1" applyFont="1"/>
    <xf borderId="9" fillId="18" fontId="37" numFmtId="3" xfId="0" applyAlignment="1" applyBorder="1" applyFont="1" applyNumberFormat="1">
      <alignment horizontal="right"/>
    </xf>
    <xf borderId="15" fillId="0" fontId="1" numFmtId="3" xfId="0" applyAlignment="1" applyBorder="1" applyFont="1" applyNumberFormat="1">
      <alignment horizontal="right"/>
    </xf>
    <xf borderId="0" fillId="0" fontId="38" numFmtId="0" xfId="0" applyFont="1"/>
    <xf borderId="1" fillId="5" fontId="1" numFmtId="0" xfId="0" applyBorder="1" applyFont="1"/>
    <xf borderId="1" fillId="5" fontId="37" numFmtId="0" xfId="0" applyBorder="1" applyFont="1"/>
    <xf borderId="1" fillId="5" fontId="37" numFmtId="3" xfId="0" applyAlignment="1" applyBorder="1" applyFont="1" applyNumberFormat="1">
      <alignment horizontal="right"/>
    </xf>
    <xf borderId="10" fillId="0" fontId="35" numFmtId="0" xfId="0" applyAlignment="1" applyBorder="1" applyFont="1">
      <alignment horizontal="left" vertical="center"/>
    </xf>
    <xf borderId="0" fillId="0" fontId="39" numFmtId="0" xfId="0" applyFont="1"/>
    <xf borderId="9" fillId="17" fontId="16" numFmtId="0" xfId="0" applyBorder="1" applyFont="1"/>
    <xf borderId="1" fillId="5" fontId="1" numFmtId="3" xfId="0" applyBorder="1" applyFont="1" applyNumberFormat="1"/>
    <xf borderId="10" fillId="0" fontId="1" numFmtId="171" xfId="0" applyAlignment="1" applyBorder="1" applyFont="1" applyNumberFormat="1">
      <alignment horizontal="center" vertical="center"/>
    </xf>
    <xf borderId="10" fillId="0" fontId="1" numFmtId="173" xfId="0" applyAlignment="1" applyBorder="1" applyFont="1" applyNumberFormat="1">
      <alignment horizontal="center" vertical="center"/>
    </xf>
    <xf borderId="0" fillId="0" fontId="1" numFmtId="174" xfId="0" applyFont="1" applyNumberFormat="1"/>
    <xf borderId="0" fillId="0" fontId="1" numFmtId="3" xfId="0" applyFont="1" applyNumberFormat="1"/>
    <xf borderId="10" fillId="0" fontId="1" numFmtId="170" xfId="0" applyAlignment="1" applyBorder="1" applyFont="1" applyNumberFormat="1">
      <alignment horizontal="center" vertical="center"/>
    </xf>
    <xf borderId="0" fillId="0" fontId="28" numFmtId="3" xfId="0" applyAlignment="1" applyFont="1" applyNumberFormat="1">
      <alignment horizontal="right"/>
    </xf>
    <xf borderId="9" fillId="16" fontId="12" numFmtId="175" xfId="0" applyAlignment="1" applyBorder="1" applyFont="1" applyNumberFormat="1">
      <alignment horizontal="right"/>
    </xf>
    <xf borderId="0" fillId="0" fontId="39" numFmtId="3" xfId="0" applyFont="1" applyNumberFormat="1"/>
    <xf borderId="0" fillId="0" fontId="1" numFmtId="176" xfId="0" applyFont="1" applyNumberFormat="1"/>
    <xf borderId="1" fillId="5" fontId="1" numFmtId="174" xfId="0" applyBorder="1" applyFont="1" applyNumberFormat="1"/>
    <xf borderId="0" fillId="0" fontId="1" numFmtId="174" xfId="0" applyAlignment="1" applyFont="1" applyNumberFormat="1">
      <alignment horizontal="right"/>
    </xf>
    <xf borderId="0" fillId="0" fontId="1" numFmtId="177" xfId="0" applyAlignment="1" applyFont="1" applyNumberFormat="1">
      <alignment horizontal="right"/>
    </xf>
    <xf borderId="0" fillId="0" fontId="1" numFmtId="0" xfId="0" applyAlignment="1" applyFont="1">
      <alignment shrinkToFit="0" wrapText="1"/>
    </xf>
    <xf borderId="1" fillId="19" fontId="1" numFmtId="0" xfId="0" applyAlignment="1" applyBorder="1" applyFill="1" applyFont="1">
      <alignment horizontal="center" vertical="center"/>
    </xf>
    <xf borderId="0" fillId="0" fontId="40" numFmtId="0" xfId="0" applyFont="1"/>
    <xf borderId="1" fillId="2" fontId="1" numFmtId="0" xfId="0" applyAlignment="1" applyBorder="1" applyFont="1">
      <alignment shrinkToFit="0" wrapText="1"/>
    </xf>
    <xf borderId="1" fillId="2" fontId="7" numFmtId="0" xfId="0" applyAlignment="1" applyBorder="1" applyFont="1">
      <alignment shrinkToFit="0" wrapText="1"/>
    </xf>
    <xf borderId="1" fillId="2" fontId="7" numFmtId="0" xfId="0" applyAlignment="1" applyBorder="1" applyFont="1">
      <alignment horizontal="center" shrinkToFit="0" vertical="center" wrapText="1"/>
    </xf>
    <xf borderId="1" fillId="5" fontId="1" numFmtId="0" xfId="0" applyAlignment="1" applyBorder="1" applyFont="1">
      <alignment shrinkToFit="0" wrapText="1"/>
    </xf>
    <xf borderId="0" fillId="0" fontId="12" numFmtId="0" xfId="0" applyAlignment="1" applyFont="1">
      <alignment shrinkToFit="0" vertical="center" wrapText="1"/>
    </xf>
    <xf borderId="1" fillId="5" fontId="29" numFmtId="0" xfId="0" applyAlignment="1" applyBorder="1" applyFont="1">
      <alignment shrinkToFit="0" wrapText="1"/>
    </xf>
    <xf borderId="1" fillId="5" fontId="40" numFmtId="0" xfId="0" applyAlignment="1" applyBorder="1" applyFont="1">
      <alignment shrinkToFit="0" wrapText="1"/>
    </xf>
    <xf borderId="10" fillId="7" fontId="1" numFmtId="0" xfId="0" applyAlignment="1" applyBorder="1" applyFont="1">
      <alignment horizontal="center" shrinkToFit="0" vertical="center" wrapText="1"/>
    </xf>
    <xf borderId="16" fillId="7" fontId="1" numFmtId="0" xfId="0" applyAlignment="1" applyBorder="1" applyFont="1">
      <alignment horizontal="left" shrinkToFit="0" vertical="center" wrapText="1"/>
    </xf>
    <xf borderId="17" fillId="0" fontId="6" numFmtId="0" xfId="0" applyBorder="1" applyFont="1"/>
    <xf borderId="10" fillId="7" fontId="1" numFmtId="0" xfId="0" applyAlignment="1" applyBorder="1" applyFont="1">
      <alignment horizontal="left" shrinkToFit="0" vertical="center" wrapText="1"/>
    </xf>
    <xf borderId="1" fillId="5" fontId="29" numFmtId="0" xfId="0" applyBorder="1" applyFont="1"/>
    <xf borderId="1" fillId="5" fontId="1" numFmtId="0" xfId="0" applyAlignment="1" applyBorder="1" applyFont="1">
      <alignment horizontal="left"/>
    </xf>
    <xf borderId="1" fillId="3" fontId="11" numFmtId="0" xfId="0" applyAlignment="1" applyBorder="1" applyFont="1">
      <alignment horizontal="left" shrinkToFit="0" wrapText="1"/>
    </xf>
    <xf borderId="0" fillId="0" fontId="17" numFmtId="0" xfId="0" applyAlignment="1" applyFont="1">
      <alignment horizontal="left" vertical="center"/>
    </xf>
    <xf borderId="18" fillId="0" fontId="6" numFmtId="0" xfId="0" applyBorder="1" applyFont="1"/>
    <xf borderId="16" fillId="0" fontId="41" numFmtId="0" xfId="0" applyAlignment="1" applyBorder="1" applyFont="1">
      <alignment horizontal="center" vertical="center"/>
    </xf>
    <xf borderId="19" fillId="0" fontId="6" numFmtId="0" xfId="0" applyBorder="1" applyFont="1"/>
    <xf borderId="16" fillId="0" fontId="41" numFmtId="15" xfId="0" applyAlignment="1" applyBorder="1" applyFont="1" applyNumberFormat="1">
      <alignment horizontal="center" vertical="center"/>
    </xf>
    <xf borderId="1" fillId="19" fontId="15" numFmtId="0" xfId="0" applyBorder="1" applyFont="1"/>
    <xf borderId="1" fillId="19" fontId="42" numFmtId="0" xfId="0" applyBorder="1" applyFont="1"/>
    <xf borderId="0" fillId="0" fontId="42" numFmtId="0" xfId="0" applyFont="1"/>
    <xf borderId="20" fillId="17" fontId="42" numFmtId="0" xfId="0" applyAlignment="1" applyBorder="1" applyFont="1">
      <alignment horizontal="center"/>
    </xf>
    <xf borderId="21" fillId="0" fontId="6" numFmtId="0" xfId="0" applyBorder="1" applyFont="1"/>
    <xf borderId="14" fillId="17" fontId="42" numFmtId="0" xfId="0" applyBorder="1" applyFont="1"/>
    <xf borderId="14" fillId="17" fontId="42" numFmtId="0" xfId="0" applyAlignment="1" applyBorder="1" applyFont="1">
      <alignment horizontal="center"/>
    </xf>
    <xf borderId="20" fillId="17" fontId="42" numFmtId="0" xfId="0" applyAlignment="1" applyBorder="1" applyFont="1">
      <alignment shrinkToFit="0" wrapText="1"/>
    </xf>
    <xf borderId="22" fillId="0" fontId="6" numFmtId="0" xfId="0" applyBorder="1" applyFont="1"/>
    <xf borderId="9" fillId="0" fontId="15" numFmtId="0" xfId="0" applyAlignment="1" applyBorder="1" applyFont="1">
      <alignment horizontal="center" vertical="center"/>
    </xf>
    <xf borderId="10" fillId="0" fontId="41" numFmtId="171" xfId="0" applyAlignment="1" applyBorder="1" applyFont="1" applyNumberFormat="1">
      <alignment horizontal="center" vertical="center"/>
    </xf>
    <xf borderId="10" fillId="0" fontId="41" numFmtId="170" xfId="0" applyAlignment="1" applyBorder="1" applyFont="1" applyNumberFormat="1">
      <alignment horizontal="center" vertical="center"/>
    </xf>
    <xf borderId="23" fillId="19" fontId="15" numFmtId="0" xfId="0" applyAlignment="1" applyBorder="1" applyFont="1">
      <alignment horizontal="center" vertical="center"/>
    </xf>
    <xf borderId="24" fillId="7" fontId="1" numFmtId="0" xfId="0" applyAlignment="1" applyBorder="1" applyFont="1">
      <alignment horizontal="left" shrinkToFit="0" vertical="center" wrapText="1"/>
    </xf>
    <xf borderId="25" fillId="0" fontId="6" numFmtId="0" xfId="0" applyBorder="1" applyFont="1"/>
    <xf borderId="26" fillId="0" fontId="6" numFmtId="0" xfId="0" applyBorder="1" applyFont="1"/>
    <xf borderId="10" fillId="0" fontId="41" numFmtId="173" xfId="0" applyAlignment="1" applyBorder="1" applyFont="1" applyNumberFormat="1">
      <alignment horizontal="center" vertical="center"/>
    </xf>
    <xf borderId="27" fillId="7" fontId="1" numFmtId="0" xfId="0" applyAlignment="1" applyBorder="1" applyFont="1">
      <alignment horizontal="left" shrinkToFit="0" vertical="center" wrapText="1"/>
    </xf>
    <xf borderId="27" fillId="7" fontId="1" numFmtId="0" xfId="0" applyAlignment="1" applyBorder="1" applyFont="1">
      <alignment horizontal="center" shrinkToFit="0" vertical="center" wrapText="1"/>
    </xf>
    <xf borderId="14" fillId="19" fontId="15" numFmtId="0" xfId="0" applyAlignment="1" applyBorder="1" applyFont="1">
      <alignment horizontal="center" vertical="center"/>
    </xf>
    <xf borderId="28" fillId="19" fontId="15" numFmtId="0" xfId="0" applyAlignment="1" applyBorder="1" applyFont="1">
      <alignment horizontal="center" vertical="center"/>
    </xf>
    <xf borderId="29" fillId="19" fontId="15" numFmtId="0" xfId="0" applyAlignment="1" applyBorder="1" applyFont="1">
      <alignment horizontal="center" vertical="center"/>
    </xf>
    <xf borderId="30" fillId="7" fontId="1" numFmtId="0" xfId="0" applyAlignment="1" applyBorder="1" applyFont="1">
      <alignment horizontal="center" shrinkToFit="0" vertical="center" wrapText="1"/>
    </xf>
    <xf borderId="0" fillId="0" fontId="17" numFmtId="0" xfId="0" applyAlignment="1" applyFont="1">
      <alignment vertical="center"/>
    </xf>
    <xf borderId="0" fillId="0" fontId="43" numFmtId="0" xfId="0" applyAlignment="1" applyFont="1">
      <alignment vertical="center"/>
    </xf>
    <xf borderId="0" fillId="0" fontId="15" numFmtId="0" xfId="0" applyAlignment="1" applyFont="1">
      <alignment shrinkToFit="0" vertical="top" wrapText="1"/>
    </xf>
    <xf borderId="0" fillId="0" fontId="1" numFmtId="0" xfId="0" applyAlignment="1" applyFont="1">
      <alignment shrinkToFit="0" vertical="top" wrapText="1"/>
    </xf>
    <xf borderId="0" fillId="0" fontId="44" numFmtId="0" xfId="0" applyAlignment="1" applyFont="1">
      <alignment shrinkToFit="0" vertical="top" wrapText="1"/>
    </xf>
    <xf borderId="0" fillId="0" fontId="15" numFmtId="0" xfId="0" applyAlignment="1" applyFont="1">
      <alignment horizontal="left" shrinkToFit="0" vertical="top" wrapText="1"/>
    </xf>
    <xf borderId="0" fillId="0" fontId="1" numFmtId="0" xfId="0" applyAlignment="1" applyFont="1">
      <alignment horizontal="left" shrinkToFit="0" vertical="top" wrapText="1"/>
    </xf>
    <xf borderId="2" fillId="3" fontId="11" numFmtId="0" xfId="0" applyAlignment="1" applyBorder="1" applyFont="1">
      <alignment horizontal="center"/>
    </xf>
    <xf borderId="1" fillId="3" fontId="11" numFmtId="0" xfId="0" applyAlignment="1" applyBorder="1" applyFont="1">
      <alignment horizontal="center"/>
    </xf>
    <xf borderId="31" fillId="0" fontId="15" numFmtId="0" xfId="0" applyAlignment="1" applyBorder="1" applyFont="1">
      <alignment horizontal="center" vertical="center"/>
    </xf>
    <xf borderId="31" fillId="0" fontId="15" numFmtId="0" xfId="0" applyAlignment="1" applyBorder="1" applyFont="1">
      <alignment horizontal="center" shrinkToFit="0" vertical="center" wrapText="1"/>
    </xf>
    <xf borderId="31" fillId="0" fontId="15" numFmtId="0" xfId="0" applyAlignment="1" applyBorder="1" applyFont="1">
      <alignment horizontal="left" shrinkToFit="0" vertical="center" wrapText="1"/>
    </xf>
    <xf borderId="5" fillId="20" fontId="10" numFmtId="165" xfId="0" applyAlignment="1" applyBorder="1" applyFill="1" applyFont="1" applyNumberFormat="1">
      <alignment horizontal="center"/>
    </xf>
    <xf borderId="0" fillId="0" fontId="15" numFmtId="0" xfId="0" applyAlignment="1" applyFont="1">
      <alignment horizontal="left" shrinkToFit="0" wrapText="1"/>
    </xf>
    <xf borderId="32" fillId="7" fontId="1" numFmtId="0" xfId="0" applyAlignment="1" applyBorder="1" applyFont="1">
      <alignment horizontal="left" vertical="center"/>
    </xf>
    <xf borderId="6" fillId="7" fontId="1" numFmtId="0" xfId="0" applyAlignment="1" applyBorder="1" applyFont="1">
      <alignment horizontal="left" vertical="center"/>
    </xf>
    <xf borderId="10" fillId="7" fontId="45" numFmtId="0" xfId="0" applyAlignment="1" applyBorder="1" applyFont="1">
      <alignment horizontal="left" vertical="center"/>
    </xf>
    <xf borderId="0" fillId="0" fontId="24" numFmtId="0" xfId="0" applyAlignment="1" applyFont="1">
      <alignment horizontal="left" shrinkToFit="0" wrapText="1"/>
    </xf>
    <xf borderId="0" fillId="0" fontId="46" numFmtId="0" xfId="0" applyFont="1"/>
    <xf borderId="33" fillId="7" fontId="1" numFmtId="166" xfId="0" applyAlignment="1" applyBorder="1" applyFont="1" applyNumberFormat="1">
      <alignment vertical="center"/>
    </xf>
    <xf borderId="32" fillId="4" fontId="1" numFmtId="0" xfId="0" applyAlignment="1" applyBorder="1" applyFont="1">
      <alignment vertical="center"/>
    </xf>
    <xf borderId="34" fillId="0" fontId="12" numFmtId="0" xfId="0" applyBorder="1" applyFont="1"/>
    <xf borderId="35" fillId="0" fontId="12" numFmtId="0" xfId="0" applyBorder="1" applyFont="1"/>
    <xf borderId="36" fillId="0" fontId="12" numFmtId="0" xfId="0" applyBorder="1" applyFont="1"/>
    <xf borderId="37" fillId="0" fontId="1" numFmtId="0" xfId="0" applyAlignment="1" applyBorder="1" applyFont="1">
      <alignment vertical="center"/>
    </xf>
    <xf borderId="38" fillId="7" fontId="1" numFmtId="0" xfId="0" applyAlignment="1" applyBorder="1" applyFont="1">
      <alignment horizontal="left" vertical="center"/>
    </xf>
    <xf quotePrefix="1" borderId="10" fillId="7" fontId="1" numFmtId="0" xfId="0" applyAlignment="1" applyBorder="1" applyFont="1">
      <alignment horizontal="left" vertical="center"/>
    </xf>
    <xf borderId="39" fillId="4" fontId="12" numFmtId="0" xfId="0" applyAlignment="1" applyBorder="1" applyFont="1">
      <alignment vertical="center"/>
    </xf>
    <xf borderId="40" fillId="4" fontId="12" numFmtId="0" xfId="0" applyAlignment="1" applyBorder="1" applyFont="1">
      <alignment vertical="center"/>
    </xf>
    <xf borderId="41" fillId="4" fontId="12" numFmtId="0" xfId="0" applyAlignment="1" applyBorder="1" applyFont="1">
      <alignment vertical="center"/>
    </xf>
  </cellXfs>
  <cellStyles count="1">
    <cellStyle xfId="0" name="Normal" builtinId="0"/>
  </cellStyles>
  <dxfs count="3">
    <dxf>
      <font/>
      <fill>
        <patternFill patternType="solid">
          <fgColor rgb="FFFF0000"/>
          <bgColor rgb="FFFF0000"/>
        </patternFill>
      </fill>
      <border/>
    </dxf>
    <dxf>
      <font/>
      <fill>
        <patternFill patternType="solid">
          <fgColor rgb="FFFFC000"/>
          <bgColor rgb="FFFFC000"/>
        </patternFill>
      </fill>
      <border/>
    </dxf>
    <dxf>
      <font/>
      <fill>
        <patternFill patternType="solid">
          <fgColor rgb="FF92D050"/>
          <bgColor rgb="FF92D05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worksheet" Target="worksheets/sheet19.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12" Type="http://schemas.openxmlformats.org/officeDocument/2006/relationships/worksheet" Target="worksheets/sheet9.xml"/><Relationship Id="rId23"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20" Type="http://schemas.openxmlformats.org/officeDocument/2006/relationships/hyperlink" Target="#Setup!A1" TargetMode="External"/><Relationship Id="rId11" Type="http://schemas.openxmlformats.org/officeDocument/2006/relationships/hyperlink" Target="#'2.1%20Lead%20Ancillary%20Input%20'!A1" TargetMode="External"/><Relationship Id="rId10" Type="http://schemas.openxmlformats.org/officeDocument/2006/relationships/hyperlink" Target="#'1.2b%20Subcontractor%20Input'!A1" TargetMode="External"/><Relationship Id="rId21" Type="http://schemas.openxmlformats.org/officeDocument/2006/relationships/hyperlink" Target="#'Authority%20Instructions'!A1" TargetMode="External"/><Relationship Id="rId13" Type="http://schemas.openxmlformats.org/officeDocument/2006/relationships/hyperlink" Target="#'3.2%20Immediate%20Parent%20Assmt'!A1" TargetMode="External"/><Relationship Id="rId12" Type="http://schemas.openxmlformats.org/officeDocument/2006/relationships/hyperlink" Target="#'2.2%20Sub-Supplier%20Ancillary%20Inpu'!A1" TargetMode="External"/><Relationship Id="rId1" Type="http://schemas.openxmlformats.org/officeDocument/2006/relationships/hyperlink" Target="#'3.1%20Lead%20Bidder%20Assessment'!A1" TargetMode="External"/><Relationship Id="rId2" Type="http://schemas.openxmlformats.org/officeDocument/2006/relationships/hyperlink" Target="#'1.1a%20Lead%20Financial%20Input'!A1" TargetMode="External"/><Relationship Id="rId3" Type="http://schemas.openxmlformats.org/officeDocument/2006/relationships/hyperlink" Target="#'Bidder%20Instructions'!A1" TargetMode="External"/><Relationship Id="rId4" Type="http://schemas.openxmlformats.org/officeDocument/2006/relationships/hyperlink" Target="#Contents!A1" TargetMode="External"/><Relationship Id="rId9" Type="http://schemas.openxmlformats.org/officeDocument/2006/relationships/hyperlink" Target="#'1.2a%20Subcontractor%20Input'!A1" TargetMode="External"/><Relationship Id="rId15" Type="http://schemas.openxmlformats.org/officeDocument/2006/relationships/hyperlink" Target="#'3.4%20Subcontractor%20#1%20Assmt'!Print_Area" TargetMode="External"/><Relationship Id="rId14" Type="http://schemas.openxmlformats.org/officeDocument/2006/relationships/hyperlink" Target="#'3.3%20Ultimate%20Parent%20Assmt'!Print_Area" TargetMode="External"/><Relationship Id="rId17" Type="http://schemas.openxmlformats.org/officeDocument/2006/relationships/hyperlink" Target="#'3.6%20Sub-Supplier%20#3%20Assmt'!A1" TargetMode="External"/><Relationship Id="rId16" Type="http://schemas.openxmlformats.org/officeDocument/2006/relationships/hyperlink" Target="#'3.5%20Subcontractor%20#2%20Assmt'!A1" TargetMode="External"/><Relationship Id="rId5" Type="http://schemas.openxmlformats.org/officeDocument/2006/relationships/hyperlink" Target="#SysConfig!A1" TargetMode="External"/><Relationship Id="rId19" Type="http://schemas.openxmlformats.org/officeDocument/2006/relationships/hyperlink" Target="#'3.6%20Subcontractor%20#3%20Assmt'!A1" TargetMode="External"/><Relationship Id="rId6" Type="http://schemas.openxmlformats.org/officeDocument/2006/relationships/hyperlink" Target="#'Metric%20Definitions'!A1" TargetMode="External"/><Relationship Id="rId18" Type="http://schemas.openxmlformats.org/officeDocument/2006/relationships/hyperlink" Target="#'2.2%20Subcontractor%20Ancillary%20Inp'!A1" TargetMode="External"/><Relationship Id="rId7" Type="http://schemas.openxmlformats.org/officeDocument/2006/relationships/hyperlink" Target="#'Authority%20RAG%20Thresholds'!A1" TargetMode="External"/><Relationship Id="rId8" Type="http://schemas.openxmlformats.org/officeDocument/2006/relationships/hyperlink" Target="#'1.1b%20Lead%20Financial%20Input'!A1" TargetMode="External"/></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1.png"/><Relationship Id="rId3" Type="http://schemas.openxmlformats.org/officeDocument/2006/relationships/image" Target="../media/image4.png"/><Relationship Id="rId4" Type="http://schemas.openxmlformats.org/officeDocument/2006/relationships/image" Target="../media/image9.png"/><Relationship Id="rId9" Type="http://schemas.openxmlformats.org/officeDocument/2006/relationships/image" Target="../media/image3.png"/><Relationship Id="rId5" Type="http://schemas.openxmlformats.org/officeDocument/2006/relationships/image" Target="../media/image5.png"/><Relationship Id="rId6" Type="http://schemas.openxmlformats.org/officeDocument/2006/relationships/image" Target="../media/image7.png"/><Relationship Id="rId7" Type="http://schemas.openxmlformats.org/officeDocument/2006/relationships/image" Target="../media/image6.png"/><Relationship Id="rId8"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3409950</xdr:colOff>
      <xdr:row>42</xdr:row>
      <xdr:rowOff>104775</xdr:rowOff>
    </xdr:from>
    <xdr:ext cx="1466850" cy="571500"/>
    <xdr:sp>
      <xdr:nvSpPr>
        <xdr:cNvPr id="3" name="Shape 3">
          <a:hlinkClick r:id="rId1"/>
        </xdr:cNvPr>
        <xdr:cNvSpPr/>
      </xdr:nvSpPr>
      <xdr:spPr>
        <a:xfrm>
          <a:off x="4617338" y="3494250"/>
          <a:ext cx="1457325" cy="571500"/>
        </a:xfrm>
        <a:prstGeom prst="roundRect">
          <a:avLst>
            <a:gd fmla="val 16667" name="adj"/>
          </a:avLst>
        </a:prstGeom>
        <a:solidFill>
          <a:schemeClr val="dk1"/>
        </a:solidFill>
        <a:ln cap="flat" cmpd="sng" w="12700">
          <a:solidFill>
            <a:srgbClr val="00206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lt1"/>
              </a:solidFill>
              <a:latin typeface="Calibri"/>
              <a:ea typeface="Calibri"/>
              <a:cs typeface="Calibri"/>
              <a:sym typeface="Calibri"/>
            </a:rPr>
            <a:t>3.1 Lead Bidder Assessment</a:t>
          </a:r>
          <a:endParaRPr sz="1400"/>
        </a:p>
      </xdr:txBody>
    </xdr:sp>
    <xdr:clientData fLocksWithSheet="0"/>
  </xdr:oneCellAnchor>
  <xdr:oneCellAnchor>
    <xdr:from>
      <xdr:col>6</xdr:col>
      <xdr:colOff>1066800</xdr:colOff>
      <xdr:row>42</xdr:row>
      <xdr:rowOff>57150</xdr:rowOff>
    </xdr:from>
    <xdr:ext cx="1466850" cy="571500"/>
    <xdr:sp>
      <xdr:nvSpPr>
        <xdr:cNvPr id="4" name="Shape 4">
          <a:hlinkClick r:id="rId2"/>
        </xdr:cNvPr>
        <xdr:cNvSpPr/>
      </xdr:nvSpPr>
      <xdr:spPr>
        <a:xfrm>
          <a:off x="4617338" y="3494250"/>
          <a:ext cx="1457325" cy="571500"/>
        </a:xfrm>
        <a:prstGeom prst="roundRect">
          <a:avLst>
            <a:gd fmla="val 16667" name="adj"/>
          </a:avLst>
        </a:prstGeom>
        <a:solidFill>
          <a:srgbClr val="0070C0"/>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000000"/>
              </a:solidFill>
              <a:latin typeface="Calibri"/>
              <a:ea typeface="Calibri"/>
              <a:cs typeface="Calibri"/>
              <a:sym typeface="Calibri"/>
            </a:rPr>
            <a:t>1.1a</a:t>
          </a:r>
          <a:r>
            <a:rPr b="1" lang="en-US" sz="1100">
              <a:solidFill>
                <a:srgbClr val="000000"/>
              </a:solidFill>
              <a:latin typeface="Calibri"/>
              <a:ea typeface="Calibri"/>
              <a:cs typeface="Calibri"/>
              <a:sym typeface="Calibri"/>
            </a:rPr>
            <a:t> Lead Financial Input</a:t>
          </a:r>
          <a:endParaRPr b="1" sz="1100">
            <a:solidFill>
              <a:srgbClr val="000000"/>
            </a:solidFill>
          </a:endParaRPr>
        </a:p>
      </xdr:txBody>
    </xdr:sp>
    <xdr:clientData fLocksWithSheet="0"/>
  </xdr:oneCellAnchor>
  <xdr:oneCellAnchor>
    <xdr:from>
      <xdr:col>4</xdr:col>
      <xdr:colOff>1285875</xdr:colOff>
      <xdr:row>56</xdr:row>
      <xdr:rowOff>19050</xdr:rowOff>
    </xdr:from>
    <xdr:ext cx="1952625" cy="571500"/>
    <xdr:sp>
      <xdr:nvSpPr>
        <xdr:cNvPr id="5" name="Shape 5">
          <a:hlinkClick r:id="rId3"/>
        </xdr:cNvPr>
        <xdr:cNvSpPr/>
      </xdr:nvSpPr>
      <xdr:spPr>
        <a:xfrm>
          <a:off x="4374450" y="3494250"/>
          <a:ext cx="1943100" cy="571500"/>
        </a:xfrm>
        <a:prstGeom prst="roundRect">
          <a:avLst>
            <a:gd fmla="val 16667" name="adj"/>
          </a:avLst>
        </a:prstGeom>
        <a:solidFill>
          <a:srgbClr val="FFFFCC"/>
        </a:solidFill>
        <a:ln cap="flat" cmpd="sng" w="12700">
          <a:solidFill>
            <a:srgbClr val="FFFFC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000000"/>
              </a:solidFill>
              <a:latin typeface="Calibri"/>
              <a:ea typeface="Calibri"/>
              <a:cs typeface="Calibri"/>
              <a:sym typeface="Calibri"/>
            </a:rPr>
            <a:t>Bidder Instructions</a:t>
          </a:r>
          <a:endParaRPr sz="1400"/>
        </a:p>
      </xdr:txBody>
    </xdr:sp>
    <xdr:clientData fLocksWithSheet="0"/>
  </xdr:oneCellAnchor>
  <xdr:oneCellAnchor>
    <xdr:from>
      <xdr:col>6</xdr:col>
      <xdr:colOff>5629275</xdr:colOff>
      <xdr:row>50</xdr:row>
      <xdr:rowOff>9525</xdr:rowOff>
    </xdr:from>
    <xdr:ext cx="1828800" cy="571500"/>
    <xdr:sp>
      <xdr:nvSpPr>
        <xdr:cNvPr id="6" name="Shape 6">
          <a:hlinkClick r:id="rId4"/>
        </xdr:cNvPr>
        <xdr:cNvSpPr/>
      </xdr:nvSpPr>
      <xdr:spPr>
        <a:xfrm>
          <a:off x="4441125" y="3494250"/>
          <a:ext cx="1809750" cy="571500"/>
        </a:xfrm>
        <a:prstGeom prst="roundRect">
          <a:avLst>
            <a:gd fmla="val 16667" name="adj"/>
          </a:avLst>
        </a:prstGeom>
        <a:solidFill>
          <a:srgbClr val="617179"/>
        </a:solidFill>
        <a:ln cap="flat" cmpd="sng" w="12700">
          <a:solidFill>
            <a:srgbClr val="61717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lt1"/>
              </a:solidFill>
              <a:latin typeface="Calibri"/>
              <a:ea typeface="Calibri"/>
              <a:cs typeface="Calibri"/>
              <a:sym typeface="Calibri"/>
            </a:rPr>
            <a:t>Contents</a:t>
          </a:r>
          <a:endParaRPr sz="1400"/>
        </a:p>
      </xdr:txBody>
    </xdr:sp>
    <xdr:clientData fLocksWithSheet="0"/>
  </xdr:oneCellAnchor>
  <xdr:oneCellAnchor>
    <xdr:from>
      <xdr:col>6</xdr:col>
      <xdr:colOff>5638800</xdr:colOff>
      <xdr:row>60</xdr:row>
      <xdr:rowOff>9525</xdr:rowOff>
    </xdr:from>
    <xdr:ext cx="1828800" cy="571500"/>
    <xdr:sp>
      <xdr:nvSpPr>
        <xdr:cNvPr id="7" name="Shape 7">
          <a:hlinkClick r:id="rId5"/>
        </xdr:cNvPr>
        <xdr:cNvSpPr/>
      </xdr:nvSpPr>
      <xdr:spPr>
        <a:xfrm>
          <a:off x="4441125" y="3494250"/>
          <a:ext cx="1809750" cy="571500"/>
        </a:xfrm>
        <a:prstGeom prst="roundRect">
          <a:avLst>
            <a:gd fmla="val 16667" name="adj"/>
          </a:avLst>
        </a:prstGeom>
        <a:solidFill>
          <a:srgbClr val="617179"/>
        </a:solidFill>
        <a:ln cap="flat" cmpd="sng" w="12700">
          <a:solidFill>
            <a:srgbClr val="61717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lt1"/>
              </a:solidFill>
              <a:latin typeface="Calibri"/>
              <a:ea typeface="Calibri"/>
              <a:cs typeface="Calibri"/>
              <a:sym typeface="Calibri"/>
            </a:rPr>
            <a:t>SysConfig</a:t>
          </a:r>
          <a:endParaRPr sz="1400"/>
        </a:p>
      </xdr:txBody>
    </xdr:sp>
    <xdr:clientData fLocksWithSheet="0"/>
  </xdr:oneCellAnchor>
  <xdr:oneCellAnchor>
    <xdr:from>
      <xdr:col>6</xdr:col>
      <xdr:colOff>5629275</xdr:colOff>
      <xdr:row>65</xdr:row>
      <xdr:rowOff>0</xdr:rowOff>
    </xdr:from>
    <xdr:ext cx="1828800" cy="590550"/>
    <xdr:sp>
      <xdr:nvSpPr>
        <xdr:cNvPr id="8" name="Shape 8">
          <a:hlinkClick r:id="rId6"/>
        </xdr:cNvPr>
        <xdr:cNvSpPr/>
      </xdr:nvSpPr>
      <xdr:spPr>
        <a:xfrm>
          <a:off x="4441125" y="3494250"/>
          <a:ext cx="1809750" cy="571500"/>
        </a:xfrm>
        <a:prstGeom prst="roundRect">
          <a:avLst>
            <a:gd fmla="val 16667" name="adj"/>
          </a:avLst>
        </a:prstGeom>
        <a:solidFill>
          <a:srgbClr val="617179"/>
        </a:solidFill>
        <a:ln cap="flat" cmpd="sng" w="12700">
          <a:solidFill>
            <a:srgbClr val="61717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lt1"/>
              </a:solidFill>
              <a:latin typeface="Calibri"/>
              <a:ea typeface="Calibri"/>
              <a:cs typeface="Calibri"/>
              <a:sym typeface="Calibri"/>
            </a:rPr>
            <a:t>Metric Definitions</a:t>
          </a:r>
          <a:endParaRPr sz="1400"/>
        </a:p>
      </xdr:txBody>
    </xdr:sp>
    <xdr:clientData fLocksWithSheet="0"/>
  </xdr:oneCellAnchor>
  <xdr:oneCellAnchor>
    <xdr:from>
      <xdr:col>4</xdr:col>
      <xdr:colOff>1285875</xdr:colOff>
      <xdr:row>60</xdr:row>
      <xdr:rowOff>114300</xdr:rowOff>
    </xdr:from>
    <xdr:ext cx="1962150" cy="581025"/>
    <xdr:sp>
      <xdr:nvSpPr>
        <xdr:cNvPr id="9" name="Shape 9">
          <a:hlinkClick r:id="rId7"/>
        </xdr:cNvPr>
        <xdr:cNvSpPr/>
      </xdr:nvSpPr>
      <xdr:spPr>
        <a:xfrm>
          <a:off x="4374450" y="3494250"/>
          <a:ext cx="1943100" cy="571500"/>
        </a:xfrm>
        <a:prstGeom prst="roundRect">
          <a:avLst>
            <a:gd fmla="val 16667" name="adj"/>
          </a:avLst>
        </a:prstGeom>
        <a:solidFill>
          <a:srgbClr val="FFFFCC"/>
        </a:solidFill>
        <a:ln cap="flat" cmpd="sng" w="12700">
          <a:solidFill>
            <a:srgbClr val="FFFFC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000000"/>
              </a:solidFill>
              <a:latin typeface="Calibri"/>
              <a:ea typeface="Calibri"/>
              <a:cs typeface="Calibri"/>
              <a:sym typeface="Calibri"/>
            </a:rPr>
            <a:t>Authority</a:t>
          </a:r>
          <a:r>
            <a:rPr b="1" lang="en-US" sz="1100">
              <a:solidFill>
                <a:srgbClr val="000000"/>
              </a:solidFill>
              <a:latin typeface="Calibri"/>
              <a:ea typeface="Calibri"/>
              <a:cs typeface="Calibri"/>
              <a:sym typeface="Calibri"/>
            </a:rPr>
            <a:t> RAG Thresholds</a:t>
          </a:r>
          <a:endParaRPr b="1" sz="1100">
            <a:solidFill>
              <a:srgbClr val="000000"/>
            </a:solidFill>
          </a:endParaRPr>
        </a:p>
      </xdr:txBody>
    </xdr:sp>
    <xdr:clientData fLocksWithSheet="0"/>
  </xdr:oneCellAnchor>
  <xdr:oneCellAnchor>
    <xdr:from>
      <xdr:col>6</xdr:col>
      <xdr:colOff>1057275</xdr:colOff>
      <xdr:row>47</xdr:row>
      <xdr:rowOff>47625</xdr:rowOff>
    </xdr:from>
    <xdr:ext cx="1466850" cy="571500"/>
    <xdr:sp>
      <xdr:nvSpPr>
        <xdr:cNvPr id="10" name="Shape 10">
          <a:hlinkClick r:id="rId8"/>
        </xdr:cNvPr>
        <xdr:cNvSpPr/>
      </xdr:nvSpPr>
      <xdr:spPr>
        <a:xfrm>
          <a:off x="4617338" y="3494250"/>
          <a:ext cx="1457325" cy="571500"/>
        </a:xfrm>
        <a:prstGeom prst="roundRect">
          <a:avLst>
            <a:gd fmla="val 16667" name="adj"/>
          </a:avLst>
        </a:prstGeom>
        <a:solidFill>
          <a:srgbClr val="0070C0"/>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000000"/>
              </a:solidFill>
              <a:latin typeface="Calibri"/>
              <a:ea typeface="Calibri"/>
              <a:cs typeface="Calibri"/>
              <a:sym typeface="Calibri"/>
            </a:rPr>
            <a:t>1.1b</a:t>
          </a:r>
          <a:r>
            <a:rPr b="1" lang="en-US" sz="1100">
              <a:solidFill>
                <a:srgbClr val="000000"/>
              </a:solidFill>
              <a:latin typeface="Calibri"/>
              <a:ea typeface="Calibri"/>
              <a:cs typeface="Calibri"/>
              <a:sym typeface="Calibri"/>
            </a:rPr>
            <a:t> Lead Financial Input</a:t>
          </a:r>
          <a:endParaRPr b="1" sz="1100">
            <a:solidFill>
              <a:srgbClr val="000000"/>
            </a:solidFill>
          </a:endParaRPr>
        </a:p>
      </xdr:txBody>
    </xdr:sp>
    <xdr:clientData fLocksWithSheet="0"/>
  </xdr:oneCellAnchor>
  <xdr:oneCellAnchor>
    <xdr:from>
      <xdr:col>6</xdr:col>
      <xdr:colOff>1066800</xdr:colOff>
      <xdr:row>52</xdr:row>
      <xdr:rowOff>38100</xdr:rowOff>
    </xdr:from>
    <xdr:ext cx="1466850" cy="571500"/>
    <xdr:sp>
      <xdr:nvSpPr>
        <xdr:cNvPr id="11" name="Shape 11">
          <a:hlinkClick r:id="rId9"/>
        </xdr:cNvPr>
        <xdr:cNvSpPr/>
      </xdr:nvSpPr>
      <xdr:spPr>
        <a:xfrm>
          <a:off x="4617338" y="3494250"/>
          <a:ext cx="1457325" cy="571500"/>
        </a:xfrm>
        <a:prstGeom prst="roundRect">
          <a:avLst>
            <a:gd fmla="val 16667" name="adj"/>
          </a:avLst>
        </a:prstGeom>
        <a:solidFill>
          <a:srgbClr val="0070C0"/>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000000"/>
              </a:solidFill>
              <a:latin typeface="Calibri"/>
              <a:ea typeface="Calibri"/>
              <a:cs typeface="Calibri"/>
              <a:sym typeface="Calibri"/>
            </a:rPr>
            <a:t>1.2a Subcontractor Input</a:t>
          </a:r>
          <a:endParaRPr sz="1400"/>
        </a:p>
      </xdr:txBody>
    </xdr:sp>
    <xdr:clientData fLocksWithSheet="0"/>
  </xdr:oneCellAnchor>
  <xdr:oneCellAnchor>
    <xdr:from>
      <xdr:col>6</xdr:col>
      <xdr:colOff>1057275</xdr:colOff>
      <xdr:row>57</xdr:row>
      <xdr:rowOff>28575</xdr:rowOff>
    </xdr:from>
    <xdr:ext cx="1466850" cy="571500"/>
    <xdr:sp>
      <xdr:nvSpPr>
        <xdr:cNvPr id="12" name="Shape 12">
          <a:hlinkClick r:id="rId10"/>
        </xdr:cNvPr>
        <xdr:cNvSpPr/>
      </xdr:nvSpPr>
      <xdr:spPr>
        <a:xfrm>
          <a:off x="4617338" y="3494250"/>
          <a:ext cx="1457325" cy="571500"/>
        </a:xfrm>
        <a:prstGeom prst="roundRect">
          <a:avLst>
            <a:gd fmla="val 16667" name="adj"/>
          </a:avLst>
        </a:prstGeom>
        <a:solidFill>
          <a:srgbClr val="0070C0"/>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000000"/>
              </a:solidFill>
              <a:latin typeface="Calibri"/>
              <a:ea typeface="Calibri"/>
              <a:cs typeface="Calibri"/>
              <a:sym typeface="Calibri"/>
            </a:rPr>
            <a:t>1.2b Subcontractor Input</a:t>
          </a:r>
          <a:endParaRPr sz="1400"/>
        </a:p>
      </xdr:txBody>
    </xdr:sp>
    <xdr:clientData fLocksWithSheet="0"/>
  </xdr:oneCellAnchor>
  <xdr:oneCellAnchor>
    <xdr:from>
      <xdr:col>6</xdr:col>
      <xdr:colOff>1038225</xdr:colOff>
      <xdr:row>62</xdr:row>
      <xdr:rowOff>28575</xdr:rowOff>
    </xdr:from>
    <xdr:ext cx="1466850" cy="571500"/>
    <xdr:sp>
      <xdr:nvSpPr>
        <xdr:cNvPr id="13" name="Shape 13">
          <a:hlinkClick r:id="rId11"/>
        </xdr:cNvPr>
        <xdr:cNvSpPr/>
      </xdr:nvSpPr>
      <xdr:spPr>
        <a:xfrm>
          <a:off x="4617338" y="3494250"/>
          <a:ext cx="1457325" cy="571500"/>
        </a:xfrm>
        <a:prstGeom prst="roundRect">
          <a:avLst>
            <a:gd fmla="val 16667" name="adj"/>
          </a:avLst>
        </a:prstGeom>
        <a:solidFill>
          <a:srgbClr val="5AB7B2"/>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000000"/>
              </a:solidFill>
              <a:latin typeface="Calibri"/>
              <a:ea typeface="Calibri"/>
              <a:cs typeface="Calibri"/>
              <a:sym typeface="Calibri"/>
            </a:rPr>
            <a:t>2.1 Lead Ancillary Input </a:t>
          </a:r>
          <a:endParaRPr sz="1400"/>
        </a:p>
      </xdr:txBody>
    </xdr:sp>
    <xdr:clientData fLocksWithSheet="0"/>
  </xdr:oneCellAnchor>
  <xdr:oneCellAnchor>
    <xdr:from>
      <xdr:col>6</xdr:col>
      <xdr:colOff>1743075</xdr:colOff>
      <xdr:row>78</xdr:row>
      <xdr:rowOff>104775</xdr:rowOff>
    </xdr:from>
    <xdr:ext cx="1466850" cy="571500"/>
    <xdr:sp>
      <xdr:nvSpPr>
        <xdr:cNvPr id="14" name="Shape 14">
          <a:hlinkClick r:id="rId12"/>
        </xdr:cNvPr>
        <xdr:cNvSpPr/>
      </xdr:nvSpPr>
      <xdr:spPr>
        <a:xfrm>
          <a:off x="4617338" y="3494250"/>
          <a:ext cx="1457325" cy="571500"/>
        </a:xfrm>
        <a:prstGeom prst="roundRect">
          <a:avLst>
            <a:gd fmla="val 16667" name="adj"/>
          </a:avLst>
        </a:prstGeom>
        <a:solidFill>
          <a:srgbClr val="5AB7B2"/>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000000"/>
              </a:solidFill>
              <a:latin typeface="Calibri"/>
              <a:ea typeface="Calibri"/>
              <a:cs typeface="Calibri"/>
              <a:sym typeface="Calibri"/>
            </a:rPr>
            <a:t>2.2 Sub-Supplier Ancillary Inpu</a:t>
          </a:r>
          <a:endParaRPr sz="1400"/>
        </a:p>
      </xdr:txBody>
    </xdr:sp>
    <xdr:clientData fLocksWithSheet="0"/>
  </xdr:oneCellAnchor>
  <xdr:oneCellAnchor>
    <xdr:from>
      <xdr:col>6</xdr:col>
      <xdr:colOff>3409950</xdr:colOff>
      <xdr:row>47</xdr:row>
      <xdr:rowOff>104775</xdr:rowOff>
    </xdr:from>
    <xdr:ext cx="1466850" cy="571500"/>
    <xdr:sp>
      <xdr:nvSpPr>
        <xdr:cNvPr id="15" name="Shape 15">
          <a:hlinkClick r:id="rId13"/>
        </xdr:cNvPr>
        <xdr:cNvSpPr/>
      </xdr:nvSpPr>
      <xdr:spPr>
        <a:xfrm>
          <a:off x="4617338" y="3494250"/>
          <a:ext cx="1457325" cy="571500"/>
        </a:xfrm>
        <a:prstGeom prst="roundRect">
          <a:avLst>
            <a:gd fmla="val 16667" name="adj"/>
          </a:avLst>
        </a:prstGeom>
        <a:solidFill>
          <a:schemeClr val="dk1"/>
        </a:solidFill>
        <a:ln cap="flat" cmpd="sng" w="12700">
          <a:solidFill>
            <a:srgbClr val="00206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lt1"/>
              </a:solidFill>
              <a:latin typeface="Calibri"/>
              <a:ea typeface="Calibri"/>
              <a:cs typeface="Calibri"/>
              <a:sym typeface="Calibri"/>
            </a:rPr>
            <a:t>3.2 Immediate Parent Assmt</a:t>
          </a:r>
          <a:endParaRPr sz="1400"/>
        </a:p>
      </xdr:txBody>
    </xdr:sp>
    <xdr:clientData fLocksWithSheet="0"/>
  </xdr:oneCellAnchor>
  <xdr:oneCellAnchor>
    <xdr:from>
      <xdr:col>6</xdr:col>
      <xdr:colOff>3419475</xdr:colOff>
      <xdr:row>52</xdr:row>
      <xdr:rowOff>95250</xdr:rowOff>
    </xdr:from>
    <xdr:ext cx="1466850" cy="571500"/>
    <xdr:sp>
      <xdr:nvSpPr>
        <xdr:cNvPr id="16" name="Shape 16">
          <a:hlinkClick r:id="rId14"/>
        </xdr:cNvPr>
        <xdr:cNvSpPr/>
      </xdr:nvSpPr>
      <xdr:spPr>
        <a:xfrm>
          <a:off x="4617338" y="3494250"/>
          <a:ext cx="1457325" cy="571500"/>
        </a:xfrm>
        <a:prstGeom prst="roundRect">
          <a:avLst>
            <a:gd fmla="val 16667" name="adj"/>
          </a:avLst>
        </a:prstGeom>
        <a:solidFill>
          <a:schemeClr val="dk1"/>
        </a:solidFill>
        <a:ln cap="flat" cmpd="sng" w="12700">
          <a:solidFill>
            <a:srgbClr val="00206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lt1"/>
              </a:solidFill>
              <a:latin typeface="Calibri"/>
              <a:ea typeface="Calibri"/>
              <a:cs typeface="Calibri"/>
              <a:sym typeface="Calibri"/>
            </a:rPr>
            <a:t>3.3 Ultimate Parent Assmt</a:t>
          </a:r>
          <a:endParaRPr sz="1400"/>
        </a:p>
      </xdr:txBody>
    </xdr:sp>
    <xdr:clientData fLocksWithSheet="0"/>
  </xdr:oneCellAnchor>
  <xdr:oneCellAnchor>
    <xdr:from>
      <xdr:col>6</xdr:col>
      <xdr:colOff>3409950</xdr:colOff>
      <xdr:row>57</xdr:row>
      <xdr:rowOff>104775</xdr:rowOff>
    </xdr:from>
    <xdr:ext cx="1466850" cy="571500"/>
    <xdr:sp>
      <xdr:nvSpPr>
        <xdr:cNvPr id="17" name="Shape 17">
          <a:hlinkClick r:id="rId15"/>
        </xdr:cNvPr>
        <xdr:cNvSpPr/>
      </xdr:nvSpPr>
      <xdr:spPr>
        <a:xfrm>
          <a:off x="4617338" y="3494250"/>
          <a:ext cx="1457325" cy="571500"/>
        </a:xfrm>
        <a:prstGeom prst="roundRect">
          <a:avLst>
            <a:gd fmla="val 16667" name="adj"/>
          </a:avLst>
        </a:prstGeom>
        <a:solidFill>
          <a:schemeClr val="dk1"/>
        </a:solidFill>
        <a:ln cap="flat" cmpd="sng" w="12700">
          <a:solidFill>
            <a:srgbClr val="00206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lt1"/>
              </a:solidFill>
              <a:latin typeface="Calibri"/>
              <a:ea typeface="Calibri"/>
              <a:cs typeface="Calibri"/>
              <a:sym typeface="Calibri"/>
            </a:rPr>
            <a:t>3.4 Subcontractor #1 Assmt</a:t>
          </a:r>
          <a:endParaRPr sz="1400"/>
        </a:p>
      </xdr:txBody>
    </xdr:sp>
    <xdr:clientData fLocksWithSheet="0"/>
  </xdr:oneCellAnchor>
  <xdr:oneCellAnchor>
    <xdr:from>
      <xdr:col>6</xdr:col>
      <xdr:colOff>3409950</xdr:colOff>
      <xdr:row>62</xdr:row>
      <xdr:rowOff>95250</xdr:rowOff>
    </xdr:from>
    <xdr:ext cx="1466850" cy="561975"/>
    <xdr:sp>
      <xdr:nvSpPr>
        <xdr:cNvPr id="18" name="Shape 18">
          <a:hlinkClick r:id="rId16"/>
        </xdr:cNvPr>
        <xdr:cNvSpPr/>
      </xdr:nvSpPr>
      <xdr:spPr>
        <a:xfrm>
          <a:off x="4617338" y="3503775"/>
          <a:ext cx="1457325" cy="552450"/>
        </a:xfrm>
        <a:prstGeom prst="roundRect">
          <a:avLst>
            <a:gd fmla="val 16667" name="adj"/>
          </a:avLst>
        </a:prstGeom>
        <a:solidFill>
          <a:schemeClr val="dk1"/>
        </a:solidFill>
        <a:ln cap="flat" cmpd="sng" w="12700">
          <a:solidFill>
            <a:srgbClr val="00206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lt1"/>
              </a:solidFill>
              <a:latin typeface="Calibri"/>
              <a:ea typeface="Calibri"/>
              <a:cs typeface="Calibri"/>
              <a:sym typeface="Calibri"/>
            </a:rPr>
            <a:t>3.5 Subcontractor #2 Assmt</a:t>
          </a:r>
          <a:endParaRPr sz="1400"/>
        </a:p>
      </xdr:txBody>
    </xdr:sp>
    <xdr:clientData fLocksWithSheet="0"/>
  </xdr:oneCellAnchor>
  <xdr:oneCellAnchor>
    <xdr:from>
      <xdr:col>6</xdr:col>
      <xdr:colOff>3581400</xdr:colOff>
      <xdr:row>79</xdr:row>
      <xdr:rowOff>9525</xdr:rowOff>
    </xdr:from>
    <xdr:ext cx="1466850" cy="571500"/>
    <xdr:sp>
      <xdr:nvSpPr>
        <xdr:cNvPr id="19" name="Shape 19">
          <a:hlinkClick r:id="rId17"/>
        </xdr:cNvPr>
        <xdr:cNvSpPr/>
      </xdr:nvSpPr>
      <xdr:spPr>
        <a:xfrm>
          <a:off x="4617338" y="3494250"/>
          <a:ext cx="1457325" cy="571500"/>
        </a:xfrm>
        <a:prstGeom prst="roundRect">
          <a:avLst>
            <a:gd fmla="val 16667" name="adj"/>
          </a:avLst>
        </a:prstGeom>
        <a:solidFill>
          <a:schemeClr val="dk1"/>
        </a:solidFill>
        <a:ln cap="flat" cmpd="sng" w="12700">
          <a:solidFill>
            <a:srgbClr val="00206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lt1"/>
              </a:solidFill>
              <a:latin typeface="Calibri"/>
              <a:ea typeface="Calibri"/>
              <a:cs typeface="Calibri"/>
              <a:sym typeface="Calibri"/>
            </a:rPr>
            <a:t>3.6 Sub-Supplier #3 Assmt</a:t>
          </a:r>
          <a:endParaRPr sz="1400"/>
        </a:p>
      </xdr:txBody>
    </xdr:sp>
    <xdr:clientData fLocksWithSheet="0"/>
  </xdr:oneCellAnchor>
  <xdr:oneCellAnchor>
    <xdr:from>
      <xdr:col>6</xdr:col>
      <xdr:colOff>1038225</xdr:colOff>
      <xdr:row>67</xdr:row>
      <xdr:rowOff>0</xdr:rowOff>
    </xdr:from>
    <xdr:ext cx="1466850" cy="571500"/>
    <xdr:sp>
      <xdr:nvSpPr>
        <xdr:cNvPr id="20" name="Shape 20">
          <a:hlinkClick r:id="rId18"/>
        </xdr:cNvPr>
        <xdr:cNvSpPr/>
      </xdr:nvSpPr>
      <xdr:spPr>
        <a:xfrm>
          <a:off x="4617338" y="3494250"/>
          <a:ext cx="1457325" cy="571500"/>
        </a:xfrm>
        <a:prstGeom prst="roundRect">
          <a:avLst>
            <a:gd fmla="val 16667" name="adj"/>
          </a:avLst>
        </a:prstGeom>
        <a:solidFill>
          <a:srgbClr val="5AB7B2"/>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000000"/>
              </a:solidFill>
              <a:latin typeface="Calibri"/>
              <a:ea typeface="Calibri"/>
              <a:cs typeface="Calibri"/>
              <a:sym typeface="Calibri"/>
            </a:rPr>
            <a:t>2.2 Subcontractor Ancillary Input</a:t>
          </a:r>
          <a:endParaRPr sz="1400"/>
        </a:p>
      </xdr:txBody>
    </xdr:sp>
    <xdr:clientData fLocksWithSheet="0"/>
  </xdr:oneCellAnchor>
  <xdr:oneCellAnchor>
    <xdr:from>
      <xdr:col>6</xdr:col>
      <xdr:colOff>5467350</xdr:colOff>
      <xdr:row>48</xdr:row>
      <xdr:rowOff>85725</xdr:rowOff>
    </xdr:from>
    <xdr:ext cx="2200275" cy="3114675"/>
    <xdr:sp>
      <xdr:nvSpPr>
        <xdr:cNvPr id="21" name="Shape 21"/>
        <xdr:cNvSpPr/>
      </xdr:nvSpPr>
      <xdr:spPr>
        <a:xfrm>
          <a:off x="4260150" y="2236950"/>
          <a:ext cx="2171700" cy="3086100"/>
        </a:xfrm>
        <a:prstGeom prst="roundRect">
          <a:avLst>
            <a:gd fmla="val 16667" name="adj"/>
          </a:avLst>
        </a:prstGeom>
        <a:noFill/>
        <a:ln cap="flat" cmpd="sng" w="31750">
          <a:solidFill>
            <a:srgbClr val="7F7F7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5334000</xdr:colOff>
      <xdr:row>45</xdr:row>
      <xdr:rowOff>28575</xdr:rowOff>
    </xdr:from>
    <xdr:ext cx="2543175" cy="466725"/>
    <xdr:sp>
      <xdr:nvSpPr>
        <xdr:cNvPr id="22" name="Shape 22"/>
        <xdr:cNvSpPr txBox="1"/>
      </xdr:nvSpPr>
      <xdr:spPr>
        <a:xfrm>
          <a:off x="4079175" y="3551400"/>
          <a:ext cx="2533650" cy="457200"/>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200">
              <a:solidFill>
                <a:srgbClr val="7F7F7F"/>
              </a:solidFill>
              <a:latin typeface="Arial"/>
              <a:ea typeface="Arial"/>
              <a:cs typeface="Arial"/>
              <a:sym typeface="Arial"/>
            </a:rPr>
            <a:t>Navigation/Template Settings</a:t>
          </a:r>
          <a:endParaRPr sz="1400"/>
        </a:p>
      </xdr:txBody>
    </xdr:sp>
    <xdr:clientData fLocksWithSheet="0"/>
  </xdr:oneCellAnchor>
  <xdr:oneCellAnchor>
    <xdr:from>
      <xdr:col>6</xdr:col>
      <xdr:colOff>3219450</xdr:colOff>
      <xdr:row>41</xdr:row>
      <xdr:rowOff>9525</xdr:rowOff>
    </xdr:from>
    <xdr:ext cx="1847850" cy="4429125"/>
    <xdr:sp>
      <xdr:nvSpPr>
        <xdr:cNvPr id="23" name="Shape 23"/>
        <xdr:cNvSpPr/>
      </xdr:nvSpPr>
      <xdr:spPr>
        <a:xfrm>
          <a:off x="4441125" y="1574963"/>
          <a:ext cx="1809750" cy="4410075"/>
        </a:xfrm>
        <a:prstGeom prst="roundRect">
          <a:avLst>
            <a:gd fmla="val 16667" name="adj"/>
          </a:avLst>
        </a:prstGeom>
        <a:noFill/>
        <a:ln cap="flat" cmpd="sng" w="31750">
          <a:solidFill>
            <a:srgbClr val="7F7F7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3276600</xdr:colOff>
      <xdr:row>38</xdr:row>
      <xdr:rowOff>38100</xdr:rowOff>
    </xdr:from>
    <xdr:ext cx="1771650" cy="314325"/>
    <xdr:sp>
      <xdr:nvSpPr>
        <xdr:cNvPr id="24" name="Shape 24"/>
        <xdr:cNvSpPr txBox="1"/>
      </xdr:nvSpPr>
      <xdr:spPr>
        <a:xfrm>
          <a:off x="4464938" y="3627600"/>
          <a:ext cx="1762125" cy="304800"/>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200">
              <a:solidFill>
                <a:srgbClr val="7F7F7F"/>
              </a:solidFill>
              <a:latin typeface="Arial"/>
              <a:ea typeface="Arial"/>
              <a:cs typeface="Arial"/>
              <a:sym typeface="Arial"/>
            </a:rPr>
            <a:t>Bidder Assessment</a:t>
          </a:r>
          <a:endParaRPr sz="1400"/>
        </a:p>
      </xdr:txBody>
    </xdr:sp>
    <xdr:clientData fLocksWithSheet="0"/>
  </xdr:oneCellAnchor>
  <xdr:oneCellAnchor>
    <xdr:from>
      <xdr:col>6</xdr:col>
      <xdr:colOff>876300</xdr:colOff>
      <xdr:row>41</xdr:row>
      <xdr:rowOff>9525</xdr:rowOff>
    </xdr:from>
    <xdr:ext cx="1847850" cy="4429125"/>
    <xdr:sp>
      <xdr:nvSpPr>
        <xdr:cNvPr id="25" name="Shape 25"/>
        <xdr:cNvSpPr/>
      </xdr:nvSpPr>
      <xdr:spPr>
        <a:xfrm>
          <a:off x="4441125" y="1579725"/>
          <a:ext cx="1809750" cy="4400550"/>
        </a:xfrm>
        <a:prstGeom prst="roundRect">
          <a:avLst>
            <a:gd fmla="val 16667" name="adj"/>
          </a:avLst>
        </a:prstGeom>
        <a:noFill/>
        <a:ln cap="flat" cmpd="sng" w="31750">
          <a:solidFill>
            <a:srgbClr val="7F7F7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933450</xdr:colOff>
      <xdr:row>38</xdr:row>
      <xdr:rowOff>38100</xdr:rowOff>
    </xdr:from>
    <xdr:ext cx="1771650" cy="314325"/>
    <xdr:sp>
      <xdr:nvSpPr>
        <xdr:cNvPr id="26" name="Shape 26"/>
        <xdr:cNvSpPr txBox="1"/>
      </xdr:nvSpPr>
      <xdr:spPr>
        <a:xfrm>
          <a:off x="4464938" y="3627600"/>
          <a:ext cx="1762125" cy="304800"/>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200">
              <a:solidFill>
                <a:srgbClr val="7F7F7F"/>
              </a:solidFill>
              <a:latin typeface="Arial"/>
              <a:ea typeface="Arial"/>
              <a:cs typeface="Arial"/>
              <a:sym typeface="Arial"/>
            </a:rPr>
            <a:t>Bidder Inputs</a:t>
          </a:r>
          <a:endParaRPr sz="1400"/>
        </a:p>
      </xdr:txBody>
    </xdr:sp>
    <xdr:clientData fLocksWithSheet="0"/>
  </xdr:oneCellAnchor>
  <xdr:oneCellAnchor>
    <xdr:from>
      <xdr:col>4</xdr:col>
      <xdr:colOff>1162050</xdr:colOff>
      <xdr:row>50</xdr:row>
      <xdr:rowOff>9525</xdr:rowOff>
    </xdr:from>
    <xdr:ext cx="2247900" cy="2343150"/>
    <xdr:sp>
      <xdr:nvSpPr>
        <xdr:cNvPr id="27" name="Shape 27"/>
        <xdr:cNvSpPr/>
      </xdr:nvSpPr>
      <xdr:spPr>
        <a:xfrm>
          <a:off x="4236338" y="2622713"/>
          <a:ext cx="2219325" cy="2314575"/>
        </a:xfrm>
        <a:prstGeom prst="roundRect">
          <a:avLst>
            <a:gd fmla="val 16667" name="adj"/>
          </a:avLst>
        </a:prstGeom>
        <a:noFill/>
        <a:ln cap="flat" cmpd="sng" w="31750">
          <a:solidFill>
            <a:srgbClr val="7F7F7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657225</xdr:colOff>
      <xdr:row>46</xdr:row>
      <xdr:rowOff>28575</xdr:rowOff>
    </xdr:from>
    <xdr:ext cx="3105150" cy="476250"/>
    <xdr:sp>
      <xdr:nvSpPr>
        <xdr:cNvPr id="28" name="Shape 28"/>
        <xdr:cNvSpPr txBox="1"/>
      </xdr:nvSpPr>
      <xdr:spPr>
        <a:xfrm>
          <a:off x="3798188" y="3546638"/>
          <a:ext cx="3095625" cy="466725"/>
        </a:xfrm>
        <a:prstGeom prst="rect">
          <a:avLst/>
        </a:prstGeom>
        <a:no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200">
              <a:solidFill>
                <a:srgbClr val="7F7F7F"/>
              </a:solidFill>
              <a:latin typeface="Arial"/>
              <a:ea typeface="Arial"/>
              <a:cs typeface="Arial"/>
              <a:sym typeface="Arial"/>
            </a:rPr>
            <a:t>Instructions/Evaluation</a:t>
          </a:r>
          <a:r>
            <a:rPr b="1" lang="en-US" sz="1200">
              <a:solidFill>
                <a:srgbClr val="7F7F7F"/>
              </a:solidFill>
              <a:latin typeface="Arial"/>
              <a:ea typeface="Arial"/>
              <a:cs typeface="Arial"/>
              <a:sym typeface="Arial"/>
            </a:rPr>
            <a:t> criteria</a:t>
          </a:r>
          <a:endParaRPr b="1" sz="1200">
            <a:solidFill>
              <a:srgbClr val="7F7F7F"/>
            </a:solidFill>
            <a:latin typeface="Arial"/>
            <a:ea typeface="Arial"/>
            <a:cs typeface="Arial"/>
            <a:sym typeface="Arial"/>
          </a:endParaRPr>
        </a:p>
      </xdr:txBody>
    </xdr:sp>
    <xdr:clientData fLocksWithSheet="0"/>
  </xdr:oneCellAnchor>
  <xdr:oneCellAnchor>
    <xdr:from>
      <xdr:col>6</xdr:col>
      <xdr:colOff>3400425</xdr:colOff>
      <xdr:row>67</xdr:row>
      <xdr:rowOff>47625</xdr:rowOff>
    </xdr:from>
    <xdr:ext cx="1466850" cy="561975"/>
    <xdr:sp>
      <xdr:nvSpPr>
        <xdr:cNvPr id="29" name="Shape 29">
          <a:hlinkClick r:id="rId19"/>
        </xdr:cNvPr>
        <xdr:cNvSpPr/>
      </xdr:nvSpPr>
      <xdr:spPr>
        <a:xfrm>
          <a:off x="4617338" y="3503775"/>
          <a:ext cx="1457325" cy="552450"/>
        </a:xfrm>
        <a:prstGeom prst="roundRect">
          <a:avLst>
            <a:gd fmla="val 16667" name="adj"/>
          </a:avLst>
        </a:prstGeom>
        <a:solidFill>
          <a:schemeClr val="dk1"/>
        </a:solidFill>
        <a:ln cap="flat" cmpd="sng" w="12700">
          <a:solidFill>
            <a:srgbClr val="00206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lt1"/>
              </a:solidFill>
              <a:latin typeface="Calibri"/>
              <a:ea typeface="Calibri"/>
              <a:cs typeface="Calibri"/>
              <a:sym typeface="Calibri"/>
            </a:rPr>
            <a:t>3.6 Subcontractor #3 Assmt</a:t>
          </a:r>
          <a:endParaRPr sz="1400"/>
        </a:p>
      </xdr:txBody>
    </xdr:sp>
    <xdr:clientData fLocksWithSheet="0"/>
  </xdr:oneCellAnchor>
  <xdr:oneCellAnchor>
    <xdr:from>
      <xdr:col>6</xdr:col>
      <xdr:colOff>5629275</xdr:colOff>
      <xdr:row>55</xdr:row>
      <xdr:rowOff>0</xdr:rowOff>
    </xdr:from>
    <xdr:ext cx="1828800" cy="571500"/>
    <xdr:sp>
      <xdr:nvSpPr>
        <xdr:cNvPr id="30" name="Shape 30">
          <a:hlinkClick r:id="rId20"/>
        </xdr:cNvPr>
        <xdr:cNvSpPr/>
      </xdr:nvSpPr>
      <xdr:spPr>
        <a:xfrm>
          <a:off x="4441125" y="3494250"/>
          <a:ext cx="1809750" cy="571500"/>
        </a:xfrm>
        <a:prstGeom prst="roundRect">
          <a:avLst>
            <a:gd fmla="val 16667" name="adj"/>
          </a:avLst>
        </a:prstGeom>
        <a:solidFill>
          <a:srgbClr val="617179"/>
        </a:solidFill>
        <a:ln cap="flat" cmpd="sng" w="12700">
          <a:solidFill>
            <a:srgbClr val="61717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lt1"/>
              </a:solidFill>
              <a:latin typeface="Calibri"/>
              <a:ea typeface="Calibri"/>
              <a:cs typeface="Calibri"/>
              <a:sym typeface="Calibri"/>
            </a:rPr>
            <a:t>Setup</a:t>
          </a:r>
          <a:endParaRPr sz="1400"/>
        </a:p>
      </xdr:txBody>
    </xdr:sp>
    <xdr:clientData fLocksWithSheet="0"/>
  </xdr:oneCellAnchor>
  <xdr:oneCellAnchor>
    <xdr:from>
      <xdr:col>4</xdr:col>
      <xdr:colOff>1285875</xdr:colOff>
      <xdr:row>51</xdr:row>
      <xdr:rowOff>38100</xdr:rowOff>
    </xdr:from>
    <xdr:ext cx="1962150" cy="581025"/>
    <xdr:sp>
      <xdr:nvSpPr>
        <xdr:cNvPr id="31" name="Shape 31">
          <a:hlinkClick r:id="rId21"/>
        </xdr:cNvPr>
        <xdr:cNvSpPr/>
      </xdr:nvSpPr>
      <xdr:spPr>
        <a:xfrm>
          <a:off x="4374450" y="3494250"/>
          <a:ext cx="1943100" cy="571500"/>
        </a:xfrm>
        <a:prstGeom prst="roundRect">
          <a:avLst>
            <a:gd fmla="val 16667" name="adj"/>
          </a:avLst>
        </a:prstGeom>
        <a:solidFill>
          <a:srgbClr val="FFFFCC"/>
        </a:solidFill>
        <a:ln cap="flat" cmpd="sng" w="12700">
          <a:solidFill>
            <a:srgbClr val="FFFFC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000000"/>
              </a:solidFill>
              <a:latin typeface="Calibri"/>
              <a:ea typeface="Calibri"/>
              <a:cs typeface="Calibri"/>
              <a:sym typeface="Calibri"/>
            </a:rPr>
            <a:t>Authority</a:t>
          </a:r>
          <a:r>
            <a:rPr b="1" lang="en-US" sz="1100">
              <a:solidFill>
                <a:srgbClr val="000000"/>
              </a:solidFill>
              <a:latin typeface="Calibri"/>
              <a:ea typeface="Calibri"/>
              <a:cs typeface="Calibri"/>
              <a:sym typeface="Calibri"/>
            </a:rPr>
            <a:t> Instructions</a:t>
          </a:r>
          <a:endParaRPr b="1" sz="1100">
            <a:solidFill>
              <a:srgbClr val="000000"/>
            </a:solidFill>
          </a:endParaRPr>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276225</xdr:colOff>
      <xdr:row>27</xdr:row>
      <xdr:rowOff>161925</xdr:rowOff>
    </xdr:from>
    <xdr:ext cx="4019550" cy="1362075"/>
    <xdr:pic>
      <xdr:nvPicPr>
        <xdr:cNvPr id="0" name="image8.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152400</xdr:colOff>
      <xdr:row>23</xdr:row>
      <xdr:rowOff>133350</xdr:rowOff>
    </xdr:from>
    <xdr:ext cx="4248150" cy="16764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161925</xdr:colOff>
      <xdr:row>24</xdr:row>
      <xdr:rowOff>238125</xdr:rowOff>
    </xdr:from>
    <xdr:ext cx="4276725" cy="1381125"/>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oneCellAnchor>
    <xdr:from>
      <xdr:col>7</xdr:col>
      <xdr:colOff>285750</xdr:colOff>
      <xdr:row>25</xdr:row>
      <xdr:rowOff>419100</xdr:rowOff>
    </xdr:from>
    <xdr:ext cx="3705225" cy="800100"/>
    <xdr:pic>
      <xdr:nvPicPr>
        <xdr:cNvPr id="0" name="image9.png"/>
        <xdr:cNvPicPr preferRelativeResize="0"/>
      </xdr:nvPicPr>
      <xdr:blipFill>
        <a:blip cstate="print" r:embed="rId4"/>
        <a:stretch>
          <a:fillRect/>
        </a:stretch>
      </xdr:blipFill>
      <xdr:spPr>
        <a:prstGeom prst="rect">
          <a:avLst/>
        </a:prstGeom>
        <a:noFill/>
      </xdr:spPr>
    </xdr:pic>
    <xdr:clientData fLocksWithSheet="0"/>
  </xdr:oneCellAnchor>
  <xdr:oneCellAnchor>
    <xdr:from>
      <xdr:col>7</xdr:col>
      <xdr:colOff>342900</xdr:colOff>
      <xdr:row>26</xdr:row>
      <xdr:rowOff>390525</xdr:rowOff>
    </xdr:from>
    <xdr:ext cx="2390775" cy="609600"/>
    <xdr:pic>
      <xdr:nvPicPr>
        <xdr:cNvPr id="0" name="image5.png"/>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180975</xdr:colOff>
      <xdr:row>22</xdr:row>
      <xdr:rowOff>152400</xdr:rowOff>
    </xdr:from>
    <xdr:ext cx="4229100" cy="1724025"/>
    <xdr:pic>
      <xdr:nvPicPr>
        <xdr:cNvPr id="0" name="image7.pn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228600</xdr:colOff>
      <xdr:row>21</xdr:row>
      <xdr:rowOff>228600</xdr:rowOff>
    </xdr:from>
    <xdr:ext cx="4210050" cy="2066925"/>
    <xdr:pic>
      <xdr:nvPicPr>
        <xdr:cNvPr id="0" name="image6.png"/>
        <xdr:cNvPicPr preferRelativeResize="0"/>
      </xdr:nvPicPr>
      <xdr:blipFill>
        <a:blip cstate="print" r:embed="rId7"/>
        <a:stretch>
          <a:fillRect/>
        </a:stretch>
      </xdr:blipFill>
      <xdr:spPr>
        <a:prstGeom prst="rect">
          <a:avLst/>
        </a:prstGeom>
        <a:noFill/>
      </xdr:spPr>
    </xdr:pic>
    <xdr:clientData fLocksWithSheet="0"/>
  </xdr:oneCellAnchor>
  <xdr:oneCellAnchor>
    <xdr:from>
      <xdr:col>7</xdr:col>
      <xdr:colOff>323850</xdr:colOff>
      <xdr:row>19</xdr:row>
      <xdr:rowOff>466725</xdr:rowOff>
    </xdr:from>
    <xdr:ext cx="4924425" cy="733425"/>
    <xdr:pic>
      <xdr:nvPicPr>
        <xdr:cNvPr id="0" name="image2.png"/>
        <xdr:cNvPicPr preferRelativeResize="0"/>
      </xdr:nvPicPr>
      <xdr:blipFill>
        <a:blip cstate="print" r:embed="rId8"/>
        <a:stretch>
          <a:fillRect/>
        </a:stretch>
      </xdr:blipFill>
      <xdr:spPr>
        <a:prstGeom prst="rect">
          <a:avLst/>
        </a:prstGeom>
        <a:noFill/>
      </xdr:spPr>
    </xdr:pic>
    <xdr:clientData fLocksWithSheet="0"/>
  </xdr:oneCellAnchor>
  <xdr:oneCellAnchor>
    <xdr:from>
      <xdr:col>7</xdr:col>
      <xdr:colOff>285750</xdr:colOff>
      <xdr:row>20</xdr:row>
      <xdr:rowOff>361950</xdr:rowOff>
    </xdr:from>
    <xdr:ext cx="3200400" cy="809625"/>
    <xdr:pic>
      <xdr:nvPicPr>
        <xdr:cNvPr id="0" name="image3.png"/>
        <xdr:cNvPicPr preferRelativeResize="0"/>
      </xdr:nvPicPr>
      <xdr:blipFill>
        <a:blip cstate="print" r:embed="rId9"/>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47625</xdr:colOff>
      <xdr:row>12</xdr:row>
      <xdr:rowOff>9525</xdr:rowOff>
    </xdr:from>
    <xdr:ext cx="4276725" cy="1323975"/>
    <xdr:sp>
      <xdr:nvSpPr>
        <xdr:cNvPr id="32" name="Shape 32">
          <a:hlinkClick r:id="rId1"/>
        </xdr:cNvPr>
        <xdr:cNvSpPr txBox="1"/>
      </xdr:nvSpPr>
      <xdr:spPr>
        <a:xfrm>
          <a:off x="3207638" y="3122775"/>
          <a:ext cx="4276725" cy="131445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200" u="sng">
              <a:solidFill>
                <a:srgbClr val="0070C0"/>
              </a:solidFill>
              <a:latin typeface="Arial"/>
              <a:ea typeface="Arial"/>
              <a:cs typeface="Arial"/>
              <a:sym typeface="Arial"/>
            </a:rPr>
            <a:t>RAG Thresholds</a:t>
          </a:r>
          <a:endParaRPr sz="1400"/>
        </a:p>
        <a:p>
          <a:pPr indent="0" lvl="0" marL="0" rtl="0" algn="l">
            <a:spcBef>
              <a:spcPts val="0"/>
            </a:spcBef>
            <a:spcAft>
              <a:spcPts val="0"/>
            </a:spcAft>
            <a:buNone/>
          </a:pPr>
          <a:r>
            <a:rPr b="0" lang="en-US" sz="1200" u="sng">
              <a:solidFill>
                <a:srgbClr val="0070C0"/>
              </a:solidFill>
              <a:latin typeface="Arial"/>
              <a:ea typeface="Arial"/>
              <a:cs typeface="Arial"/>
              <a:sym typeface="Arial"/>
            </a:rPr>
            <a:t>The RAG thresholds in the table opposite set</a:t>
          </a:r>
          <a:r>
            <a:rPr b="0" lang="en-US" sz="1200" u="sng">
              <a:solidFill>
                <a:srgbClr val="0070C0"/>
              </a:solidFill>
              <a:latin typeface="Arial"/>
              <a:ea typeface="Arial"/>
              <a:cs typeface="Arial"/>
              <a:sym typeface="Arial"/>
            </a:rPr>
            <a:t> the boundaries of the RAG ratings as defined in Appendix 2 of the Assessing and Monitoring the Economic and Financial Standing of Bidders and Suppliers Guidance Note.</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 Id="rId2"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hyperlink" Target="mailto:sourcing.programme@cabinetoffice.gov.uk" TargetMode="External"/><Relationship Id="rId2"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5.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6.xml"/><Relationship Id="rId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7.xml"/><Relationship Id="rId3"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E6D75"/>
    <pageSetUpPr/>
  </sheetPr>
  <sheetViews>
    <sheetView showGridLines="0" workbookViewId="0">
      <pane ySplit="9.0" topLeftCell="A10" activePane="bottomLeft" state="frozen"/>
      <selection activeCell="B11" sqref="B11" pane="bottomLeft"/>
    </sheetView>
  </sheetViews>
  <sheetFormatPr customHeight="1" defaultColWidth="14.43" defaultRowHeight="15.0"/>
  <cols>
    <col customWidth="1" min="1" max="2" width="5.71"/>
    <col customWidth="1" min="3" max="3" width="2.14"/>
    <col customWidth="1" min="4" max="4" width="3.0"/>
    <col customWidth="1" min="5" max="5" width="38.71"/>
    <col customWidth="1" min="6" max="6" width="4.71"/>
    <col customWidth="1" min="7" max="7" width="110.0"/>
    <col customWidth="1" min="8" max="8" width="6.14"/>
    <col customWidth="1" min="9" max="11" width="9.14"/>
    <col customWidth="1" min="12" max="26" width="8.71"/>
  </cols>
  <sheetData>
    <row r="1" ht="11.25" customHeight="1">
      <c r="A1" s="1"/>
      <c r="B1" s="1"/>
      <c r="C1" s="2"/>
      <c r="D1" s="1"/>
      <c r="E1" s="1"/>
      <c r="F1" s="1"/>
      <c r="G1" s="1"/>
      <c r="H1" s="1"/>
      <c r="I1" s="1"/>
      <c r="J1" s="1"/>
      <c r="K1" s="1"/>
    </row>
    <row r="2" ht="11.25" customHeight="1">
      <c r="A2" s="1"/>
      <c r="B2" s="1"/>
      <c r="C2" s="3" t="str">
        <f>cstProjectName</f>
        <v>RM 6251 Supply of Energy</v>
      </c>
      <c r="D2" s="1"/>
      <c r="E2" s="1"/>
      <c r="F2" s="1"/>
      <c r="G2" s="1"/>
      <c r="H2" s="1"/>
      <c r="I2" s="1"/>
      <c r="J2" s="1"/>
      <c r="K2" s="1"/>
    </row>
    <row r="3" ht="11.25" customHeight="1">
      <c r="A3" s="1"/>
      <c r="B3" s="1"/>
      <c r="C3" s="4" t="str">
        <f>MID(CELL("filename",A1),FIND("]",CELL("filename",A1))+1,256)&amp;" Sheet"</f>
        <v>#VALUE!</v>
      </c>
      <c r="D3" s="1"/>
      <c r="E3" s="1"/>
      <c r="F3" s="1"/>
      <c r="G3" s="1"/>
      <c r="H3" s="1"/>
      <c r="I3" s="1"/>
      <c r="J3" s="1"/>
      <c r="K3" s="1"/>
    </row>
    <row r="4" ht="11.25" customHeight="1">
      <c r="A4" s="1"/>
      <c r="B4" s="1"/>
      <c r="C4" s="2" t="str">
        <f>IF(ISBLANK(cstProtectiveMarking),"",cstProtectiveMarking)</f>
        <v>OFFICIAL</v>
      </c>
      <c r="D4" s="1"/>
      <c r="E4" s="1"/>
      <c r="F4" s="1"/>
      <c r="G4" s="1"/>
      <c r="H4" s="1"/>
      <c r="I4" s="1"/>
      <c r="J4" s="1"/>
      <c r="K4" s="1"/>
    </row>
    <row r="5" ht="11.25" customHeight="1">
      <c r="A5" s="1"/>
      <c r="B5" s="1"/>
      <c r="C5" s="5" t="str">
        <f>HYPERLINK("#'Contents'!A1",sysChkWord)</f>
        <v>1 Error 1 Warning</v>
      </c>
      <c r="D5" s="6"/>
      <c r="E5" s="7"/>
      <c r="F5" s="8"/>
      <c r="G5" s="1"/>
      <c r="H5" s="1"/>
      <c r="I5" s="1"/>
      <c r="J5" s="1"/>
      <c r="K5" s="1"/>
    </row>
    <row r="6" ht="11.25" customHeight="1">
      <c r="A6" s="1"/>
      <c r="B6" s="9"/>
      <c r="C6" s="10" t="str">
        <f>HYPERLINK("#'Contents'!A1","Click for Contents")</f>
        <v>Click for Contents</v>
      </c>
      <c r="D6" s="6"/>
      <c r="E6" s="7"/>
      <c r="F6" s="8"/>
      <c r="G6" s="1"/>
      <c r="H6" s="1"/>
      <c r="I6" s="1"/>
      <c r="J6" s="1"/>
      <c r="K6" s="1"/>
    </row>
    <row r="7" ht="11.25" customHeight="1">
      <c r="A7" s="1"/>
      <c r="B7" s="1"/>
      <c r="C7" s="1"/>
      <c r="D7" s="1"/>
      <c r="E7" s="1"/>
      <c r="F7" s="1"/>
      <c r="G7" s="1"/>
      <c r="H7" s="1"/>
      <c r="I7" s="1"/>
      <c r="J7" s="1"/>
      <c r="K7" s="1"/>
    </row>
    <row r="8" ht="11.25" customHeight="1">
      <c r="A8" s="11">
        <f t="shared" ref="A8:B8" si="1">SUM(A9:A76)</f>
        <v>0</v>
      </c>
      <c r="B8" s="12">
        <f t="shared" si="1"/>
        <v>0</v>
      </c>
      <c r="C8" s="13"/>
      <c r="D8" s="13"/>
      <c r="E8" s="13"/>
      <c r="F8" s="13"/>
      <c r="G8" s="13"/>
      <c r="H8" s="13"/>
      <c r="I8" s="1"/>
      <c r="J8" s="1"/>
      <c r="K8" s="1"/>
    </row>
    <row r="9" ht="11.25" customHeight="1">
      <c r="A9" s="14"/>
      <c r="B9" s="14"/>
      <c r="C9" s="14"/>
      <c r="D9" s="14"/>
      <c r="E9" s="14"/>
      <c r="F9" s="14"/>
      <c r="G9" s="14"/>
      <c r="H9" s="14"/>
      <c r="I9" s="14"/>
      <c r="J9" s="14"/>
    </row>
    <row r="10" ht="11.25" customHeight="1">
      <c r="A10" s="15"/>
      <c r="B10" s="15"/>
      <c r="C10" s="15"/>
      <c r="D10" s="15" t="s">
        <v>0</v>
      </c>
      <c r="E10" s="15"/>
      <c r="F10" s="15"/>
      <c r="G10" s="15"/>
      <c r="H10" s="15"/>
      <c r="I10" s="15"/>
      <c r="J10" s="15"/>
    </row>
    <row r="11" ht="11.25" customHeight="1">
      <c r="A11" s="16"/>
      <c r="B11" s="16"/>
      <c r="C11" s="16"/>
      <c r="D11" s="16"/>
      <c r="E11" s="16"/>
      <c r="F11" s="16"/>
      <c r="G11" s="16"/>
      <c r="H11" s="16"/>
      <c r="I11" s="16"/>
    </row>
    <row r="12" ht="11.25" customHeight="1">
      <c r="A12" s="16"/>
      <c r="B12" s="16"/>
      <c r="C12" s="16"/>
      <c r="D12" s="16"/>
      <c r="E12" s="17" t="s">
        <v>1</v>
      </c>
      <c r="F12" s="17" t="s">
        <v>2</v>
      </c>
      <c r="G12" s="17" t="s">
        <v>3</v>
      </c>
      <c r="H12" s="18" t="s">
        <v>4</v>
      </c>
      <c r="I12" s="18" t="s">
        <v>5</v>
      </c>
    </row>
    <row r="13" ht="11.25" customHeight="1">
      <c r="A13" s="16"/>
      <c r="B13" s="16"/>
      <c r="C13" s="16"/>
      <c r="D13" s="16"/>
      <c r="E13" s="16" t="s">
        <v>0</v>
      </c>
      <c r="F13" s="19" t="s">
        <v>2</v>
      </c>
      <c r="G13" s="16" t="s">
        <v>6</v>
      </c>
      <c r="H13" s="20">
        <f t="shared" ref="H13:I13" si="2">A8</f>
        <v>0</v>
      </c>
      <c r="I13" s="20">
        <f t="shared" si="2"/>
        <v>0</v>
      </c>
    </row>
    <row r="14" ht="11.25" customHeight="1">
      <c r="A14" s="16"/>
      <c r="B14" s="16"/>
      <c r="C14" s="16"/>
      <c r="D14" s="16"/>
      <c r="E14" s="16" t="s">
        <v>7</v>
      </c>
      <c r="F14" s="19" t="s">
        <v>2</v>
      </c>
      <c r="G14" s="16" t="s">
        <v>8</v>
      </c>
      <c r="H14" s="20" t="str">
        <f t="shared" ref="H14:I14" si="3">'Authority Instructions'!A8</f>
        <v>#REF!</v>
      </c>
      <c r="I14" s="20" t="str">
        <f t="shared" si="3"/>
        <v>#REF!</v>
      </c>
      <c r="J14" s="14"/>
      <c r="K14" s="14"/>
      <c r="L14" s="14"/>
      <c r="M14" s="14"/>
      <c r="N14" s="14"/>
      <c r="O14" s="14"/>
      <c r="P14" s="14"/>
      <c r="Q14" s="14"/>
      <c r="R14" s="14"/>
      <c r="S14" s="14"/>
      <c r="T14" s="14"/>
      <c r="U14" s="14"/>
      <c r="V14" s="14"/>
      <c r="W14" s="14"/>
      <c r="X14" s="14"/>
      <c r="Y14" s="14"/>
      <c r="Z14" s="14"/>
    </row>
    <row r="15" ht="11.25" customHeight="1">
      <c r="A15" s="16"/>
      <c r="B15" s="16"/>
      <c r="C15" s="16"/>
      <c r="D15" s="16"/>
      <c r="E15" s="16" t="s">
        <v>9</v>
      </c>
      <c r="F15" s="19" t="s">
        <v>2</v>
      </c>
      <c r="G15" s="16" t="s">
        <v>10</v>
      </c>
      <c r="H15" s="20">
        <f>'Bidder Instructions'!A8</f>
        <v>0</v>
      </c>
      <c r="I15" s="20">
        <f>'Bidder Instructions'!B8</f>
        <v>0</v>
      </c>
    </row>
    <row r="16" ht="11.25" customHeight="1">
      <c r="A16" s="16"/>
      <c r="B16" s="16"/>
      <c r="C16" s="16"/>
      <c r="D16" s="16"/>
      <c r="E16" s="16" t="s">
        <v>11</v>
      </c>
      <c r="F16" s="19" t="s">
        <v>2</v>
      </c>
      <c r="G16" s="16" t="s">
        <v>12</v>
      </c>
      <c r="H16" s="20">
        <f>'Authority RAG Thresholds'!A8</f>
        <v>0</v>
      </c>
      <c r="I16" s="20">
        <f>'Authority RAG Thresholds'!B8</f>
        <v>0</v>
      </c>
    </row>
    <row r="17" ht="11.25" customHeight="1">
      <c r="A17" s="16"/>
      <c r="B17" s="16"/>
      <c r="C17" s="16"/>
      <c r="D17" s="16"/>
      <c r="E17" s="16" t="s">
        <v>13</v>
      </c>
      <c r="F17" s="19" t="s">
        <v>2</v>
      </c>
      <c r="G17" s="16" t="s">
        <v>14</v>
      </c>
      <c r="H17" s="20">
        <f>'1.1a Lead Financial Input'!A8</f>
        <v>0</v>
      </c>
      <c r="I17" s="20">
        <f>'1.1a Lead Financial Input'!B8</f>
        <v>0</v>
      </c>
    </row>
    <row r="18" ht="11.25" customHeight="1">
      <c r="A18" s="16"/>
      <c r="B18" s="16"/>
      <c r="C18" s="16"/>
      <c r="D18" s="16"/>
      <c r="E18" s="16" t="s">
        <v>15</v>
      </c>
      <c r="F18" s="19" t="s">
        <v>2</v>
      </c>
      <c r="G18" s="16" t="s">
        <v>16</v>
      </c>
      <c r="H18" s="20">
        <f>'1.1b Lead Financial Input'!A8</f>
        <v>0</v>
      </c>
      <c r="I18" s="20">
        <f>'1.1b Lead Financial Input'!B8</f>
        <v>0</v>
      </c>
    </row>
    <row r="19" ht="11.25" hidden="1" customHeight="1">
      <c r="A19" s="16"/>
      <c r="B19" s="16"/>
      <c r="C19" s="16"/>
      <c r="D19" s="16"/>
      <c r="E19" s="16" t="s">
        <v>17</v>
      </c>
      <c r="F19" s="19" t="s">
        <v>2</v>
      </c>
      <c r="G19" s="16" t="s">
        <v>18</v>
      </c>
      <c r="H19" s="20">
        <f>'1.2a Subcontractor Input'!A8</f>
        <v>0</v>
      </c>
      <c r="I19" s="20">
        <f>'1.2a Subcontractor Input'!B8</f>
        <v>0</v>
      </c>
    </row>
    <row r="20" ht="11.25" hidden="1" customHeight="1">
      <c r="A20" s="16"/>
      <c r="B20" s="16"/>
      <c r="C20" s="16"/>
      <c r="D20" s="16"/>
      <c r="E20" s="16" t="s">
        <v>19</v>
      </c>
      <c r="F20" s="19" t="s">
        <v>2</v>
      </c>
      <c r="G20" s="16" t="s">
        <v>20</v>
      </c>
      <c r="H20" s="20">
        <f>'1.2b Subcontractor Input'!A8</f>
        <v>0</v>
      </c>
      <c r="I20" s="20">
        <f>'1.2b Subcontractor Input'!B8</f>
        <v>0</v>
      </c>
    </row>
    <row r="21" ht="11.25" customHeight="1">
      <c r="A21" s="16"/>
      <c r="B21" s="16"/>
      <c r="C21" s="16"/>
      <c r="D21" s="16"/>
      <c r="E21" s="16" t="s">
        <v>21</v>
      </c>
      <c r="F21" s="19" t="s">
        <v>2</v>
      </c>
      <c r="G21" s="16" t="s">
        <v>22</v>
      </c>
      <c r="H21" s="20">
        <f>'2.1 Lead Ancillary Input '!A8</f>
        <v>0</v>
      </c>
      <c r="I21" s="20">
        <f>'2.1 Lead Ancillary Input '!B8</f>
        <v>0</v>
      </c>
    </row>
    <row r="22" ht="11.25" hidden="1" customHeight="1">
      <c r="A22" s="16"/>
      <c r="B22" s="16"/>
      <c r="C22" s="16"/>
      <c r="D22" s="16"/>
      <c r="E22" s="16" t="s">
        <v>23</v>
      </c>
      <c r="F22" s="19" t="s">
        <v>2</v>
      </c>
      <c r="G22" s="16" t="s">
        <v>24</v>
      </c>
      <c r="H22" s="20">
        <f>'2.2 Subcontractor Ancillary Inp'!A8</f>
        <v>0</v>
      </c>
      <c r="I22" s="20">
        <f>'2.2 Subcontractor Ancillary Inp'!B8</f>
        <v>0</v>
      </c>
    </row>
    <row r="23" ht="11.25" customHeight="1">
      <c r="A23" s="16"/>
      <c r="B23" s="16"/>
      <c r="C23" s="16"/>
      <c r="D23" s="16"/>
      <c r="E23" s="16" t="s">
        <v>25</v>
      </c>
      <c r="F23" s="19" t="s">
        <v>2</v>
      </c>
      <c r="G23" s="16" t="s">
        <v>26</v>
      </c>
      <c r="H23" s="20">
        <f>'3.1 Lead Bidder Assessment'!A8</f>
        <v>0</v>
      </c>
      <c r="I23" s="20">
        <f>'3.1 Lead Bidder Assessment'!B8</f>
        <v>0</v>
      </c>
    </row>
    <row r="24" ht="11.25" customHeight="1">
      <c r="A24" s="16"/>
      <c r="B24" s="16"/>
      <c r="C24" s="16"/>
      <c r="D24" s="16"/>
      <c r="E24" s="16" t="s">
        <v>27</v>
      </c>
      <c r="F24" s="19" t="s">
        <v>2</v>
      </c>
      <c r="G24" s="16" t="s">
        <v>28</v>
      </c>
      <c r="H24" s="20">
        <f>'3.2 Immediate Parent Assmt'!A8</f>
        <v>0</v>
      </c>
      <c r="I24" s="20">
        <f>'3.2 Immediate Parent Assmt'!B8</f>
        <v>0</v>
      </c>
    </row>
    <row r="25" ht="11.25" customHeight="1">
      <c r="A25" s="16"/>
      <c r="B25" s="16"/>
      <c r="C25" s="16"/>
      <c r="D25" s="16"/>
      <c r="E25" s="16" t="s">
        <v>29</v>
      </c>
      <c r="F25" s="19" t="s">
        <v>2</v>
      </c>
      <c r="G25" s="16" t="s">
        <v>30</v>
      </c>
      <c r="H25" s="20">
        <f>'3.3 Ultimate Parent Assmt'!A8</f>
        <v>0</v>
      </c>
      <c r="I25" s="20">
        <f>'3.3 Ultimate Parent Assmt'!B8</f>
        <v>0</v>
      </c>
    </row>
    <row r="26" ht="11.25" hidden="1" customHeight="1">
      <c r="A26" s="16"/>
      <c r="B26" s="16"/>
      <c r="C26" s="16"/>
      <c r="D26" s="16"/>
      <c r="E26" s="16" t="s">
        <v>31</v>
      </c>
      <c r="F26" s="19" t="s">
        <v>2</v>
      </c>
      <c r="G26" s="16" t="s">
        <v>32</v>
      </c>
      <c r="H26" s="20">
        <f>'3.4 Subcontractor #1 Assmt'!A8</f>
        <v>0</v>
      </c>
      <c r="I26" s="20">
        <f>'3.4 Subcontractor #1 Assmt'!B8</f>
        <v>0</v>
      </c>
    </row>
    <row r="27" ht="11.25" hidden="1" customHeight="1">
      <c r="A27" s="16"/>
      <c r="B27" s="16"/>
      <c r="C27" s="16"/>
      <c r="D27" s="16"/>
      <c r="E27" s="16" t="s">
        <v>33</v>
      </c>
      <c r="F27" s="19" t="s">
        <v>2</v>
      </c>
      <c r="G27" s="16" t="s">
        <v>34</v>
      </c>
      <c r="H27" s="20">
        <f>'3.5 Subcontractor #2 Assmt'!A8</f>
        <v>0</v>
      </c>
      <c r="I27" s="20">
        <f>'3.5 Subcontractor #2 Assmt'!B8</f>
        <v>0</v>
      </c>
    </row>
    <row r="28" ht="11.25" hidden="1" customHeight="1">
      <c r="A28" s="16"/>
      <c r="B28" s="16"/>
      <c r="C28" s="16"/>
      <c r="D28" s="16"/>
      <c r="E28" s="16" t="s">
        <v>35</v>
      </c>
      <c r="F28" s="19" t="s">
        <v>2</v>
      </c>
      <c r="G28" s="16" t="s">
        <v>36</v>
      </c>
      <c r="H28" s="20">
        <f>'3.6 Subcontractor #3 Assmt'!A8</f>
        <v>0</v>
      </c>
      <c r="I28" s="20">
        <f>'3.6 Subcontractor #3 Assmt'!B8</f>
        <v>0</v>
      </c>
    </row>
    <row r="29" ht="11.25" hidden="1" customHeight="1">
      <c r="A29" s="16"/>
      <c r="B29" s="16"/>
      <c r="C29" s="16"/>
      <c r="D29" s="16"/>
      <c r="E29" s="16" t="s">
        <v>37</v>
      </c>
      <c r="F29" s="19" t="s">
        <v>2</v>
      </c>
      <c r="G29" s="16" t="s">
        <v>38</v>
      </c>
      <c r="H29" s="20">
        <f>'Metric Definitions'!A8</f>
        <v>0</v>
      </c>
      <c r="I29" s="20">
        <f>'Metric Definitions'!B8</f>
        <v>0</v>
      </c>
    </row>
    <row r="30" ht="11.25" hidden="1" customHeight="1">
      <c r="A30" s="16"/>
      <c r="B30" s="16"/>
      <c r="C30" s="16"/>
      <c r="D30" s="16"/>
      <c r="E30" s="16" t="s">
        <v>39</v>
      </c>
      <c r="F30" s="19" t="s">
        <v>2</v>
      </c>
      <c r="G30" s="16" t="s">
        <v>40</v>
      </c>
      <c r="H30" s="20">
        <f>Setup!A8</f>
        <v>0</v>
      </c>
      <c r="I30" s="20">
        <f>Setup!B8</f>
        <v>0</v>
      </c>
      <c r="J30" s="14"/>
      <c r="K30" s="14"/>
      <c r="L30" s="14"/>
      <c r="M30" s="14"/>
      <c r="N30" s="14"/>
      <c r="O30" s="14"/>
      <c r="P30" s="14"/>
      <c r="Q30" s="14"/>
      <c r="R30" s="14"/>
      <c r="S30" s="14"/>
      <c r="T30" s="14"/>
      <c r="U30" s="14"/>
      <c r="V30" s="14"/>
      <c r="W30" s="14"/>
      <c r="X30" s="14"/>
      <c r="Y30" s="14"/>
      <c r="Z30" s="14"/>
    </row>
    <row r="31" ht="11.25" hidden="1" customHeight="1">
      <c r="A31" s="16"/>
      <c r="B31" s="16"/>
      <c r="C31" s="16"/>
      <c r="D31" s="16"/>
      <c r="E31" s="16" t="s">
        <v>41</v>
      </c>
      <c r="F31" s="19" t="s">
        <v>2</v>
      </c>
      <c r="G31" s="16" t="s">
        <v>42</v>
      </c>
      <c r="H31" s="20">
        <f>SysConfig!A8</f>
        <v>0</v>
      </c>
      <c r="I31" s="20">
        <f>SysConfig!B8</f>
        <v>0</v>
      </c>
    </row>
    <row r="32" ht="11.25" customHeight="1">
      <c r="A32" s="16"/>
      <c r="B32" s="16"/>
      <c r="C32" s="16"/>
      <c r="D32" s="16"/>
      <c r="E32" s="21" t="s">
        <v>43</v>
      </c>
      <c r="F32" s="22"/>
      <c r="G32" s="22"/>
      <c r="H32" s="22"/>
      <c r="I32" s="22"/>
    </row>
    <row r="33" ht="11.25" customHeight="1">
      <c r="A33" s="16"/>
      <c r="B33" s="16"/>
      <c r="C33" s="16"/>
      <c r="D33" s="16"/>
      <c r="E33" s="16"/>
      <c r="F33" s="16"/>
      <c r="G33" s="16"/>
      <c r="H33" s="16"/>
      <c r="I33" s="16"/>
    </row>
    <row r="34" ht="11.25" customHeight="1">
      <c r="A34" s="16"/>
      <c r="B34" s="16"/>
      <c r="C34" s="16"/>
      <c r="D34" s="16"/>
      <c r="E34" s="23" t="s">
        <v>44</v>
      </c>
      <c r="F34" s="16"/>
      <c r="G34" s="24" t="s">
        <v>45</v>
      </c>
      <c r="H34" s="20">
        <f t="shared" ref="H34:I34" si="4">IFERROR(SUM(H12:H32),1)</f>
        <v>1</v>
      </c>
      <c r="I34" s="25">
        <f t="shared" si="4"/>
        <v>1</v>
      </c>
    </row>
    <row r="35" ht="11.25" customHeight="1">
      <c r="A35" s="16"/>
      <c r="B35" s="16"/>
      <c r="C35" s="16"/>
      <c r="D35" s="16"/>
      <c r="E35" s="16"/>
      <c r="F35" s="16"/>
      <c r="G35" s="16"/>
      <c r="H35" s="16"/>
      <c r="I35" s="16"/>
    </row>
    <row r="36" ht="11.25" customHeight="1">
      <c r="A36" s="15"/>
      <c r="B36" s="15"/>
      <c r="C36" s="15"/>
      <c r="D36" s="15" t="s">
        <v>46</v>
      </c>
      <c r="E36" s="15"/>
      <c r="F36" s="15"/>
      <c r="G36" s="15"/>
      <c r="H36" s="15"/>
      <c r="I36" s="15"/>
      <c r="J36" s="15"/>
    </row>
    <row r="37" ht="11.25" customHeight="1">
      <c r="A37" s="16"/>
      <c r="B37" s="16"/>
      <c r="C37" s="16"/>
      <c r="D37" s="16"/>
      <c r="E37" s="16"/>
      <c r="F37" s="16"/>
      <c r="G37" s="16"/>
      <c r="H37" s="16"/>
      <c r="I37" s="16"/>
      <c r="J37" s="16"/>
    </row>
    <row r="38" ht="11.25" customHeight="1">
      <c r="A38" s="16"/>
      <c r="B38" s="16"/>
      <c r="C38" s="16"/>
      <c r="D38" s="16"/>
      <c r="E38" s="16" t="s">
        <v>47</v>
      </c>
      <c r="F38" s="16"/>
      <c r="G38" s="16"/>
      <c r="H38" s="16"/>
      <c r="I38" s="16"/>
      <c r="J38" s="16"/>
      <c r="K38" s="14"/>
      <c r="L38" s="14"/>
      <c r="M38" s="14"/>
      <c r="N38" s="14"/>
      <c r="O38" s="14"/>
      <c r="P38" s="14"/>
      <c r="Q38" s="14"/>
      <c r="R38" s="14"/>
      <c r="S38" s="14"/>
      <c r="T38" s="14"/>
      <c r="U38" s="14"/>
      <c r="V38" s="14"/>
      <c r="W38" s="14"/>
      <c r="X38" s="14"/>
      <c r="Y38" s="14"/>
      <c r="Z38" s="14"/>
    </row>
    <row r="39" ht="11.25" customHeight="1">
      <c r="A39" s="16"/>
      <c r="B39" s="16"/>
      <c r="C39" s="16"/>
      <c r="D39" s="16"/>
      <c r="E39" s="16"/>
      <c r="F39" s="16"/>
      <c r="G39" s="16"/>
      <c r="H39" s="16"/>
      <c r="I39" s="16"/>
      <c r="J39" s="16"/>
    </row>
    <row r="40" ht="11.25" customHeight="1">
      <c r="A40" s="16"/>
      <c r="B40" s="16"/>
      <c r="C40" s="16"/>
      <c r="D40" s="16"/>
      <c r="E40" s="16"/>
      <c r="F40" s="16"/>
      <c r="G40" s="16"/>
      <c r="H40" s="16"/>
      <c r="I40" s="16"/>
      <c r="J40" s="16"/>
      <c r="K40" s="14"/>
      <c r="L40" s="14"/>
      <c r="M40" s="14"/>
      <c r="N40" s="14"/>
      <c r="O40" s="14"/>
      <c r="P40" s="14"/>
      <c r="Q40" s="14"/>
      <c r="R40" s="14"/>
      <c r="S40" s="14"/>
      <c r="T40" s="14"/>
      <c r="U40" s="14"/>
      <c r="V40" s="14"/>
      <c r="W40" s="14"/>
      <c r="X40" s="14"/>
      <c r="Y40" s="14"/>
      <c r="Z40" s="14"/>
    </row>
    <row r="41" ht="11.25" customHeight="1">
      <c r="A41" s="16"/>
      <c r="B41" s="16"/>
      <c r="C41" s="16"/>
      <c r="D41" s="16"/>
      <c r="E41" s="16"/>
      <c r="F41" s="16"/>
      <c r="G41" s="16"/>
      <c r="H41" s="16"/>
      <c r="I41" s="16"/>
      <c r="J41" s="16"/>
      <c r="K41" s="14"/>
      <c r="L41" s="14"/>
      <c r="M41" s="14"/>
      <c r="N41" s="14"/>
      <c r="O41" s="14"/>
      <c r="P41" s="14"/>
      <c r="Q41" s="14"/>
      <c r="R41" s="14"/>
      <c r="S41" s="14"/>
      <c r="T41" s="14"/>
      <c r="U41" s="14"/>
      <c r="V41" s="14"/>
      <c r="W41" s="14"/>
      <c r="X41" s="14"/>
      <c r="Y41" s="14"/>
      <c r="Z41" s="14"/>
    </row>
    <row r="42" ht="11.25" customHeight="1">
      <c r="A42" s="16"/>
      <c r="B42" s="16"/>
      <c r="C42" s="16"/>
      <c r="D42" s="16"/>
      <c r="E42" s="16"/>
      <c r="F42" s="16"/>
      <c r="G42" s="16"/>
      <c r="H42" s="16"/>
      <c r="I42" s="16"/>
      <c r="J42" s="16"/>
    </row>
    <row r="43" ht="11.25" customHeight="1">
      <c r="A43" s="16"/>
      <c r="B43" s="16"/>
      <c r="C43" s="16"/>
      <c r="D43" s="16"/>
      <c r="E43" s="16"/>
      <c r="F43" s="16"/>
      <c r="G43" s="16"/>
      <c r="H43" s="16"/>
      <c r="I43" s="16"/>
      <c r="J43" s="16"/>
    </row>
    <row r="44" ht="11.25" customHeight="1">
      <c r="A44" s="14"/>
      <c r="B44" s="16"/>
      <c r="C44" s="16"/>
      <c r="D44" s="16"/>
      <c r="E44" s="16"/>
      <c r="F44" s="16"/>
      <c r="G44" s="16"/>
      <c r="H44" s="16"/>
      <c r="I44" s="16"/>
      <c r="J44" s="16"/>
    </row>
    <row r="45" ht="11.25" customHeight="1">
      <c r="A45" s="16"/>
      <c r="B45" s="16"/>
      <c r="C45" s="16"/>
      <c r="D45" s="16"/>
      <c r="E45" s="16"/>
      <c r="F45" s="16"/>
      <c r="G45" s="16"/>
      <c r="H45" s="16"/>
      <c r="I45" s="16"/>
      <c r="J45" s="16"/>
    </row>
    <row r="46" ht="11.25" customHeight="1">
      <c r="A46" s="16"/>
      <c r="B46" s="16"/>
      <c r="C46" s="16"/>
      <c r="D46" s="16"/>
      <c r="E46" s="16"/>
      <c r="F46" s="16"/>
      <c r="G46" s="16"/>
      <c r="H46" s="16"/>
      <c r="I46" s="16"/>
      <c r="J46" s="23"/>
    </row>
    <row r="47" ht="11.25" customHeight="1">
      <c r="A47" s="16"/>
      <c r="B47" s="16"/>
      <c r="C47" s="16"/>
      <c r="D47" s="16"/>
      <c r="E47" s="16"/>
      <c r="F47" s="16"/>
      <c r="G47" s="16"/>
      <c r="H47" s="16"/>
      <c r="I47" s="16"/>
      <c r="J47" s="16"/>
    </row>
    <row r="48" ht="11.25" customHeight="1">
      <c r="A48" s="16"/>
      <c r="B48" s="16"/>
      <c r="C48" s="16"/>
      <c r="D48" s="16"/>
      <c r="E48" s="16"/>
      <c r="F48" s="16"/>
      <c r="G48" s="16"/>
      <c r="H48" s="16"/>
      <c r="I48" s="16"/>
      <c r="J48" s="16"/>
    </row>
    <row r="49" ht="11.25" customHeight="1">
      <c r="A49" s="16"/>
      <c r="B49" s="16"/>
      <c r="C49" s="16"/>
      <c r="D49" s="16"/>
      <c r="E49" s="16"/>
      <c r="F49" s="16"/>
      <c r="G49" s="16"/>
      <c r="H49" s="16"/>
      <c r="I49" s="16"/>
      <c r="J49" s="16"/>
    </row>
    <row r="50" ht="11.25" customHeight="1">
      <c r="A50" s="16"/>
      <c r="B50" s="16"/>
      <c r="C50" s="16"/>
      <c r="D50" s="16"/>
      <c r="E50" s="16"/>
      <c r="F50" s="16"/>
      <c r="G50" s="16"/>
      <c r="H50" s="16"/>
      <c r="I50" s="16"/>
      <c r="J50" s="16"/>
    </row>
    <row r="51" ht="11.25" customHeight="1">
      <c r="A51" s="16"/>
      <c r="B51" s="16"/>
      <c r="C51" s="16"/>
      <c r="D51" s="16"/>
      <c r="E51" s="16"/>
      <c r="F51" s="16"/>
      <c r="G51" s="16"/>
      <c r="H51" s="16"/>
      <c r="I51" s="16"/>
      <c r="J51" s="16"/>
    </row>
    <row r="52" ht="11.25" customHeight="1">
      <c r="A52" s="16"/>
      <c r="B52" s="16"/>
      <c r="C52" s="16"/>
      <c r="D52" s="16"/>
      <c r="E52" s="16"/>
      <c r="F52" s="16"/>
      <c r="G52" s="16"/>
      <c r="H52" s="16"/>
      <c r="I52" s="16"/>
      <c r="J52" s="16"/>
    </row>
    <row r="53" ht="11.25" customHeight="1">
      <c r="A53" s="16"/>
      <c r="B53" s="16"/>
      <c r="C53" s="16"/>
      <c r="D53" s="16"/>
      <c r="E53" s="16"/>
      <c r="F53" s="16"/>
      <c r="G53" s="16"/>
      <c r="H53" s="16"/>
      <c r="I53" s="16"/>
      <c r="J53" s="16"/>
    </row>
    <row r="54" ht="11.25" customHeight="1">
      <c r="A54" s="16"/>
      <c r="B54" s="16"/>
      <c r="C54" s="16"/>
      <c r="D54" s="16"/>
      <c r="E54" s="16"/>
      <c r="F54" s="16"/>
      <c r="G54" s="16"/>
      <c r="H54" s="16"/>
      <c r="I54" s="16"/>
      <c r="J54" s="16"/>
    </row>
    <row r="55" ht="11.25" customHeight="1">
      <c r="A55" s="16"/>
      <c r="B55" s="16"/>
      <c r="C55" s="16"/>
      <c r="D55" s="16"/>
      <c r="E55" s="16"/>
      <c r="F55" s="16"/>
      <c r="G55" s="16"/>
      <c r="H55" s="16"/>
      <c r="I55" s="16"/>
      <c r="J55" s="16"/>
    </row>
    <row r="56" ht="11.25" customHeight="1">
      <c r="A56" s="16"/>
      <c r="B56" s="16"/>
      <c r="C56" s="16"/>
      <c r="D56" s="16"/>
      <c r="E56" s="16"/>
      <c r="F56" s="16"/>
      <c r="G56" s="16"/>
      <c r="H56" s="16"/>
      <c r="I56" s="16"/>
      <c r="J56" s="16"/>
    </row>
    <row r="57" ht="11.25" customHeight="1">
      <c r="A57" s="16"/>
      <c r="B57" s="16"/>
      <c r="C57" s="16"/>
      <c r="D57" s="16"/>
      <c r="E57" s="16"/>
      <c r="F57" s="16"/>
      <c r="G57" s="16"/>
      <c r="H57" s="16"/>
      <c r="I57" s="16"/>
      <c r="J57" s="16"/>
    </row>
    <row r="58" ht="11.25" customHeight="1">
      <c r="A58" s="16"/>
      <c r="B58" s="16"/>
      <c r="C58" s="16"/>
      <c r="D58" s="16"/>
      <c r="E58" s="16"/>
      <c r="F58" s="16"/>
      <c r="G58" s="16"/>
      <c r="H58" s="16"/>
      <c r="I58" s="16"/>
      <c r="J58" s="16"/>
    </row>
    <row r="59" ht="11.25" customHeight="1">
      <c r="A59" s="16"/>
      <c r="B59" s="16"/>
      <c r="C59" s="16"/>
      <c r="D59" s="16"/>
      <c r="E59" s="16"/>
      <c r="F59" s="16"/>
      <c r="G59" s="16"/>
      <c r="H59" s="16"/>
      <c r="I59" s="16"/>
      <c r="J59" s="16"/>
    </row>
    <row r="60" ht="11.25" customHeight="1">
      <c r="A60" s="16"/>
      <c r="B60" s="16"/>
      <c r="C60" s="16"/>
      <c r="D60" s="16"/>
      <c r="E60" s="16"/>
      <c r="F60" s="16"/>
      <c r="G60" s="16"/>
      <c r="H60" s="16"/>
      <c r="I60" s="16"/>
      <c r="J60" s="16"/>
    </row>
    <row r="61" ht="11.25" customHeight="1">
      <c r="A61" s="16"/>
      <c r="B61" s="16"/>
      <c r="C61" s="16"/>
      <c r="D61" s="16"/>
      <c r="E61" s="16"/>
      <c r="F61" s="16"/>
      <c r="G61" s="16"/>
      <c r="H61" s="16"/>
      <c r="I61" s="16"/>
      <c r="J61" s="16"/>
    </row>
    <row r="62" ht="11.25" customHeight="1">
      <c r="A62" s="16"/>
      <c r="B62" s="16"/>
      <c r="C62" s="16"/>
      <c r="D62" s="16"/>
      <c r="E62" s="16"/>
      <c r="F62" s="16"/>
      <c r="G62" s="16"/>
      <c r="H62" s="16"/>
      <c r="I62" s="16"/>
      <c r="J62" s="16"/>
    </row>
    <row r="63" ht="11.25" customHeight="1">
      <c r="A63" s="16"/>
      <c r="B63" s="16"/>
      <c r="C63" s="16"/>
      <c r="D63" s="16"/>
      <c r="E63" s="16"/>
      <c r="F63" s="16"/>
      <c r="G63" s="16"/>
      <c r="H63" s="16"/>
      <c r="I63" s="16"/>
      <c r="J63" s="16"/>
    </row>
    <row r="64" ht="11.25" customHeight="1">
      <c r="A64" s="16"/>
      <c r="B64" s="16"/>
      <c r="C64" s="16"/>
      <c r="D64" s="16"/>
      <c r="E64" s="16"/>
      <c r="F64" s="16"/>
      <c r="G64" s="16"/>
      <c r="H64" s="16"/>
      <c r="I64" s="16"/>
      <c r="J64" s="16"/>
    </row>
    <row r="65" ht="11.25" customHeight="1">
      <c r="A65" s="16"/>
      <c r="B65" s="16"/>
      <c r="C65" s="16"/>
      <c r="D65" s="16"/>
      <c r="E65" s="16"/>
      <c r="F65" s="16"/>
      <c r="G65" s="16"/>
      <c r="H65" s="16"/>
      <c r="I65" s="16"/>
      <c r="J65" s="16"/>
    </row>
    <row r="66" ht="11.25" customHeight="1">
      <c r="A66" s="16"/>
      <c r="B66" s="16"/>
      <c r="C66" s="16"/>
      <c r="D66" s="16"/>
      <c r="E66" s="16"/>
      <c r="F66" s="16"/>
      <c r="G66" s="16"/>
      <c r="H66" s="16"/>
      <c r="I66" s="16"/>
      <c r="J66" s="16"/>
    </row>
    <row r="67" ht="11.25" customHeight="1">
      <c r="A67" s="16"/>
      <c r="B67" s="16"/>
      <c r="C67" s="16"/>
      <c r="D67" s="16"/>
      <c r="E67" s="16"/>
      <c r="F67" s="16"/>
      <c r="G67" s="16"/>
      <c r="H67" s="16"/>
      <c r="I67" s="16"/>
      <c r="J67" s="16"/>
    </row>
    <row r="68" ht="11.25" customHeight="1">
      <c r="A68" s="16"/>
      <c r="B68" s="16"/>
      <c r="C68" s="16"/>
      <c r="D68" s="16"/>
      <c r="E68" s="16"/>
      <c r="F68" s="16"/>
      <c r="G68" s="16"/>
      <c r="H68" s="16"/>
      <c r="I68" s="16"/>
      <c r="J68" s="16"/>
    </row>
    <row r="69" ht="11.25" customHeight="1">
      <c r="A69" s="16"/>
      <c r="B69" s="16"/>
      <c r="C69" s="16"/>
      <c r="D69" s="16"/>
      <c r="E69" s="16"/>
      <c r="F69" s="16"/>
      <c r="G69" s="16"/>
      <c r="H69" s="16"/>
      <c r="I69" s="16"/>
      <c r="J69" s="16"/>
      <c r="K69" s="14"/>
      <c r="L69" s="14"/>
      <c r="M69" s="14"/>
      <c r="N69" s="14"/>
      <c r="O69" s="14"/>
      <c r="P69" s="14"/>
      <c r="Q69" s="14"/>
      <c r="R69" s="14"/>
      <c r="S69" s="14"/>
      <c r="T69" s="14"/>
      <c r="U69" s="14"/>
      <c r="V69" s="14"/>
      <c r="W69" s="14"/>
      <c r="X69" s="14"/>
      <c r="Y69" s="14"/>
      <c r="Z69" s="14"/>
    </row>
    <row r="70" ht="11.25" customHeight="1">
      <c r="A70" s="16"/>
      <c r="B70" s="16"/>
      <c r="C70" s="16"/>
      <c r="D70" s="16"/>
      <c r="E70" s="16"/>
      <c r="F70" s="16"/>
      <c r="G70" s="16"/>
      <c r="H70" s="16"/>
      <c r="I70" s="16"/>
      <c r="J70" s="16"/>
      <c r="K70" s="14"/>
      <c r="L70" s="14"/>
      <c r="M70" s="14"/>
      <c r="N70" s="14"/>
      <c r="O70" s="14"/>
      <c r="P70" s="14"/>
      <c r="Q70" s="14"/>
      <c r="R70" s="14"/>
      <c r="S70" s="14"/>
      <c r="T70" s="14"/>
      <c r="U70" s="14"/>
      <c r="V70" s="14"/>
      <c r="W70" s="14"/>
      <c r="X70" s="14"/>
      <c r="Y70" s="14"/>
      <c r="Z70" s="14"/>
    </row>
    <row r="71" ht="11.25" customHeight="1">
      <c r="A71" s="16"/>
      <c r="B71" s="16"/>
      <c r="C71" s="16"/>
      <c r="D71" s="16"/>
      <c r="E71" s="16"/>
      <c r="F71" s="16"/>
      <c r="G71" s="16"/>
      <c r="H71" s="16"/>
      <c r="I71" s="16"/>
      <c r="J71" s="16"/>
    </row>
    <row r="72" ht="11.25" customHeight="1">
      <c r="A72" s="16"/>
      <c r="B72" s="16"/>
      <c r="C72" s="16"/>
      <c r="D72" s="16"/>
      <c r="E72" s="16"/>
      <c r="F72" s="16"/>
      <c r="G72" s="16"/>
      <c r="H72" s="16"/>
      <c r="I72" s="16"/>
      <c r="J72" s="16"/>
    </row>
    <row r="73" ht="11.25" customHeight="1">
      <c r="A73" s="16"/>
      <c r="B73" s="16"/>
      <c r="C73" s="16"/>
      <c r="D73" s="16"/>
      <c r="E73" s="16"/>
      <c r="F73" s="16"/>
      <c r="G73" s="16"/>
      <c r="H73" s="16"/>
      <c r="I73" s="16"/>
      <c r="J73" s="16"/>
    </row>
    <row r="74" ht="11.25" customHeight="1">
      <c r="A74" s="16"/>
      <c r="B74" s="16"/>
      <c r="C74" s="16"/>
      <c r="D74" s="16"/>
      <c r="E74" s="16"/>
      <c r="F74" s="16"/>
      <c r="G74" s="16"/>
      <c r="H74" s="16"/>
      <c r="I74" s="16"/>
      <c r="J74" s="16"/>
    </row>
    <row r="75" ht="11.25" customHeight="1">
      <c r="A75" s="16"/>
      <c r="B75" s="16"/>
      <c r="C75" s="16"/>
      <c r="D75" s="16"/>
      <c r="E75" s="16"/>
      <c r="F75" s="16"/>
      <c r="G75" s="16"/>
      <c r="H75" s="16"/>
      <c r="I75" s="16"/>
      <c r="J75" s="16"/>
      <c r="K75" s="14"/>
      <c r="L75" s="14"/>
      <c r="M75" s="14"/>
      <c r="N75" s="14"/>
      <c r="O75" s="14"/>
      <c r="P75" s="14"/>
      <c r="Q75" s="14"/>
      <c r="R75" s="14"/>
      <c r="S75" s="14"/>
      <c r="T75" s="14"/>
      <c r="U75" s="14"/>
      <c r="V75" s="14"/>
      <c r="W75" s="14"/>
      <c r="X75" s="14"/>
      <c r="Y75" s="14"/>
      <c r="Z75" s="14"/>
    </row>
    <row r="76" ht="11.25" customHeight="1">
      <c r="A76" s="15"/>
      <c r="B76" s="15"/>
      <c r="C76" s="15"/>
      <c r="D76" s="15" t="s">
        <v>48</v>
      </c>
      <c r="E76" s="15"/>
      <c r="F76" s="15"/>
      <c r="G76" s="15"/>
      <c r="H76" s="15"/>
      <c r="I76" s="15"/>
      <c r="J76" s="15"/>
      <c r="K76" s="15"/>
    </row>
    <row r="77" ht="11.25" customHeight="1"/>
    <row r="78" ht="11.25" customHeight="1"/>
    <row r="79" ht="11.25" hidden="1" customHeight="1"/>
    <row r="80" ht="11.25" hidden="1" customHeight="1"/>
    <row r="81" ht="11.25" hidden="1" customHeight="1"/>
    <row r="82" ht="11.25" hidden="1" customHeight="1"/>
    <row r="83" ht="11.25" hidden="1" customHeight="1"/>
    <row r="84" ht="11.25" hidden="1" customHeight="1"/>
    <row r="85" ht="11.25" hidden="1" customHeight="1"/>
    <row r="86" ht="11.25" hidden="1" customHeight="1"/>
    <row r="87" ht="11.25" hidden="1" customHeight="1"/>
    <row r="88" ht="11.25" hidden="1" customHeight="1"/>
    <row r="89" ht="11.25" hidden="1" customHeight="1"/>
    <row r="90" ht="11.25" hidden="1" customHeight="1"/>
    <row r="91" ht="11.25" hidden="1" customHeight="1"/>
    <row r="92" ht="11.25" hidden="1" customHeight="1"/>
    <row r="93" ht="11.25" hidden="1" customHeight="1"/>
    <row r="94" ht="11.25" hidden="1" customHeight="1"/>
    <row r="95" ht="11.25" hidden="1" customHeight="1"/>
    <row r="96" ht="11.25" hidden="1" customHeight="1"/>
    <row r="97" ht="11.25" hidden="1" customHeight="1"/>
    <row r="98" ht="11.25" hidden="1" customHeight="1"/>
    <row r="99" ht="11.25" hidden="1" customHeight="1"/>
    <row r="100" ht="11.25" hidden="1" customHeight="1"/>
    <row r="101" ht="11.25" hidden="1" customHeight="1"/>
    <row r="102" ht="11.25" hidden="1"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row r="323" ht="11.25" customHeight="1"/>
    <row r="324" ht="11.25" customHeight="1"/>
    <row r="325" ht="11.25" customHeight="1"/>
    <row r="326" ht="11.25" customHeight="1"/>
    <row r="327" ht="11.25" customHeight="1"/>
    <row r="328" ht="11.25" customHeight="1"/>
    <row r="329" ht="11.25" customHeight="1"/>
    <row r="330" ht="11.25" customHeight="1"/>
    <row r="331" ht="11.25" customHeight="1"/>
    <row r="332" ht="11.25" customHeight="1"/>
    <row r="333" ht="11.25" customHeight="1"/>
    <row r="334" ht="11.25" customHeight="1"/>
    <row r="335" ht="11.25" customHeight="1"/>
    <row r="336" ht="11.25" customHeight="1"/>
    <row r="337" ht="11.25" customHeight="1"/>
    <row r="338" ht="11.25" customHeight="1"/>
    <row r="339" ht="11.25" customHeight="1"/>
    <row r="340" ht="11.25" customHeight="1"/>
    <row r="341" ht="11.25" customHeight="1"/>
    <row r="342" ht="11.25" customHeight="1"/>
    <row r="343" ht="11.25" customHeight="1"/>
    <row r="344" ht="11.25" customHeight="1"/>
    <row r="345" ht="11.25" customHeight="1"/>
    <row r="346" ht="11.25" customHeight="1"/>
    <row r="347" ht="11.25" customHeight="1"/>
    <row r="348" ht="11.25" customHeight="1"/>
    <row r="349" ht="11.25" customHeight="1"/>
    <row r="350" ht="11.25" customHeight="1"/>
    <row r="351" ht="11.25" customHeight="1"/>
    <row r="352" ht="11.25" customHeight="1"/>
    <row r="353" ht="11.25" customHeight="1"/>
    <row r="354" ht="11.25" customHeight="1"/>
    <row r="355" ht="11.25" customHeight="1"/>
    <row r="356" ht="11.25" customHeight="1"/>
    <row r="357" ht="11.25" customHeight="1"/>
    <row r="358" ht="11.25" customHeight="1"/>
    <row r="359" ht="11.25" customHeight="1"/>
    <row r="360" ht="11.25" customHeight="1"/>
    <row r="361" ht="11.25" customHeight="1"/>
    <row r="362" ht="11.25" customHeight="1"/>
    <row r="363" ht="11.25" customHeight="1"/>
    <row r="364" ht="11.25" customHeight="1"/>
    <row r="365" ht="11.25" customHeight="1"/>
    <row r="366" ht="11.25" customHeight="1"/>
    <row r="367" ht="11.25" customHeight="1"/>
    <row r="368" ht="11.25" customHeight="1"/>
    <row r="369" ht="11.25" customHeight="1"/>
    <row r="370" ht="11.25" customHeight="1"/>
    <row r="371" ht="11.25" customHeight="1"/>
    <row r="372" ht="11.25" customHeight="1"/>
    <row r="373" ht="11.25" customHeight="1"/>
    <row r="374" ht="11.25" customHeight="1"/>
    <row r="375" ht="11.25" customHeight="1"/>
    <row r="376" ht="11.25" customHeight="1"/>
    <row r="377" ht="11.25" customHeight="1"/>
    <row r="378" ht="11.25" customHeight="1"/>
    <row r="379" ht="11.25" customHeight="1"/>
    <row r="380" ht="11.25" customHeight="1"/>
    <row r="381" ht="11.25" customHeight="1"/>
    <row r="382" ht="11.25" customHeight="1"/>
    <row r="383" ht="11.25" customHeight="1"/>
    <row r="384" ht="11.25" customHeight="1"/>
    <row r="385" ht="11.25" customHeight="1"/>
    <row r="386" ht="11.25" customHeight="1"/>
    <row r="387" ht="11.25" customHeight="1"/>
    <row r="388" ht="11.25" customHeight="1"/>
    <row r="389" ht="11.25" customHeight="1"/>
    <row r="390" ht="11.25" customHeight="1"/>
    <row r="391" ht="11.25" customHeight="1"/>
    <row r="392" ht="11.25" customHeight="1"/>
    <row r="393" ht="11.25" customHeight="1"/>
    <row r="394" ht="11.25" customHeight="1"/>
    <row r="395" ht="11.25" customHeight="1"/>
    <row r="396" ht="11.25" customHeight="1"/>
    <row r="397" ht="11.25" customHeight="1"/>
    <row r="398" ht="11.25" customHeight="1"/>
    <row r="399" ht="11.25" customHeight="1"/>
    <row r="400" ht="11.25" customHeight="1"/>
    <row r="401" ht="11.25" customHeight="1"/>
    <row r="402" ht="11.25" customHeight="1"/>
    <row r="403" ht="11.25" customHeight="1"/>
    <row r="404" ht="11.25" customHeight="1"/>
    <row r="405" ht="11.25" customHeight="1"/>
    <row r="406" ht="11.25" customHeight="1"/>
    <row r="407" ht="11.25" customHeight="1"/>
    <row r="408" ht="11.25" customHeight="1"/>
    <row r="409" ht="11.25" customHeight="1"/>
    <row r="410" ht="11.25" customHeight="1"/>
    <row r="411" ht="11.25" customHeight="1"/>
    <row r="412" ht="11.25" customHeight="1"/>
    <row r="413" ht="11.25" customHeight="1"/>
    <row r="414" ht="11.25" customHeight="1"/>
    <row r="415" ht="11.25" customHeight="1"/>
    <row r="416" ht="11.25" customHeight="1"/>
    <row r="417" ht="11.25" customHeight="1"/>
    <row r="418" ht="11.25" customHeight="1"/>
    <row r="419" ht="11.25" customHeight="1"/>
    <row r="420" ht="11.25" customHeight="1"/>
    <row r="421" ht="11.25" customHeight="1"/>
    <row r="422" ht="11.25" customHeight="1"/>
    <row r="423" ht="11.25" customHeight="1"/>
    <row r="424" ht="11.25" customHeight="1"/>
    <row r="425" ht="11.25" customHeight="1"/>
    <row r="426" ht="11.25" customHeight="1"/>
    <row r="427" ht="11.25" customHeight="1"/>
    <row r="428" ht="11.25" customHeight="1"/>
    <row r="429" ht="11.25" customHeight="1"/>
    <row r="430" ht="11.25" customHeight="1"/>
    <row r="431" ht="11.25" customHeight="1"/>
    <row r="432" ht="11.25" customHeight="1"/>
    <row r="433" ht="11.25" customHeight="1"/>
    <row r="434" ht="11.25" customHeight="1"/>
    <row r="435" ht="11.25" customHeight="1"/>
    <row r="436" ht="11.25" customHeight="1"/>
    <row r="437" ht="11.25" customHeight="1"/>
    <row r="438" ht="11.25" customHeight="1"/>
    <row r="439" ht="11.25" customHeight="1"/>
    <row r="440" ht="11.25" customHeight="1"/>
    <row r="441" ht="11.25" customHeight="1"/>
    <row r="442" ht="11.25" customHeight="1"/>
    <row r="443" ht="11.25" customHeight="1"/>
    <row r="444" ht="11.25" customHeight="1"/>
    <row r="445" ht="11.25" customHeight="1"/>
    <row r="446" ht="11.25" customHeight="1"/>
    <row r="447" ht="11.25" customHeight="1"/>
    <row r="448" ht="11.25" customHeight="1"/>
    <row r="449" ht="11.25" customHeight="1"/>
    <row r="450" ht="11.25" customHeight="1"/>
    <row r="451" ht="11.25" customHeight="1"/>
    <row r="452" ht="11.25" customHeight="1"/>
    <row r="453" ht="11.25" customHeight="1"/>
    <row r="454" ht="11.25" customHeight="1"/>
    <row r="455" ht="11.25" customHeight="1"/>
    <row r="456" ht="11.25" customHeight="1"/>
    <row r="457" ht="11.25" customHeight="1"/>
    <row r="458" ht="11.25" customHeight="1"/>
    <row r="459" ht="11.25" customHeight="1"/>
    <row r="460" ht="11.25" customHeight="1"/>
    <row r="461" ht="11.25" customHeight="1"/>
    <row r="462" ht="11.25" customHeight="1"/>
    <row r="463" ht="11.25" customHeight="1"/>
    <row r="464" ht="11.25" customHeight="1"/>
    <row r="465" ht="11.25" customHeight="1"/>
    <row r="466" ht="11.25" customHeight="1"/>
    <row r="467" ht="11.25" customHeight="1"/>
    <row r="468" ht="11.25" customHeight="1"/>
    <row r="469" ht="11.25" customHeight="1"/>
    <row r="470" ht="11.25" customHeight="1"/>
    <row r="471" ht="11.25" customHeight="1"/>
    <row r="472" ht="11.25" customHeight="1"/>
    <row r="473" ht="11.25" customHeight="1"/>
    <row r="474" ht="11.25" customHeight="1"/>
    <row r="475" ht="11.25" customHeight="1"/>
    <row r="476" ht="11.25" customHeight="1"/>
    <row r="477" ht="11.25" customHeight="1"/>
    <row r="478" ht="11.25" customHeight="1"/>
    <row r="479" ht="11.25" customHeight="1"/>
    <row r="480" ht="11.25" customHeight="1"/>
    <row r="481" ht="11.25" customHeight="1"/>
    <row r="482" ht="11.25" customHeight="1"/>
    <row r="483" ht="11.25" customHeight="1"/>
    <row r="484" ht="11.25" customHeight="1"/>
    <row r="485" ht="11.25" customHeight="1"/>
    <row r="486" ht="11.25" customHeight="1"/>
    <row r="487" ht="11.25" customHeight="1"/>
    <row r="488" ht="11.25" customHeight="1"/>
    <row r="489" ht="11.25" customHeight="1"/>
    <row r="490" ht="11.25" customHeight="1"/>
    <row r="491" ht="11.25" customHeight="1"/>
    <row r="492" ht="11.25" customHeight="1"/>
    <row r="493" ht="11.25" customHeight="1"/>
    <row r="494" ht="11.25" customHeight="1"/>
    <row r="495" ht="11.25" customHeight="1"/>
    <row r="496" ht="11.25" customHeight="1"/>
    <row r="497" ht="11.25" customHeight="1"/>
    <row r="498" ht="11.25" customHeight="1"/>
    <row r="499" ht="11.25" customHeight="1"/>
    <row r="500" ht="11.25" customHeight="1"/>
    <row r="501" ht="11.25" customHeight="1"/>
    <row r="502" ht="11.25" customHeight="1"/>
    <row r="503" ht="11.25" customHeight="1"/>
    <row r="504" ht="11.25" customHeight="1"/>
    <row r="505" ht="11.25" customHeight="1"/>
    <row r="506" ht="11.25" customHeight="1"/>
    <row r="507" ht="11.25" customHeight="1"/>
    <row r="508" ht="11.25" customHeight="1"/>
    <row r="509" ht="11.25" customHeight="1"/>
    <row r="510" ht="11.25" customHeight="1"/>
    <row r="511" ht="11.25" customHeight="1"/>
    <row r="512" ht="11.25" customHeight="1"/>
    <row r="513" ht="11.25" customHeight="1"/>
    <row r="514" ht="11.25" customHeight="1"/>
    <row r="515" ht="11.25" customHeight="1"/>
    <row r="516" ht="11.25" customHeight="1"/>
    <row r="517" ht="11.25" customHeight="1"/>
    <row r="518" ht="11.25" customHeight="1"/>
    <row r="519" ht="11.25" customHeight="1"/>
    <row r="520" ht="11.25" customHeight="1"/>
    <row r="521" ht="11.25" customHeight="1"/>
    <row r="522" ht="11.25" customHeight="1"/>
    <row r="523" ht="11.25" customHeight="1"/>
    <row r="524" ht="11.25" customHeight="1"/>
    <row r="525" ht="11.25" customHeight="1"/>
    <row r="526" ht="11.25" customHeight="1"/>
    <row r="527" ht="11.25" customHeight="1"/>
    <row r="528" ht="11.25" customHeight="1"/>
    <row r="529" ht="11.25" customHeight="1"/>
    <row r="530" ht="11.25" customHeight="1"/>
    <row r="531" ht="11.25" customHeight="1"/>
    <row r="532" ht="11.25" customHeight="1"/>
    <row r="533" ht="11.25" customHeight="1"/>
    <row r="534" ht="11.25" customHeight="1"/>
    <row r="535" ht="11.25" customHeight="1"/>
    <row r="536" ht="11.25" customHeight="1"/>
    <row r="537" ht="11.25" customHeight="1"/>
    <row r="538" ht="11.25" customHeight="1"/>
    <row r="539" ht="11.25" customHeight="1"/>
    <row r="540" ht="11.25" customHeight="1"/>
    <row r="541" ht="11.25" customHeight="1"/>
    <row r="542" ht="11.25" customHeight="1"/>
    <row r="543" ht="11.25" customHeight="1"/>
    <row r="544" ht="11.25" customHeight="1"/>
    <row r="545" ht="11.25" customHeight="1"/>
    <row r="546" ht="11.25" customHeight="1"/>
    <row r="547" ht="11.25" customHeight="1"/>
    <row r="548" ht="11.25" customHeight="1"/>
    <row r="549" ht="11.25" customHeight="1"/>
    <row r="550" ht="11.25" customHeight="1"/>
    <row r="551" ht="11.25" customHeight="1"/>
    <row r="552" ht="11.25" customHeight="1"/>
    <row r="553" ht="11.25" customHeight="1"/>
    <row r="554" ht="11.25" customHeight="1"/>
    <row r="555" ht="11.25" customHeight="1"/>
    <row r="556" ht="11.25" customHeight="1"/>
    <row r="557" ht="11.25" customHeight="1"/>
    <row r="558" ht="11.25" customHeight="1"/>
    <row r="559" ht="11.25" customHeight="1"/>
    <row r="560" ht="11.25" customHeight="1"/>
    <row r="561" ht="11.25" customHeight="1"/>
    <row r="562" ht="11.25" customHeight="1"/>
    <row r="563" ht="11.25" customHeight="1"/>
    <row r="564" ht="11.25" customHeight="1"/>
    <row r="565" ht="11.25" customHeight="1"/>
    <row r="566" ht="11.25" customHeight="1"/>
    <row r="567" ht="11.25" customHeight="1"/>
    <row r="568" ht="11.25" customHeight="1"/>
    <row r="569" ht="11.25" customHeight="1"/>
    <row r="570" ht="11.25" customHeight="1"/>
    <row r="571" ht="11.25" customHeight="1"/>
    <row r="572" ht="11.25" customHeight="1"/>
    <row r="573" ht="11.25" customHeight="1"/>
    <row r="574" ht="11.25" customHeight="1"/>
    <row r="575" ht="11.25" customHeight="1"/>
    <row r="576" ht="11.25" customHeight="1"/>
    <row r="577" ht="11.25" customHeight="1"/>
    <row r="578" ht="11.25" customHeight="1"/>
    <row r="579" ht="11.25" customHeight="1"/>
    <row r="580" ht="11.25" customHeight="1"/>
    <row r="581" ht="11.25" customHeight="1"/>
    <row r="582" ht="11.25" customHeight="1"/>
    <row r="583" ht="11.25" customHeight="1"/>
    <row r="584" ht="11.25" customHeight="1"/>
    <row r="585" ht="11.25" customHeight="1"/>
    <row r="586" ht="11.25" customHeight="1"/>
    <row r="587" ht="11.25" customHeight="1"/>
    <row r="588" ht="11.25" customHeight="1"/>
    <row r="589" ht="11.25" customHeight="1"/>
    <row r="590" ht="11.25" customHeight="1"/>
    <row r="591" ht="11.25" customHeight="1"/>
    <row r="592" ht="11.25" customHeight="1"/>
    <row r="593" ht="11.25" customHeight="1"/>
    <row r="594" ht="11.25" customHeight="1"/>
    <row r="595" ht="11.25" customHeight="1"/>
    <row r="596" ht="11.25" customHeight="1"/>
    <row r="597" ht="11.25" customHeight="1"/>
    <row r="598" ht="11.25" customHeight="1"/>
    <row r="599" ht="11.25" customHeight="1"/>
    <row r="600" ht="11.25" customHeight="1"/>
    <row r="601" ht="11.25" customHeight="1"/>
    <row r="602" ht="11.25" customHeight="1"/>
    <row r="603" ht="11.25" customHeight="1"/>
    <row r="604" ht="11.25" customHeight="1"/>
    <row r="605" ht="11.25" customHeight="1"/>
    <row r="606" ht="11.25" customHeight="1"/>
    <row r="607" ht="11.25" customHeight="1"/>
    <row r="608" ht="11.25" customHeight="1"/>
    <row r="609" ht="11.25" customHeight="1"/>
    <row r="610" ht="11.25" customHeight="1"/>
    <row r="611" ht="11.25" customHeight="1"/>
    <row r="612" ht="11.25" customHeight="1"/>
    <row r="613" ht="11.25" customHeight="1"/>
    <row r="614" ht="11.25" customHeight="1"/>
    <row r="615" ht="11.25" customHeight="1"/>
    <row r="616" ht="11.25" customHeight="1"/>
    <row r="617" ht="11.25" customHeight="1"/>
    <row r="618" ht="11.25" customHeight="1"/>
    <row r="619" ht="11.25" customHeight="1"/>
    <row r="620" ht="11.25" customHeight="1"/>
    <row r="621" ht="11.25" customHeight="1"/>
    <row r="622" ht="11.25" customHeight="1"/>
    <row r="623" ht="11.25" customHeight="1"/>
    <row r="624" ht="11.25" customHeight="1"/>
    <row r="625" ht="11.25" customHeight="1"/>
    <row r="626" ht="11.25" customHeight="1"/>
    <row r="627" ht="11.25" customHeight="1"/>
    <row r="628" ht="11.25" customHeight="1"/>
    <row r="629" ht="11.25" customHeight="1"/>
    <row r="630" ht="11.25" customHeight="1"/>
    <row r="631" ht="11.25" customHeight="1"/>
    <row r="632" ht="11.25" customHeight="1"/>
    <row r="633" ht="11.25" customHeight="1"/>
    <row r="634" ht="11.25" customHeight="1"/>
    <row r="635" ht="11.25" customHeight="1"/>
    <row r="636" ht="11.25" customHeight="1"/>
    <row r="637" ht="11.25" customHeight="1"/>
    <row r="638" ht="11.25" customHeight="1"/>
    <row r="639" ht="11.25" customHeight="1"/>
    <row r="640" ht="11.25" customHeight="1"/>
    <row r="641" ht="11.25" customHeight="1"/>
    <row r="642" ht="11.25" customHeight="1"/>
    <row r="643" ht="11.25" customHeight="1"/>
    <row r="644" ht="11.25" customHeight="1"/>
    <row r="645" ht="11.25" customHeight="1"/>
    <row r="646" ht="11.25" customHeight="1"/>
    <row r="647" ht="11.25" customHeight="1"/>
    <row r="648" ht="11.25" customHeight="1"/>
    <row r="649" ht="11.25" customHeight="1"/>
    <row r="650" ht="11.25" customHeight="1"/>
    <row r="651" ht="11.25" customHeight="1"/>
    <row r="652" ht="11.25" customHeight="1"/>
    <row r="653" ht="11.25" customHeight="1"/>
    <row r="654" ht="11.25" customHeight="1"/>
    <row r="655" ht="11.25" customHeight="1"/>
    <row r="656" ht="11.25" customHeight="1"/>
    <row r="657" ht="11.25" customHeight="1"/>
    <row r="658" ht="11.25" customHeight="1"/>
    <row r="659" ht="11.25" customHeight="1"/>
    <row r="660" ht="11.25" customHeight="1"/>
    <row r="661" ht="11.25" customHeight="1"/>
    <row r="662" ht="11.25" customHeight="1"/>
    <row r="663" ht="11.25" customHeight="1"/>
    <row r="664" ht="11.25" customHeight="1"/>
    <row r="665" ht="11.25" customHeight="1"/>
    <row r="666" ht="11.25" customHeight="1"/>
    <row r="667" ht="11.25" customHeight="1"/>
    <row r="668" ht="11.25" customHeight="1"/>
    <row r="669" ht="11.25" customHeight="1"/>
    <row r="670" ht="11.25" customHeight="1"/>
    <row r="671" ht="11.25" customHeight="1"/>
    <row r="672" ht="11.25" customHeight="1"/>
    <row r="673" ht="11.25" customHeight="1"/>
    <row r="674" ht="11.25" customHeight="1"/>
    <row r="675" ht="11.25" customHeight="1"/>
    <row r="676" ht="11.25" customHeight="1"/>
    <row r="677" ht="11.25" customHeight="1"/>
    <row r="678" ht="11.25" customHeight="1"/>
    <row r="679" ht="11.25" customHeight="1"/>
    <row r="680" ht="11.25" customHeight="1"/>
    <row r="681" ht="11.25" customHeight="1"/>
    <row r="682" ht="11.25" customHeight="1"/>
    <row r="683" ht="11.25" customHeight="1"/>
    <row r="684" ht="11.25" customHeight="1"/>
    <row r="685" ht="11.25" customHeight="1"/>
    <row r="686" ht="11.25" customHeight="1"/>
    <row r="687" ht="11.25" customHeight="1"/>
    <row r="688" ht="11.25" customHeight="1"/>
    <row r="689" ht="11.25" customHeight="1"/>
    <row r="690" ht="11.25" customHeight="1"/>
    <row r="691" ht="11.25" customHeight="1"/>
    <row r="692" ht="11.25" customHeight="1"/>
    <row r="693" ht="11.25" customHeight="1"/>
    <row r="694" ht="11.25" customHeight="1"/>
    <row r="695" ht="11.25" customHeight="1"/>
    <row r="696" ht="11.25" customHeight="1"/>
    <row r="697" ht="11.25" customHeight="1"/>
    <row r="698" ht="11.25" customHeight="1"/>
    <row r="699" ht="11.25" customHeight="1"/>
    <row r="700" ht="11.25" customHeight="1"/>
    <row r="701" ht="11.25" customHeight="1"/>
    <row r="702" ht="11.25" customHeight="1"/>
    <row r="703" ht="11.25" customHeight="1"/>
    <row r="704" ht="11.25" customHeight="1"/>
    <row r="705" ht="11.25" customHeight="1"/>
    <row r="706" ht="11.25" customHeight="1"/>
    <row r="707" ht="11.25" customHeight="1"/>
    <row r="708" ht="11.25" customHeight="1"/>
    <row r="709" ht="11.25" customHeight="1"/>
    <row r="710" ht="11.25" customHeight="1"/>
    <row r="711" ht="11.25" customHeight="1"/>
    <row r="712" ht="11.25" customHeight="1"/>
    <row r="713" ht="11.25" customHeight="1"/>
    <row r="714" ht="11.25" customHeight="1"/>
    <row r="715" ht="11.25" customHeight="1"/>
    <row r="716" ht="11.25" customHeight="1"/>
    <row r="717" ht="11.25" customHeight="1"/>
    <row r="718" ht="11.25" customHeight="1"/>
    <row r="719" ht="11.25" customHeight="1"/>
    <row r="720" ht="11.25" customHeight="1"/>
    <row r="721" ht="11.25" customHeight="1"/>
    <row r="722" ht="11.25" customHeight="1"/>
    <row r="723" ht="11.25" customHeight="1"/>
    <row r="724" ht="11.25" customHeight="1"/>
    <row r="725" ht="11.25" customHeight="1"/>
    <row r="726" ht="11.25" customHeight="1"/>
    <row r="727" ht="11.25" customHeight="1"/>
    <row r="728" ht="11.25" customHeight="1"/>
    <row r="729" ht="11.25" customHeight="1"/>
    <row r="730" ht="11.25" customHeight="1"/>
    <row r="731" ht="11.25" customHeight="1"/>
    <row r="732" ht="11.25" customHeight="1"/>
    <row r="733" ht="11.25" customHeight="1"/>
    <row r="734" ht="11.25" customHeight="1"/>
    <row r="735" ht="11.25" customHeight="1"/>
    <row r="736" ht="11.25" customHeight="1"/>
    <row r="737" ht="11.25" customHeight="1"/>
    <row r="738" ht="11.25" customHeight="1"/>
    <row r="739" ht="11.25" customHeight="1"/>
    <row r="740" ht="11.25" customHeight="1"/>
    <row r="741" ht="11.25" customHeight="1"/>
    <row r="742" ht="11.25" customHeight="1"/>
    <row r="743" ht="11.25" customHeight="1"/>
    <row r="744" ht="11.25" customHeight="1"/>
    <row r="745" ht="11.25" customHeight="1"/>
    <row r="746" ht="11.25" customHeight="1"/>
    <row r="747" ht="11.25" customHeight="1"/>
    <row r="748" ht="11.25" customHeight="1"/>
    <row r="749" ht="11.25" customHeight="1"/>
    <row r="750" ht="11.25" customHeight="1"/>
    <row r="751" ht="11.25" customHeight="1"/>
    <row r="752" ht="11.25" customHeight="1"/>
    <row r="753" ht="11.25" customHeight="1"/>
    <row r="754" ht="11.25" customHeight="1"/>
    <row r="755" ht="11.25" customHeight="1"/>
    <row r="756" ht="11.25" customHeight="1"/>
    <row r="757" ht="11.25" customHeight="1"/>
    <row r="758" ht="11.25" customHeight="1"/>
    <row r="759" ht="11.25" customHeight="1"/>
    <row r="760" ht="11.25" customHeight="1"/>
    <row r="761" ht="11.25" customHeight="1"/>
    <row r="762" ht="11.25" customHeight="1"/>
    <row r="763" ht="11.25" customHeight="1"/>
    <row r="764" ht="11.25" customHeight="1"/>
    <row r="765" ht="11.25" customHeight="1"/>
    <row r="766" ht="11.25" customHeight="1"/>
    <row r="767" ht="11.25" customHeight="1"/>
    <row r="768" ht="11.25" customHeight="1"/>
    <row r="769" ht="11.25" customHeight="1"/>
    <row r="770" ht="11.25" customHeight="1"/>
    <row r="771" ht="11.25" customHeight="1"/>
    <row r="772" ht="11.25" customHeight="1"/>
    <row r="773" ht="11.25" customHeight="1"/>
    <row r="774" ht="11.25" customHeight="1"/>
    <row r="775" ht="11.25" customHeight="1"/>
    <row r="776" ht="11.25" customHeight="1"/>
    <row r="777" ht="11.25" customHeight="1"/>
    <row r="778" ht="11.25" customHeight="1"/>
    <row r="779" ht="11.25" customHeight="1"/>
    <row r="780" ht="11.25" customHeight="1"/>
    <row r="781" ht="11.25" customHeight="1"/>
    <row r="782" ht="11.25" customHeight="1"/>
    <row r="783" ht="11.25" customHeight="1"/>
    <row r="784" ht="11.25" customHeight="1"/>
    <row r="785" ht="11.25" customHeight="1"/>
    <row r="786" ht="11.25" customHeight="1"/>
    <row r="787" ht="11.25" customHeight="1"/>
    <row r="788" ht="11.25" customHeight="1"/>
    <row r="789" ht="11.25" customHeight="1"/>
    <row r="790" ht="11.25" customHeight="1"/>
    <row r="791" ht="11.25" customHeight="1"/>
    <row r="792" ht="11.25" customHeight="1"/>
    <row r="793" ht="11.25" customHeight="1"/>
    <row r="794" ht="11.25" customHeight="1"/>
    <row r="795" ht="11.25" customHeight="1"/>
    <row r="796" ht="11.25" customHeight="1"/>
    <row r="797" ht="11.25" customHeight="1"/>
    <row r="798" ht="11.25" customHeight="1"/>
    <row r="799" ht="11.25" customHeight="1"/>
    <row r="800" ht="11.25" customHeight="1"/>
    <row r="801" ht="11.25" customHeight="1"/>
    <row r="802" ht="11.25" customHeight="1"/>
    <row r="803" ht="11.25" customHeight="1"/>
    <row r="804" ht="11.25" customHeight="1"/>
    <row r="805" ht="11.25" customHeight="1"/>
    <row r="806" ht="11.25" customHeight="1"/>
    <row r="807" ht="11.25" customHeight="1"/>
    <row r="808" ht="11.25" customHeight="1"/>
    <row r="809" ht="11.25" customHeight="1"/>
    <row r="810" ht="11.25" customHeight="1"/>
    <row r="811" ht="11.25" customHeight="1"/>
    <row r="812" ht="11.25" customHeight="1"/>
    <row r="813" ht="11.25" customHeight="1"/>
    <row r="814" ht="11.25" customHeight="1"/>
    <row r="815" ht="11.25" customHeight="1"/>
    <row r="816" ht="11.25" customHeight="1"/>
    <row r="817" ht="11.25" customHeight="1"/>
    <row r="818" ht="11.25" customHeight="1"/>
    <row r="819" ht="11.25" customHeight="1"/>
    <row r="820" ht="11.25" customHeight="1"/>
    <row r="821" ht="11.25" customHeight="1"/>
    <row r="822" ht="11.25" customHeight="1"/>
    <row r="823" ht="11.25" customHeight="1"/>
    <row r="824" ht="11.25" customHeight="1"/>
    <row r="825" ht="11.25" customHeight="1"/>
    <row r="826" ht="11.25" customHeight="1"/>
    <row r="827" ht="11.25" customHeight="1"/>
    <row r="828" ht="11.25" customHeight="1"/>
    <row r="829" ht="11.25" customHeight="1"/>
    <row r="830" ht="11.25" customHeight="1"/>
    <row r="831" ht="11.25" customHeight="1"/>
    <row r="832" ht="11.25" customHeight="1"/>
    <row r="833" ht="11.25" customHeight="1"/>
    <row r="834" ht="11.25" customHeight="1"/>
    <row r="835" ht="11.25" customHeight="1"/>
    <row r="836" ht="11.25" customHeight="1"/>
    <row r="837" ht="11.25" customHeight="1"/>
    <row r="838" ht="11.25" customHeight="1"/>
    <row r="839" ht="11.25" customHeight="1"/>
    <row r="840" ht="11.25" customHeight="1"/>
    <row r="841" ht="11.25" customHeight="1"/>
    <row r="842" ht="11.25" customHeight="1"/>
    <row r="843" ht="11.25" customHeight="1"/>
    <row r="844" ht="11.25" customHeight="1"/>
    <row r="845" ht="11.25" customHeight="1"/>
    <row r="846" ht="11.25" customHeight="1"/>
    <row r="847" ht="11.25" customHeight="1"/>
    <row r="848" ht="11.25" customHeight="1"/>
    <row r="849" ht="11.25" customHeight="1"/>
    <row r="850" ht="11.25" customHeight="1"/>
    <row r="851" ht="11.25" customHeight="1"/>
    <row r="852" ht="11.25" customHeight="1"/>
    <row r="853" ht="11.25" customHeight="1"/>
    <row r="854" ht="11.25" customHeight="1"/>
    <row r="855" ht="11.25" customHeight="1"/>
    <row r="856" ht="11.25" customHeight="1"/>
    <row r="857" ht="11.25" customHeight="1"/>
    <row r="858" ht="11.25" customHeight="1"/>
    <row r="859" ht="11.25" customHeight="1"/>
    <row r="860" ht="11.25" customHeight="1"/>
    <row r="861" ht="11.25" customHeight="1"/>
    <row r="862" ht="11.25" customHeight="1"/>
    <row r="863" ht="11.25" customHeight="1"/>
    <row r="864" ht="11.25" customHeight="1"/>
    <row r="865" ht="11.25" customHeight="1"/>
    <row r="866" ht="11.25" customHeight="1"/>
    <row r="867" ht="11.25" customHeight="1"/>
    <row r="868" ht="11.25" customHeight="1"/>
    <row r="869" ht="11.25" customHeight="1"/>
    <row r="870" ht="11.25" customHeight="1"/>
    <row r="871" ht="11.25" customHeight="1"/>
    <row r="872" ht="11.25" customHeight="1"/>
    <row r="873" ht="11.25" customHeight="1"/>
    <row r="874" ht="11.25" customHeight="1"/>
    <row r="875" ht="11.25" customHeight="1"/>
    <row r="876" ht="11.25" customHeight="1"/>
    <row r="877" ht="11.25" customHeight="1"/>
    <row r="878" ht="11.25" customHeight="1"/>
    <row r="879" ht="11.25" customHeight="1"/>
    <row r="880" ht="11.25" customHeight="1"/>
    <row r="881" ht="11.25" customHeight="1"/>
    <row r="882" ht="11.25" customHeight="1"/>
    <row r="883" ht="11.25" customHeight="1"/>
    <row r="884" ht="11.25" customHeight="1"/>
    <row r="885" ht="11.25" customHeight="1"/>
    <row r="886" ht="11.25" customHeight="1"/>
    <row r="887" ht="11.25" customHeight="1"/>
    <row r="888" ht="11.25" customHeight="1"/>
    <row r="889" ht="11.25" customHeight="1"/>
    <row r="890" ht="11.25" customHeight="1"/>
    <row r="891" ht="11.25" customHeight="1"/>
    <row r="892" ht="11.25" customHeight="1"/>
    <row r="893" ht="11.25" customHeight="1"/>
    <row r="894" ht="11.25" customHeight="1"/>
    <row r="895" ht="11.25" customHeight="1"/>
    <row r="896" ht="11.25" customHeight="1"/>
    <row r="897" ht="11.25" customHeight="1"/>
    <row r="898" ht="11.25" customHeight="1"/>
    <row r="899" ht="11.25" customHeight="1"/>
    <row r="900" ht="11.25" customHeight="1"/>
    <row r="901" ht="11.25" customHeight="1"/>
    <row r="902" ht="11.25" customHeight="1"/>
    <row r="903" ht="11.25" customHeight="1"/>
    <row r="904" ht="11.25" customHeight="1"/>
    <row r="905" ht="11.25" customHeight="1"/>
    <row r="906" ht="11.25" customHeight="1"/>
    <row r="907" ht="11.25" customHeight="1"/>
    <row r="908" ht="11.25" customHeight="1"/>
    <row r="909" ht="11.25" customHeight="1"/>
    <row r="910" ht="11.25" customHeight="1"/>
    <row r="911" ht="11.25" customHeight="1"/>
    <row r="912" ht="11.25" customHeight="1"/>
    <row r="913" ht="11.25" customHeight="1"/>
    <row r="914" ht="11.25" customHeight="1"/>
    <row r="915" ht="11.25" customHeight="1"/>
    <row r="916" ht="11.25" customHeight="1"/>
    <row r="917" ht="11.25" customHeight="1"/>
    <row r="918" ht="11.25" customHeight="1"/>
    <row r="919" ht="11.25" customHeight="1"/>
    <row r="920" ht="11.25" customHeight="1"/>
    <row r="921" ht="11.25" customHeight="1"/>
    <row r="922" ht="11.25" customHeight="1"/>
    <row r="923" ht="11.25" customHeight="1"/>
    <row r="924" ht="11.25" customHeight="1"/>
    <row r="925" ht="11.25" customHeight="1"/>
    <row r="926" ht="11.25" customHeight="1"/>
    <row r="927" ht="11.25" customHeight="1"/>
    <row r="928" ht="11.25" customHeight="1"/>
    <row r="929" ht="11.25" customHeight="1"/>
    <row r="930" ht="11.25" customHeight="1"/>
    <row r="931" ht="11.25" customHeight="1"/>
    <row r="932" ht="11.25" customHeight="1"/>
    <row r="933" ht="11.25" customHeight="1"/>
    <row r="934" ht="11.25" customHeight="1"/>
    <row r="935" ht="11.25" customHeight="1"/>
    <row r="936" ht="11.25" customHeight="1"/>
    <row r="937" ht="11.25" customHeight="1"/>
    <row r="938" ht="11.25" customHeight="1"/>
    <row r="939" ht="11.25" customHeight="1"/>
    <row r="940" ht="11.25" customHeight="1"/>
    <row r="941" ht="11.25" customHeight="1"/>
    <row r="942" ht="11.25" customHeight="1"/>
    <row r="943" ht="11.25" customHeight="1"/>
    <row r="944" ht="11.25" customHeight="1"/>
    <row r="945" ht="11.25" customHeight="1"/>
    <row r="946" ht="11.25" customHeight="1"/>
    <row r="947" ht="11.25" customHeight="1"/>
    <row r="948" ht="11.25" customHeight="1"/>
    <row r="949" ht="11.25" customHeight="1"/>
    <row r="950" ht="11.25" customHeight="1"/>
    <row r="951" ht="11.25" customHeight="1"/>
    <row r="952" ht="11.25" customHeight="1"/>
    <row r="953" ht="11.25" customHeight="1"/>
    <row r="954" ht="11.25" customHeight="1"/>
    <row r="955" ht="11.25" customHeight="1"/>
    <row r="956" ht="11.25" customHeight="1"/>
    <row r="957" ht="11.25" customHeight="1"/>
    <row r="958" ht="11.25" customHeight="1"/>
    <row r="959" ht="11.25" customHeight="1"/>
    <row r="960" ht="11.25" customHeight="1"/>
    <row r="961" ht="11.25" customHeight="1"/>
    <row r="962" ht="11.25" customHeight="1"/>
    <row r="963" ht="11.25" customHeight="1"/>
    <row r="964" ht="11.25" customHeight="1"/>
    <row r="965" ht="11.25" customHeight="1"/>
    <row r="966" ht="11.25" customHeight="1"/>
    <row r="967" ht="11.25" customHeight="1"/>
    <row r="968" ht="11.25" customHeight="1"/>
    <row r="969" ht="11.25" customHeight="1"/>
    <row r="970" ht="11.25" customHeight="1"/>
    <row r="971" ht="11.25" customHeight="1"/>
    <row r="972" ht="11.25" customHeight="1"/>
    <row r="973" ht="11.25" customHeight="1"/>
    <row r="974" ht="11.25" customHeight="1"/>
    <row r="975" ht="11.25" customHeight="1"/>
    <row r="976" ht="11.25" customHeight="1"/>
    <row r="977" ht="11.25" customHeight="1"/>
    <row r="978" ht="11.25" customHeight="1"/>
    <row r="979" ht="11.25" customHeight="1"/>
    <row r="980" ht="11.25" customHeight="1"/>
    <row r="981" ht="11.25" customHeight="1"/>
    <row r="982" ht="11.25" customHeight="1"/>
    <row r="983" ht="11.25" customHeight="1"/>
    <row r="984" ht="11.25" customHeight="1"/>
    <row r="985" ht="11.25" customHeight="1"/>
    <row r="986" ht="11.25" customHeight="1"/>
    <row r="987" ht="11.25" customHeight="1"/>
    <row r="988" ht="11.25" customHeight="1"/>
    <row r="989" ht="11.25" customHeight="1"/>
    <row r="990" ht="11.25" customHeight="1"/>
    <row r="991" ht="11.25" customHeight="1"/>
    <row r="992" ht="11.25" customHeight="1"/>
    <row r="993" ht="11.25" customHeight="1"/>
    <row r="994" ht="11.25" customHeight="1"/>
    <row r="995" ht="11.25" customHeight="1"/>
    <row r="996" ht="11.25" customHeight="1"/>
    <row r="997" ht="11.25" customHeight="1"/>
    <row r="998" ht="11.25" customHeight="1"/>
    <row r="999" ht="11.25" customHeight="1"/>
    <row r="1000" ht="11.25" customHeight="1"/>
  </sheetData>
  <mergeCells count="2">
    <mergeCell ref="C5:E5"/>
    <mergeCell ref="C6:E6"/>
  </mergeCells>
  <hyperlinks>
    <hyperlink display="Link" location="Contents!C1" ref="F13"/>
    <hyperlink display="Link" location="null!C1" ref="F14"/>
    <hyperlink display="Link" location="Bidder Instructions!A1" ref="F15"/>
    <hyperlink display="Link" location="Authority RAG Thresholds!A1" ref="F16"/>
    <hyperlink display="Link" location="1.1a Lead Financial Input!A1" ref="F17"/>
    <hyperlink display="Link" location="1.1b Lead Financial Input!A1" ref="F18"/>
    <hyperlink display="Link" location="1.2a Subcontractor Input!Print_Area" ref="F19"/>
    <hyperlink display="Link" location="1.2b Subcontractor Input!A1" ref="F20"/>
    <hyperlink display="Link" location="2.1 Lead Ancillary Input !A1" ref="F21"/>
    <hyperlink display="Link" location="2.2 Subcontractor Ancillary Inp!A1" ref="F22"/>
    <hyperlink display="Link" location="3.1 Lead Bidder Assessment!A1" ref="F23"/>
    <hyperlink display="Link" location="3.2 Immediate Parent Assmt!C1" ref="F24"/>
    <hyperlink display="Link" location="3.3 Ultimate Parent Assmt!A1" ref="F25"/>
    <hyperlink display="Link" location="3.4 Subcontractor #1 Assmt!A1" ref="F26"/>
    <hyperlink display="Link" location="3.5 Subcontractor #2 Assmt!A1" ref="F27"/>
    <hyperlink display="Link" location="3.6 Subcontractor #3 Assmt!A1" ref="F28"/>
    <hyperlink display="Link" location="Metric Definitions!A1" ref="F29"/>
    <hyperlink display="Link" location="Setup!A1" ref="F30"/>
    <hyperlink display="Link" location="SysConfig!A1" ref="F31"/>
  </hyperlinks>
  <printOptions/>
  <pageMargins bottom="0.7480314960629921" footer="0.0" header="0.0" left="0.7086614173228347" right="0.7086614173228347" top="0.7480314960629921"/>
  <pageSetup paperSize="9"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fitToPage="1"/>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2" width="5.0"/>
    <col customWidth="1" min="3" max="3" width="37.14"/>
    <col customWidth="1" min="4" max="4" width="64.71"/>
    <col customWidth="1" min="5" max="10" width="18.43"/>
    <col customWidth="1" hidden="1" min="11" max="13" width="9.71"/>
    <col customWidth="1" min="14" max="14" width="10.71"/>
    <col customWidth="1" min="15" max="15" width="40.43"/>
    <col customWidth="1" min="16" max="16" width="10.43"/>
    <col customWidth="1" min="17" max="17" width="37.14"/>
    <col customWidth="1" min="18" max="18" width="101.71"/>
    <col customWidth="1" min="19" max="19" width="9.14"/>
    <col customWidth="1" min="20" max="26" width="8.71"/>
  </cols>
  <sheetData>
    <row r="1" ht="14.25" customHeight="1">
      <c r="A1" s="1"/>
      <c r="B1" s="1"/>
      <c r="C1" s="2"/>
      <c r="D1" s="1"/>
      <c r="E1" s="1"/>
      <c r="F1" s="1"/>
      <c r="G1" s="1"/>
      <c r="H1" s="1"/>
      <c r="I1" s="1"/>
      <c r="J1" s="1"/>
      <c r="K1" s="1"/>
      <c r="L1" s="1"/>
      <c r="M1" s="1"/>
      <c r="N1" s="1"/>
      <c r="O1" s="1"/>
      <c r="P1" s="1"/>
      <c r="Q1" s="1"/>
      <c r="R1" s="1"/>
      <c r="S1" s="1"/>
    </row>
    <row r="2" ht="14.25" customHeight="1">
      <c r="A2" s="1"/>
      <c r="B2" s="1"/>
      <c r="C2" s="3" t="str">
        <f>cstProjectName</f>
        <v>RM 6251 Supply of Energy</v>
      </c>
      <c r="D2" s="1"/>
      <c r="E2" s="1"/>
      <c r="F2" s="1"/>
      <c r="G2" s="1"/>
      <c r="H2" s="1"/>
      <c r="I2" s="1"/>
      <c r="J2" s="1"/>
      <c r="K2" s="1"/>
      <c r="L2" s="1"/>
      <c r="M2" s="1"/>
      <c r="N2" s="1"/>
      <c r="O2" s="1"/>
      <c r="P2" s="1"/>
      <c r="Q2" s="1"/>
      <c r="R2" s="1"/>
      <c r="S2" s="1"/>
    </row>
    <row r="3" ht="14.25" customHeight="1">
      <c r="A3" s="1"/>
      <c r="B3" s="1"/>
      <c r="C3" s="4" t="str">
        <f>MID(CELL("filename",A1),FIND("]",CELL("filename",A1))+1,256)&amp;" Sheet"</f>
        <v>#VALUE!</v>
      </c>
      <c r="D3" s="1"/>
      <c r="E3" s="1"/>
      <c r="F3" s="1"/>
      <c r="G3" s="1"/>
      <c r="H3" s="1"/>
      <c r="I3" s="1"/>
      <c r="J3" s="1"/>
      <c r="K3" s="1"/>
      <c r="L3" s="1"/>
      <c r="M3" s="1"/>
      <c r="N3" s="1"/>
      <c r="O3" s="1"/>
      <c r="P3" s="1"/>
      <c r="Q3" s="1"/>
      <c r="R3" s="1"/>
      <c r="S3" s="1"/>
    </row>
    <row r="4" ht="14.25" customHeight="1">
      <c r="A4" s="1"/>
      <c r="B4" s="1"/>
      <c r="C4" s="2" t="str">
        <f>IF(ISBLANK(cstProtectiveMarking),"",cstProtectiveMarking)</f>
        <v>OFFICIAL</v>
      </c>
      <c r="D4" s="1"/>
      <c r="E4" s="1"/>
      <c r="F4" s="1"/>
      <c r="G4" s="1"/>
      <c r="H4" s="1"/>
      <c r="I4" s="1"/>
      <c r="J4" s="1"/>
      <c r="K4" s="1"/>
      <c r="L4" s="1"/>
      <c r="M4" s="1"/>
      <c r="N4" s="1"/>
      <c r="O4" s="1"/>
      <c r="P4" s="1"/>
      <c r="Q4" s="1"/>
      <c r="R4" s="1"/>
      <c r="S4" s="1"/>
    </row>
    <row r="5" ht="14.25" customHeight="1">
      <c r="A5" s="1"/>
      <c r="B5" s="1"/>
      <c r="C5" s="9" t="str">
        <f>HYPERLINK("#'Contents'!A1",sysChkWord)</f>
        <v>1 Error 1 Warning</v>
      </c>
      <c r="D5" s="1"/>
      <c r="E5" s="1"/>
      <c r="F5" s="1"/>
      <c r="G5" s="1"/>
      <c r="H5" s="1"/>
      <c r="I5" s="1"/>
      <c r="J5" s="1"/>
      <c r="K5" s="1"/>
      <c r="L5" s="1"/>
      <c r="M5" s="1"/>
      <c r="N5" s="1"/>
      <c r="O5" s="1"/>
      <c r="P5" s="1"/>
      <c r="Q5" s="1"/>
      <c r="R5" s="1"/>
      <c r="S5" s="1"/>
    </row>
    <row r="6" ht="14.25" customHeight="1">
      <c r="A6" s="1"/>
      <c r="B6" s="9"/>
      <c r="C6" s="10" t="str">
        <f>HYPERLINK("#'Contents'!A1","Click for Contents")</f>
        <v>Click for Contents</v>
      </c>
      <c r="D6" s="7"/>
      <c r="E6" s="8"/>
      <c r="F6" s="8"/>
      <c r="G6" s="8"/>
      <c r="H6" s="8"/>
      <c r="I6" s="8"/>
      <c r="J6" s="8"/>
      <c r="K6" s="8"/>
      <c r="L6" s="8"/>
      <c r="M6" s="8"/>
      <c r="N6" s="8"/>
      <c r="O6" s="8"/>
      <c r="P6" s="8"/>
      <c r="Q6" s="8"/>
      <c r="R6" s="8"/>
      <c r="S6" s="8"/>
    </row>
    <row r="7" ht="14.25" customHeight="1">
      <c r="A7" s="1"/>
      <c r="B7" s="1"/>
      <c r="C7" s="1"/>
      <c r="D7" s="1"/>
      <c r="E7" s="1"/>
      <c r="F7" s="1"/>
      <c r="G7" s="1"/>
      <c r="H7" s="1"/>
      <c r="I7" s="1"/>
      <c r="J7" s="1"/>
      <c r="K7" s="1"/>
      <c r="L7" s="1"/>
      <c r="M7" s="1"/>
      <c r="N7" s="1"/>
      <c r="O7" s="1"/>
      <c r="P7" s="1"/>
      <c r="Q7" s="1"/>
      <c r="R7" s="1"/>
      <c r="S7" s="1"/>
    </row>
    <row r="8" ht="14.25" customHeight="1">
      <c r="A8" s="11">
        <f t="shared" ref="A8:B8" si="1">SUM(A9:A34)</f>
        <v>0</v>
      </c>
      <c r="B8" s="11">
        <f t="shared" si="1"/>
        <v>0</v>
      </c>
      <c r="C8" s="13"/>
      <c r="D8" s="13"/>
      <c r="E8" s="13"/>
      <c r="F8" s="13"/>
      <c r="G8" s="13"/>
      <c r="H8" s="13"/>
      <c r="I8" s="13"/>
      <c r="J8" s="13"/>
      <c r="K8" s="13"/>
      <c r="L8" s="13"/>
      <c r="M8" s="13"/>
      <c r="N8" s="13"/>
      <c r="O8" s="13"/>
      <c r="P8" s="13"/>
      <c r="Q8" s="13"/>
      <c r="R8" s="13"/>
      <c r="S8" s="13"/>
    </row>
    <row r="9" ht="14.25" customHeight="1">
      <c r="A9" s="14"/>
      <c r="B9" s="14"/>
      <c r="C9" s="14"/>
      <c r="D9" s="14"/>
      <c r="E9" s="14"/>
      <c r="F9" s="14"/>
      <c r="G9" s="14"/>
      <c r="H9" s="14"/>
      <c r="I9" s="14"/>
      <c r="J9" s="14"/>
      <c r="K9" s="14"/>
      <c r="L9" s="14"/>
      <c r="M9" s="14"/>
      <c r="N9" s="14"/>
      <c r="O9" s="14"/>
      <c r="P9" s="14"/>
      <c r="Q9" s="14"/>
      <c r="R9" s="14"/>
    </row>
    <row r="10" ht="14.25" customHeight="1">
      <c r="A10" s="46"/>
      <c r="B10" s="46"/>
      <c r="C10" s="148" t="s">
        <v>363</v>
      </c>
      <c r="G10" s="149"/>
      <c r="H10" s="150" t="str">
        <f>CHOOSE('Bidder Instructions'!$E$40,'1.1b Lead Financial Input'!E$18,'1.1a Lead Financial Input'!E$18)</f>
        <v>Lead Bidder Name</v>
      </c>
      <c r="I10" s="151"/>
      <c r="J10" s="151"/>
      <c r="K10" s="151"/>
      <c r="L10" s="151"/>
      <c r="M10" s="151"/>
      <c r="N10" s="151"/>
      <c r="O10" s="151"/>
      <c r="P10" s="151"/>
      <c r="Q10" s="151"/>
      <c r="R10" s="143"/>
    </row>
    <row r="11" ht="14.25" customHeight="1">
      <c r="A11" s="46"/>
      <c r="B11" s="46"/>
      <c r="C11" s="148" t="s">
        <v>347</v>
      </c>
      <c r="G11" s="149"/>
      <c r="H11" s="150" t="str">
        <f>'2.1 Lead Ancillary Input '!D12</f>
        <v/>
      </c>
      <c r="I11" s="151"/>
      <c r="J11" s="151"/>
      <c r="K11" s="151"/>
      <c r="L11" s="151"/>
      <c r="M11" s="151"/>
      <c r="N11" s="151"/>
      <c r="O11" s="151"/>
      <c r="P11" s="151"/>
      <c r="Q11" s="151"/>
      <c r="R11" s="143"/>
    </row>
    <row r="12" ht="14.25" customHeight="1">
      <c r="A12" s="46"/>
      <c r="B12" s="46"/>
      <c r="C12" s="148" t="s">
        <v>350</v>
      </c>
      <c r="G12" s="149"/>
      <c r="H12" s="150" t="str">
        <f>'2.1 Lead Ancillary Input '!D13</f>
        <v/>
      </c>
      <c r="I12" s="151"/>
      <c r="J12" s="151"/>
      <c r="K12" s="151"/>
      <c r="L12" s="151"/>
      <c r="M12" s="151"/>
      <c r="N12" s="151"/>
      <c r="O12" s="151"/>
      <c r="P12" s="151"/>
      <c r="Q12" s="151"/>
      <c r="R12" s="143"/>
    </row>
    <row r="13" ht="14.25" customHeight="1">
      <c r="A13" s="46"/>
      <c r="B13" s="46"/>
      <c r="C13" s="148" t="s">
        <v>353</v>
      </c>
      <c r="G13" s="149"/>
      <c r="H13" s="150" t="str">
        <f>'2.1 Lead Ancillary Input '!D14</f>
        <v/>
      </c>
      <c r="I13" s="151"/>
      <c r="J13" s="151"/>
      <c r="K13" s="151"/>
      <c r="L13" s="151"/>
      <c r="M13" s="151"/>
      <c r="N13" s="151"/>
      <c r="O13" s="151"/>
      <c r="P13" s="151"/>
      <c r="Q13" s="151"/>
      <c r="R13" s="143"/>
    </row>
    <row r="14" ht="14.25" customHeight="1">
      <c r="A14" s="46"/>
      <c r="B14" s="46"/>
      <c r="C14" s="148" t="s">
        <v>364</v>
      </c>
      <c r="G14" s="149"/>
      <c r="H14" s="152" t="str">
        <f>CHOOSE('Bidder Instructions'!$E$40,'1.1b Lead Financial Input'!N$21,'1.1a Lead Financial Input'!H$21)</f>
        <v>31/XX/20XX</v>
      </c>
      <c r="I14" s="151"/>
      <c r="J14" s="151"/>
      <c r="K14" s="151"/>
      <c r="L14" s="151"/>
      <c r="M14" s="151"/>
      <c r="N14" s="151"/>
      <c r="O14" s="151"/>
      <c r="P14" s="151"/>
      <c r="Q14" s="151"/>
      <c r="R14" s="143"/>
    </row>
    <row r="15" ht="14.25" customHeight="1">
      <c r="A15" s="46"/>
      <c r="B15" s="46"/>
      <c r="C15" s="27"/>
      <c r="D15" s="153"/>
      <c r="E15" s="153"/>
      <c r="F15" s="153"/>
      <c r="G15" s="153"/>
      <c r="H15" s="153"/>
      <c r="I15" s="153"/>
      <c r="J15" s="153"/>
      <c r="K15" s="153"/>
      <c r="L15" s="153"/>
      <c r="M15" s="153"/>
      <c r="N15" s="153"/>
      <c r="O15" s="153"/>
      <c r="P15" s="153"/>
      <c r="Q15" s="153"/>
      <c r="R15" s="153"/>
    </row>
    <row r="16" ht="14.25" customHeight="1">
      <c r="A16" s="46"/>
      <c r="B16" s="46"/>
      <c r="C16" s="27"/>
      <c r="D16" s="153"/>
      <c r="E16" s="153"/>
      <c r="F16" s="153"/>
      <c r="G16" s="153"/>
      <c r="H16" s="153"/>
      <c r="I16" s="153"/>
      <c r="J16" s="153"/>
      <c r="K16" s="153"/>
      <c r="L16" s="153"/>
      <c r="M16" s="153"/>
      <c r="N16" s="153"/>
      <c r="O16" s="153"/>
      <c r="P16" s="153"/>
      <c r="Q16" s="153"/>
      <c r="R16" s="153"/>
    </row>
    <row r="17" ht="14.25" customHeight="1">
      <c r="A17" s="46"/>
      <c r="B17" s="46"/>
      <c r="C17" s="24" t="s">
        <v>365</v>
      </c>
      <c r="D17" s="46"/>
      <c r="E17" s="154"/>
      <c r="F17" s="154"/>
      <c r="G17" s="154"/>
      <c r="H17" s="153"/>
      <c r="I17" s="153"/>
      <c r="J17" s="153"/>
      <c r="K17" s="153"/>
      <c r="L17" s="153"/>
      <c r="M17" s="153"/>
      <c r="N17" s="153"/>
      <c r="O17" s="153"/>
      <c r="P17" s="153"/>
      <c r="Q17" s="153"/>
      <c r="R17" s="153"/>
    </row>
    <row r="18" ht="15.0" customHeight="1">
      <c r="A18" s="155"/>
      <c r="B18" s="155"/>
      <c r="C18" s="156" t="s">
        <v>366</v>
      </c>
      <c r="D18" s="157"/>
      <c r="E18" s="158" t="s">
        <v>367</v>
      </c>
      <c r="F18" s="158"/>
      <c r="G18" s="158" t="s">
        <v>368</v>
      </c>
      <c r="H18" s="159" t="s">
        <v>369</v>
      </c>
      <c r="I18" s="159"/>
      <c r="J18" s="159" t="s">
        <v>370</v>
      </c>
      <c r="K18" s="159" t="s">
        <v>371</v>
      </c>
      <c r="L18" s="159"/>
      <c r="M18" s="159" t="s">
        <v>372</v>
      </c>
      <c r="N18" s="160" t="s">
        <v>373</v>
      </c>
      <c r="O18" s="161"/>
      <c r="P18" s="161"/>
      <c r="Q18" s="161"/>
      <c r="R18" s="157"/>
    </row>
    <row r="19" ht="141.0" customHeight="1">
      <c r="A19" s="46"/>
      <c r="B19" s="46"/>
      <c r="C19" s="162">
        <v>1.0</v>
      </c>
      <c r="D19" s="162" t="s">
        <v>118</v>
      </c>
      <c r="E19" s="163" t="str">
        <f>CHOOSE('Bidder Instructions'!$E$40,'1.1b Lead Financial Input'!H134,'1.1a Lead Financial Input'!F156)</f>
        <v>#DIV/0!</v>
      </c>
      <c r="F19" s="163" t="str">
        <f>CHOOSE('Bidder Instructions'!$E$40,'1.1b Lead Financial Input'!K134,'1.1a Lead Financial Input'!G156)</f>
        <v>#DIV/0!</v>
      </c>
      <c r="G19" s="163" t="str">
        <f>CHOOSE('Bidder Instructions'!$E$40,'1.1b Lead Financial Input'!N134,'1.1a Lead Financial Input'!H156)</f>
        <v>#DIV/0!</v>
      </c>
      <c r="H19" s="164" t="str">
        <f>CHOOSE('Bidder Instructions'!$E$40,'1.1b Lead Financial Input'!H146,'1.1a Lead Financial Input'!F168)</f>
        <v>#DIV/0!</v>
      </c>
      <c r="I19" s="164" t="str">
        <f>CHOOSE('Bidder Instructions'!$E$40,'1.1b Lead Financial Input'!K146,'1.1a Lead Financial Input'!G168)</f>
        <v>#DIV/0!</v>
      </c>
      <c r="J19" s="164" t="str">
        <f>CHOOSE('Bidder Instructions'!$E$40,'1.1b Lead Financial Input'!N146,'1.1a Lead Financial Input'!H168)</f>
        <v>#DIV/0!</v>
      </c>
      <c r="K19" s="165"/>
      <c r="L19" s="165"/>
      <c r="M19" s="165"/>
      <c r="N19" s="166"/>
      <c r="O19" s="167"/>
      <c r="P19" s="167"/>
      <c r="Q19" s="167"/>
      <c r="R19" s="168"/>
    </row>
    <row r="20" ht="141.0" customHeight="1">
      <c r="A20" s="46"/>
      <c r="B20" s="46"/>
      <c r="C20" s="162">
        <v>2.0</v>
      </c>
      <c r="D20" s="162" t="s">
        <v>120</v>
      </c>
      <c r="E20" s="169">
        <f>CHOOSE('Bidder Instructions'!$E$40,'1.1b Lead Financial Input'!H135,'1.1a Lead Financial Input'!F157)</f>
        <v>0</v>
      </c>
      <c r="F20" s="169">
        <f>CHOOSE('Bidder Instructions'!$E$40,'1.1b Lead Financial Input'!K135,'1.1a Lead Financial Input'!G157)</f>
        <v>0</v>
      </c>
      <c r="G20" s="169">
        <f>CHOOSE('Bidder Instructions'!$E$40,'1.1b Lead Financial Input'!N135,'1.1a Lead Financial Input'!H157)</f>
        <v>0</v>
      </c>
      <c r="H20" s="164" t="str">
        <f>CHOOSE('Bidder Instructions'!$E$40,'1.1b Lead Financial Input'!H147,'1.1a Lead Financial Input'!F169)</f>
        <v>R</v>
      </c>
      <c r="I20" s="164" t="str">
        <f>CHOOSE('Bidder Instructions'!$E$40,'1.1b Lead Financial Input'!K147,'1.1a Lead Financial Input'!G169)</f>
        <v>R</v>
      </c>
      <c r="J20" s="164" t="str">
        <f>CHOOSE('Bidder Instructions'!$E$40,'1.1b Lead Financial Input'!N147,'1.1a Lead Financial Input'!H169)</f>
        <v>R</v>
      </c>
      <c r="K20" s="165"/>
      <c r="L20" s="165"/>
      <c r="M20" s="165"/>
      <c r="N20" s="170"/>
      <c r="O20" s="151"/>
      <c r="P20" s="151"/>
      <c r="Q20" s="151"/>
      <c r="R20" s="143"/>
    </row>
    <row r="21" ht="141.0" customHeight="1">
      <c r="A21" s="46"/>
      <c r="B21" s="46"/>
      <c r="C21" s="162" t="s">
        <v>121</v>
      </c>
      <c r="D21" s="162" t="s">
        <v>262</v>
      </c>
      <c r="E21" s="169" t="str">
        <f>CHOOSE('Bidder Instructions'!$E$40,'1.1b Lead Financial Input'!H136,'1.1a Lead Financial Input'!F158)</f>
        <v>N/A</v>
      </c>
      <c r="F21" s="169" t="str">
        <f>CHOOSE('Bidder Instructions'!$E$40,'1.1b Lead Financial Input'!K136,'1.1a Lead Financial Input'!G158)</f>
        <v>N/A</v>
      </c>
      <c r="G21" s="169" t="str">
        <f>CHOOSE('Bidder Instructions'!$E$40,'1.1b Lead Financial Input'!N136,'1.1a Lead Financial Input'!H158)</f>
        <v>N/A</v>
      </c>
      <c r="H21" s="164" t="str">
        <f>CHOOSE('Bidder Instructions'!$E$40,'1.1b Lead Financial Input'!H148,'1.1a Lead Financial Input'!F170)</f>
        <v>N/A</v>
      </c>
      <c r="I21" s="164" t="str">
        <f>CHOOSE('Bidder Instructions'!$E$40,'1.1b Lead Financial Input'!K148,'1.1a Lead Financial Input'!G170)</f>
        <v>N/A</v>
      </c>
      <c r="J21" s="164" t="str">
        <f>CHOOSE('Bidder Instructions'!$E$40,'1.1b Lead Financial Input'!N148,'1.1a Lead Financial Input'!H170)</f>
        <v>N/A</v>
      </c>
      <c r="K21" s="165"/>
      <c r="L21" s="165"/>
      <c r="M21" s="165"/>
      <c r="N21" s="170"/>
      <c r="O21" s="151"/>
      <c r="P21" s="151"/>
      <c r="Q21" s="151"/>
      <c r="R21" s="143"/>
    </row>
    <row r="22" ht="141.0" customHeight="1">
      <c r="A22" s="46"/>
      <c r="B22" s="46"/>
      <c r="C22" s="162" t="s">
        <v>123</v>
      </c>
      <c r="D22" s="162" t="s">
        <v>124</v>
      </c>
      <c r="E22" s="163" t="str">
        <f>CHOOSE('Bidder Instructions'!$E$40,'1.1b Lead Financial Input'!H137,'1.1a Lead Financial Input'!F159)</f>
        <v>#DIV/0!</v>
      </c>
      <c r="F22" s="163" t="str">
        <f>CHOOSE('Bidder Instructions'!$E$40,'1.1b Lead Financial Input'!K137,'1.1a Lead Financial Input'!G159)</f>
        <v>#DIV/0!</v>
      </c>
      <c r="G22" s="163" t="str">
        <f>CHOOSE('Bidder Instructions'!$E$40,'1.1b Lead Financial Input'!N137,'1.1a Lead Financial Input'!H159)</f>
        <v>#DIV/0!</v>
      </c>
      <c r="H22" s="164" t="str">
        <f>CHOOSE('Bidder Instructions'!$E$40,'1.1b Lead Financial Input'!H149,'1.1a Lead Financial Input'!F171)</f>
        <v>#DIV/0!</v>
      </c>
      <c r="I22" s="164" t="str">
        <f>CHOOSE('Bidder Instructions'!$E$40,'1.1b Lead Financial Input'!K149,'1.1a Lead Financial Input'!G171)</f>
        <v>#DIV/0!</v>
      </c>
      <c r="J22" s="164" t="str">
        <f>CHOOSE('Bidder Instructions'!$E$40,'1.1b Lead Financial Input'!N149,'1.1a Lead Financial Input'!H171)</f>
        <v>#DIV/0!</v>
      </c>
      <c r="K22" s="165"/>
      <c r="L22" s="165"/>
      <c r="M22" s="165"/>
      <c r="N22" s="170"/>
      <c r="O22" s="151"/>
      <c r="P22" s="151"/>
      <c r="Q22" s="151"/>
      <c r="R22" s="143"/>
    </row>
    <row r="23" ht="141.0" customHeight="1">
      <c r="A23" s="46"/>
      <c r="B23" s="46"/>
      <c r="C23" s="162">
        <v>4.0</v>
      </c>
      <c r="D23" s="162" t="s">
        <v>126</v>
      </c>
      <c r="E23" s="163" t="str">
        <f>CHOOSE('Bidder Instructions'!$E$40,'1.1b Lead Financial Input'!H138,'1.1a Lead Financial Input'!F160)</f>
        <v>#DIV/0!</v>
      </c>
      <c r="F23" s="163" t="str">
        <f>CHOOSE('Bidder Instructions'!$E$40,'1.1b Lead Financial Input'!K138,'1.1a Lead Financial Input'!G160)</f>
        <v>#DIV/0!</v>
      </c>
      <c r="G23" s="163" t="str">
        <f>CHOOSE('Bidder Instructions'!$E$40,'1.1b Lead Financial Input'!N138,'1.1a Lead Financial Input'!H160)</f>
        <v>#DIV/0!</v>
      </c>
      <c r="H23" s="164" t="str">
        <f>CHOOSE('Bidder Instructions'!$E$40,'1.1b Lead Financial Input'!H150,'1.1a Lead Financial Input'!F172)</f>
        <v>#DIV/0!</v>
      </c>
      <c r="I23" s="164" t="str">
        <f>CHOOSE('Bidder Instructions'!$E$40,'1.1b Lead Financial Input'!K150,'1.1a Lead Financial Input'!G172)</f>
        <v>#DIV/0!</v>
      </c>
      <c r="J23" s="164" t="str">
        <f>CHOOSE('Bidder Instructions'!$E$40,'1.1b Lead Financial Input'!N150,'1.1a Lead Financial Input'!H172)</f>
        <v>#DIV/0!</v>
      </c>
      <c r="K23" s="165"/>
      <c r="L23" s="165"/>
      <c r="M23" s="165"/>
      <c r="N23" s="171"/>
      <c r="O23" s="151"/>
      <c r="P23" s="151"/>
      <c r="Q23" s="151"/>
      <c r="R23" s="143"/>
    </row>
    <row r="24" ht="141.0" customHeight="1">
      <c r="A24" s="46"/>
      <c r="B24" s="46"/>
      <c r="C24" s="162">
        <v>5.0</v>
      </c>
      <c r="D24" s="162" t="s">
        <v>127</v>
      </c>
      <c r="E24" s="163" t="str">
        <f>CHOOSE('Bidder Instructions'!$E$40,'1.1b Lead Financial Input'!H139,'1.1a Lead Financial Input'!F161)</f>
        <v>#DIV/0!</v>
      </c>
      <c r="F24" s="163" t="str">
        <f>CHOOSE('Bidder Instructions'!$E$40,'1.1b Lead Financial Input'!K139,'1.1a Lead Financial Input'!G161)</f>
        <v>#DIV/0!</v>
      </c>
      <c r="G24" s="163" t="str">
        <f>CHOOSE('Bidder Instructions'!$E$40,'1.1b Lead Financial Input'!N139,'1.1a Lead Financial Input'!H161)</f>
        <v>#DIV/0!</v>
      </c>
      <c r="H24" s="164" t="str">
        <f>CHOOSE('Bidder Instructions'!$E$40,'1.1b Lead Financial Input'!H151,'1.1a Lead Financial Input'!F173)</f>
        <v>G</v>
      </c>
      <c r="I24" s="164" t="str">
        <f>CHOOSE('Bidder Instructions'!$E$40,'1.1b Lead Financial Input'!K151,'1.1a Lead Financial Input'!G173)</f>
        <v>G</v>
      </c>
      <c r="J24" s="164" t="str">
        <f>CHOOSE('Bidder Instructions'!$E$40,'1.1b Lead Financial Input'!N151,'1.1a Lead Financial Input'!H173)</f>
        <v>G</v>
      </c>
      <c r="K24" s="165"/>
      <c r="L24" s="165"/>
      <c r="M24" s="165"/>
      <c r="N24" s="171"/>
      <c r="O24" s="151"/>
      <c r="P24" s="151"/>
      <c r="Q24" s="151"/>
      <c r="R24" s="143"/>
    </row>
    <row r="25" ht="141.0" customHeight="1">
      <c r="A25" s="46"/>
      <c r="B25" s="46"/>
      <c r="C25" s="162">
        <v>6.0</v>
      </c>
      <c r="D25" s="162" t="s">
        <v>128</v>
      </c>
      <c r="E25" s="163" t="str">
        <f>CHOOSE('Bidder Instructions'!$E$40,'1.1b Lead Financial Input'!H140,'1.1a Lead Financial Input'!F162)</f>
        <v>#DIV/0!</v>
      </c>
      <c r="F25" s="163" t="str">
        <f>CHOOSE('Bidder Instructions'!$E$40,'1.1b Lead Financial Input'!K140,'1.1a Lead Financial Input'!G162)</f>
        <v>#DIV/0!</v>
      </c>
      <c r="G25" s="163" t="str">
        <f>CHOOSE('Bidder Instructions'!$E$40,'1.1b Lead Financial Input'!N140,'1.1a Lead Financial Input'!H162)</f>
        <v>#DIV/0!</v>
      </c>
      <c r="H25" s="164" t="str">
        <f>CHOOSE('Bidder Instructions'!$E$40,'1.1b Lead Financial Input'!H152,'1.1a Lead Financial Input'!F174)</f>
        <v>#DIV/0!</v>
      </c>
      <c r="I25" s="164" t="str">
        <f>CHOOSE('Bidder Instructions'!$E$40,'1.1b Lead Financial Input'!K152,'1.1a Lead Financial Input'!G174)</f>
        <v>#DIV/0!</v>
      </c>
      <c r="J25" s="164" t="str">
        <f>CHOOSE('Bidder Instructions'!$E$40,'1.1b Lead Financial Input'!N152,'1.1a Lead Financial Input'!H174)</f>
        <v>#DIV/0!</v>
      </c>
      <c r="K25" s="165"/>
      <c r="L25" s="165"/>
      <c r="M25" s="165"/>
      <c r="N25" s="171"/>
      <c r="O25" s="151"/>
      <c r="P25" s="151"/>
      <c r="Q25" s="151"/>
      <c r="R25" s="143"/>
    </row>
    <row r="26" ht="141.0" customHeight="1">
      <c r="A26" s="46"/>
      <c r="B26" s="46"/>
      <c r="C26" s="162">
        <v>7.0</v>
      </c>
      <c r="D26" s="162" t="s">
        <v>129</v>
      </c>
      <c r="E26" s="163">
        <f>CHOOSE('Bidder Instructions'!$E$40,'1.1b Lead Financial Input'!H141,'1.1a Lead Financial Input'!F163)</f>
        <v>0</v>
      </c>
      <c r="F26" s="163">
        <f>CHOOSE('Bidder Instructions'!$E$40,'1.1b Lead Financial Input'!K141,'1.1a Lead Financial Input'!G163)</f>
        <v>0</v>
      </c>
      <c r="G26" s="163">
        <f>CHOOSE('Bidder Instructions'!$E$40,'1.1b Lead Financial Input'!N141,'1.1a Lead Financial Input'!H163)</f>
        <v>0</v>
      </c>
      <c r="H26" s="164" t="str">
        <f>CHOOSE('Bidder Instructions'!$E$40,'1.1b Lead Financial Input'!H153,'1.1a Lead Financial Input'!F175)</f>
        <v>R</v>
      </c>
      <c r="I26" s="164" t="str">
        <f>CHOOSE('Bidder Instructions'!$E$40,'1.1b Lead Financial Input'!K153,'1.1a Lead Financial Input'!G175)</f>
        <v>R</v>
      </c>
      <c r="J26" s="164" t="str">
        <f>CHOOSE('Bidder Instructions'!$E$40,'1.1b Lead Financial Input'!N153,'1.1a Lead Financial Input'!H175)</f>
        <v>R</v>
      </c>
      <c r="K26" s="165"/>
      <c r="L26" s="165"/>
      <c r="M26" s="165"/>
      <c r="N26" s="170"/>
      <c r="O26" s="151"/>
      <c r="P26" s="151"/>
      <c r="Q26" s="151"/>
      <c r="R26" s="143"/>
    </row>
    <row r="27" ht="141.0" customHeight="1">
      <c r="A27" s="46"/>
      <c r="B27" s="46"/>
      <c r="C27" s="162">
        <v>8.0</v>
      </c>
      <c r="D27" s="162" t="s">
        <v>130</v>
      </c>
      <c r="E27" s="169" t="str">
        <f>CHOOSE('Bidder Instructions'!$E$40,'1.1b Lead Financial Input'!H142,'1.1a Lead Financial Input'!F164)</f>
        <v>#DIV/0!</v>
      </c>
      <c r="F27" s="169" t="str">
        <f>CHOOSE('Bidder Instructions'!$E$40,'1.1b Lead Financial Input'!K142,'1.1a Lead Financial Input'!G164)</f>
        <v>#DIV/0!</v>
      </c>
      <c r="G27" s="169" t="str">
        <f>CHOOSE('Bidder Instructions'!$E$40,'1.1b Lead Financial Input'!N142,'1.1a Lead Financial Input'!H164)</f>
        <v>#DIV/0!</v>
      </c>
      <c r="H27" s="164" t="str">
        <f>CHOOSE('Bidder Instructions'!$E$40,'1.1b Lead Financial Input'!H154,'1.1a Lead Financial Input'!F176)</f>
        <v>#DIV/0!</v>
      </c>
      <c r="I27" s="164" t="str">
        <f>CHOOSE('Bidder Instructions'!$E$40,'1.1b Lead Financial Input'!K154,'1.1a Lead Financial Input'!G176)</f>
        <v>#DIV/0!</v>
      </c>
      <c r="J27" s="164" t="str">
        <f>CHOOSE('Bidder Instructions'!$E$40,'1.1b Lead Financial Input'!N154,'1.1a Lead Financial Input'!H176)</f>
        <v>#DIV/0!</v>
      </c>
      <c r="K27" s="172"/>
      <c r="L27" s="172"/>
      <c r="M27" s="172"/>
      <c r="N27" s="170"/>
      <c r="O27" s="151"/>
      <c r="P27" s="151"/>
      <c r="Q27" s="151"/>
      <c r="R27" s="143"/>
    </row>
    <row r="28" ht="14.25" customHeight="1">
      <c r="A28" s="46"/>
      <c r="B28" s="46"/>
      <c r="C28" s="27"/>
      <c r="D28" s="27"/>
      <c r="E28" s="153"/>
      <c r="F28" s="153"/>
      <c r="G28" s="153"/>
      <c r="H28" s="153"/>
      <c r="I28" s="153"/>
      <c r="J28" s="153"/>
      <c r="K28" s="153"/>
      <c r="L28" s="153"/>
      <c r="M28" s="153"/>
      <c r="N28" s="153"/>
      <c r="O28" s="153"/>
      <c r="P28" s="153"/>
      <c r="Q28" s="153"/>
      <c r="R28" s="153"/>
    </row>
    <row r="29" ht="14.25" customHeight="1">
      <c r="A29" s="46"/>
      <c r="B29" s="46"/>
      <c r="C29" s="27"/>
      <c r="D29" s="27"/>
      <c r="E29" s="153"/>
      <c r="F29" s="153"/>
      <c r="G29" s="153"/>
      <c r="H29" s="153"/>
      <c r="I29" s="153"/>
      <c r="J29" s="153"/>
      <c r="K29" s="153"/>
      <c r="L29" s="153"/>
      <c r="M29" s="153"/>
      <c r="N29" s="153"/>
      <c r="O29" s="153"/>
      <c r="P29" s="153"/>
      <c r="Q29" s="153"/>
      <c r="R29" s="153"/>
    </row>
    <row r="30" ht="14.25" customHeight="1">
      <c r="A30" s="46"/>
      <c r="B30" s="46"/>
      <c r="C30" s="27"/>
      <c r="D30" s="27"/>
      <c r="E30" s="153"/>
      <c r="F30" s="153"/>
      <c r="G30" s="153"/>
      <c r="H30" s="153"/>
      <c r="I30" s="153"/>
      <c r="J30" s="153"/>
      <c r="K30" s="153"/>
      <c r="L30" s="153"/>
      <c r="M30" s="153"/>
      <c r="N30" s="153"/>
      <c r="O30" s="153"/>
      <c r="P30" s="153"/>
      <c r="Q30" s="153"/>
      <c r="R30" s="153"/>
    </row>
    <row r="31" ht="14.25" customHeight="1">
      <c r="A31" s="46"/>
      <c r="B31" s="46"/>
      <c r="C31" s="27"/>
      <c r="D31" s="27"/>
      <c r="E31" s="153"/>
      <c r="F31" s="153"/>
      <c r="G31" s="153"/>
      <c r="H31" s="153"/>
      <c r="I31" s="153"/>
      <c r="J31" s="153"/>
      <c r="K31" s="153"/>
      <c r="L31" s="153"/>
      <c r="M31" s="153"/>
      <c r="N31" s="153"/>
      <c r="O31" s="153"/>
      <c r="P31" s="153"/>
      <c r="Q31" s="153"/>
      <c r="R31" s="153"/>
    </row>
    <row r="32" ht="14.25" customHeight="1">
      <c r="A32" s="46"/>
      <c r="B32" s="46"/>
      <c r="C32" s="27"/>
      <c r="D32" s="27"/>
      <c r="E32" s="153"/>
      <c r="F32" s="153"/>
      <c r="G32" s="153"/>
      <c r="H32" s="153"/>
      <c r="I32" s="153"/>
      <c r="J32" s="153"/>
      <c r="K32" s="153"/>
      <c r="L32" s="153"/>
      <c r="M32" s="153"/>
      <c r="N32" s="153"/>
      <c r="O32" s="153"/>
      <c r="P32" s="153"/>
      <c r="Q32" s="153"/>
      <c r="R32" s="153"/>
    </row>
    <row r="33" ht="14.25" customHeight="1">
      <c r="A33" s="46"/>
      <c r="B33" s="46"/>
      <c r="C33" s="27"/>
      <c r="D33" s="27"/>
      <c r="E33" s="153"/>
      <c r="F33" s="153"/>
      <c r="G33" s="153"/>
      <c r="H33" s="153"/>
      <c r="I33" s="153"/>
      <c r="J33" s="153"/>
      <c r="K33" s="153"/>
      <c r="L33" s="153"/>
      <c r="M33" s="153"/>
      <c r="N33" s="153"/>
      <c r="O33" s="153"/>
      <c r="P33" s="153"/>
      <c r="Q33" s="153"/>
      <c r="R33" s="153"/>
    </row>
    <row r="34" ht="14.25" customHeight="1">
      <c r="A34" s="15" t="s">
        <v>107</v>
      </c>
      <c r="B34" s="15"/>
      <c r="C34" s="15"/>
      <c r="D34" s="15"/>
      <c r="E34" s="15"/>
      <c r="F34" s="15"/>
      <c r="G34" s="15"/>
      <c r="H34" s="15"/>
      <c r="I34" s="15"/>
      <c r="J34" s="15"/>
      <c r="K34" s="15"/>
      <c r="L34" s="15"/>
      <c r="M34" s="15"/>
      <c r="N34" s="15"/>
      <c r="O34" s="15"/>
      <c r="P34" s="15"/>
      <c r="Q34" s="15"/>
      <c r="R34" s="15"/>
      <c r="S34" s="15"/>
    </row>
    <row r="35" ht="14.25"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C6:D6"/>
    <mergeCell ref="C10:G10"/>
    <mergeCell ref="H10:R10"/>
    <mergeCell ref="C11:G11"/>
    <mergeCell ref="H11:R11"/>
    <mergeCell ref="C12:G12"/>
    <mergeCell ref="H12:R12"/>
    <mergeCell ref="N20:R20"/>
    <mergeCell ref="N21:R21"/>
    <mergeCell ref="N22:R22"/>
    <mergeCell ref="N23:R23"/>
    <mergeCell ref="N24:R24"/>
    <mergeCell ref="N25:R25"/>
    <mergeCell ref="N26:R26"/>
    <mergeCell ref="N27:R27"/>
    <mergeCell ref="C13:G13"/>
    <mergeCell ref="H13:R13"/>
    <mergeCell ref="C14:G14"/>
    <mergeCell ref="H14:R14"/>
    <mergeCell ref="C18:D18"/>
    <mergeCell ref="N18:R18"/>
    <mergeCell ref="N19:R19"/>
  </mergeCells>
  <conditionalFormatting sqref="H20:M27 I19:M19 I19:J27">
    <cfRule type="expression" dxfId="0" priority="1" stopIfTrue="1">
      <formula>H19="R"</formula>
    </cfRule>
  </conditionalFormatting>
  <conditionalFormatting sqref="H20:M27 I19:M19 I19:J27">
    <cfRule type="expression" dxfId="1" priority="2" stopIfTrue="1">
      <formula>H19="A"</formula>
    </cfRule>
  </conditionalFormatting>
  <conditionalFormatting sqref="H20:M27 I19:M19 I19:J27">
    <cfRule type="expression" dxfId="2" priority="3" stopIfTrue="1">
      <formula>H19="G"</formula>
    </cfRule>
  </conditionalFormatting>
  <conditionalFormatting sqref="H19">
    <cfRule type="expression" dxfId="0" priority="4" stopIfTrue="1">
      <formula>H19="R"</formula>
    </cfRule>
  </conditionalFormatting>
  <conditionalFormatting sqref="H19">
    <cfRule type="expression" dxfId="1" priority="5" stopIfTrue="1">
      <formula>H19="A"</formula>
    </cfRule>
  </conditionalFormatting>
  <conditionalFormatting sqref="H19">
    <cfRule type="expression" dxfId="2" priority="6" stopIfTrue="1">
      <formula>H19="G"</formula>
    </cfRule>
  </conditionalFormatting>
  <printOptions/>
  <pageMargins bottom="0.984251968503937" footer="0.0" header="0.0" left="0.7480314960629921" right="0.7480314960629921" top="0.984251968503937"/>
  <pageSetup paperSize="9"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fitToPage="1"/>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2" width="3.71"/>
    <col customWidth="1" min="3" max="3" width="32.0"/>
    <col customWidth="1" min="4" max="4" width="64.71"/>
    <col customWidth="1" min="5" max="10" width="18.14"/>
    <col customWidth="1" hidden="1" min="11" max="13" width="9.71"/>
    <col customWidth="1" min="14" max="14" width="10.71"/>
    <col customWidth="1" min="15" max="15" width="40.43"/>
    <col customWidth="1" min="16" max="16" width="10.43"/>
    <col customWidth="1" min="17" max="17" width="37.14"/>
    <col customWidth="1" min="18" max="18" width="101.71"/>
    <col customWidth="1" min="19" max="19" width="9.14"/>
    <col customWidth="1" min="20" max="26" width="8.71"/>
  </cols>
  <sheetData>
    <row r="1" ht="14.25" customHeight="1">
      <c r="A1" s="1"/>
      <c r="B1" s="1"/>
      <c r="C1" s="2"/>
      <c r="D1" s="1"/>
      <c r="E1" s="1"/>
      <c r="F1" s="1"/>
      <c r="G1" s="1"/>
      <c r="H1" s="1"/>
      <c r="I1" s="1"/>
      <c r="J1" s="1"/>
      <c r="K1" s="1"/>
      <c r="L1" s="1"/>
      <c r="M1" s="1"/>
      <c r="N1" s="1"/>
      <c r="O1" s="1"/>
      <c r="P1" s="1"/>
      <c r="Q1" s="1"/>
      <c r="R1" s="1"/>
      <c r="S1" s="1"/>
    </row>
    <row r="2" ht="14.25" customHeight="1">
      <c r="A2" s="1"/>
      <c r="B2" s="1"/>
      <c r="C2" s="3" t="str">
        <f>cstProjectName</f>
        <v>RM 6251 Supply of Energy</v>
      </c>
      <c r="D2" s="1"/>
      <c r="E2" s="1"/>
      <c r="F2" s="1"/>
      <c r="G2" s="1"/>
      <c r="H2" s="1"/>
      <c r="I2" s="1"/>
      <c r="J2" s="1"/>
      <c r="K2" s="1"/>
      <c r="L2" s="1"/>
      <c r="M2" s="1"/>
      <c r="N2" s="1"/>
      <c r="O2" s="1"/>
      <c r="P2" s="1"/>
      <c r="Q2" s="1"/>
      <c r="R2" s="1"/>
      <c r="S2" s="1"/>
    </row>
    <row r="3" ht="14.25" customHeight="1">
      <c r="A3" s="1"/>
      <c r="B3" s="1"/>
      <c r="C3" s="4" t="str">
        <f>MID(CELL("filename",A1),FIND("]",CELL("filename",A1))+1,256)&amp;" Sheet"</f>
        <v>#VALUE!</v>
      </c>
      <c r="D3" s="1"/>
      <c r="E3" s="1"/>
      <c r="F3" s="1"/>
      <c r="G3" s="1"/>
      <c r="H3" s="1"/>
      <c r="I3" s="1"/>
      <c r="J3" s="1"/>
      <c r="K3" s="1"/>
      <c r="L3" s="1"/>
      <c r="M3" s="1"/>
      <c r="N3" s="1"/>
      <c r="O3" s="1"/>
      <c r="P3" s="1"/>
      <c r="Q3" s="1"/>
      <c r="R3" s="1"/>
      <c r="S3" s="1"/>
    </row>
    <row r="4" ht="14.25" customHeight="1">
      <c r="A4" s="1"/>
      <c r="B4" s="1"/>
      <c r="C4" s="2" t="str">
        <f>IF(ISBLANK(cstProtectiveMarking),"",cstProtectiveMarking)</f>
        <v>OFFICIAL</v>
      </c>
      <c r="D4" s="1"/>
      <c r="E4" s="1"/>
      <c r="F4" s="1"/>
      <c r="G4" s="1"/>
      <c r="H4" s="1"/>
      <c r="I4" s="1"/>
      <c r="J4" s="1"/>
      <c r="K4" s="1"/>
      <c r="L4" s="1"/>
      <c r="M4" s="1"/>
      <c r="N4" s="1"/>
      <c r="O4" s="1"/>
      <c r="P4" s="1"/>
      <c r="Q4" s="1"/>
      <c r="R4" s="1"/>
      <c r="S4" s="1"/>
    </row>
    <row r="5" ht="14.25" customHeight="1">
      <c r="A5" s="1"/>
      <c r="B5" s="1"/>
      <c r="C5" s="9" t="str">
        <f>HYPERLINK("#'Contents'!A1",sysChkWord)</f>
        <v>1 Error 1 Warning</v>
      </c>
      <c r="D5" s="1"/>
      <c r="E5" s="1"/>
      <c r="F5" s="1"/>
      <c r="G5" s="1"/>
      <c r="H5" s="1"/>
      <c r="I5" s="1"/>
      <c r="J5" s="1"/>
      <c r="K5" s="1"/>
      <c r="L5" s="1"/>
      <c r="M5" s="1"/>
      <c r="N5" s="1"/>
      <c r="O5" s="1"/>
      <c r="P5" s="1"/>
      <c r="Q5" s="1"/>
      <c r="R5" s="1"/>
      <c r="S5" s="1"/>
    </row>
    <row r="6" ht="14.25" customHeight="1">
      <c r="A6" s="1"/>
      <c r="B6" s="9"/>
      <c r="C6" s="10" t="str">
        <f>HYPERLINK("#'Contents'!A1","Click for Contents")</f>
        <v>Click for Contents</v>
      </c>
      <c r="D6" s="7"/>
      <c r="E6" s="8"/>
      <c r="F6" s="8"/>
      <c r="G6" s="8"/>
      <c r="H6" s="8"/>
      <c r="I6" s="8"/>
      <c r="J6" s="8"/>
      <c r="K6" s="8"/>
      <c r="L6" s="8"/>
      <c r="M6" s="8"/>
      <c r="N6" s="8"/>
      <c r="O6" s="8"/>
      <c r="P6" s="8"/>
      <c r="Q6" s="8"/>
      <c r="R6" s="8"/>
      <c r="S6" s="8"/>
    </row>
    <row r="7" ht="14.25" customHeight="1">
      <c r="A7" s="1"/>
      <c r="B7" s="1"/>
      <c r="C7" s="1"/>
      <c r="D7" s="1"/>
      <c r="E7" s="1"/>
      <c r="F7" s="1"/>
      <c r="G7" s="1"/>
      <c r="H7" s="1"/>
      <c r="I7" s="1"/>
      <c r="J7" s="1"/>
      <c r="K7" s="1"/>
      <c r="L7" s="1"/>
      <c r="M7" s="1"/>
      <c r="N7" s="1"/>
      <c r="O7" s="1"/>
      <c r="P7" s="1"/>
      <c r="Q7" s="1"/>
      <c r="R7" s="1"/>
      <c r="S7" s="1"/>
    </row>
    <row r="8" ht="14.25" customHeight="1">
      <c r="A8" s="11">
        <f t="shared" ref="A8:B8" si="1">SUM(A9:A34)</f>
        <v>0</v>
      </c>
      <c r="B8" s="11">
        <f t="shared" si="1"/>
        <v>0</v>
      </c>
      <c r="C8" s="13"/>
      <c r="D8" s="13"/>
      <c r="E8" s="13"/>
      <c r="F8" s="13"/>
      <c r="G8" s="13"/>
      <c r="H8" s="13"/>
      <c r="I8" s="13"/>
      <c r="J8" s="13"/>
      <c r="K8" s="13"/>
      <c r="L8" s="13"/>
      <c r="M8" s="13"/>
      <c r="N8" s="13"/>
      <c r="O8" s="13"/>
      <c r="P8" s="13"/>
      <c r="Q8" s="13"/>
      <c r="R8" s="13"/>
      <c r="S8" s="13"/>
    </row>
    <row r="9" ht="14.25" customHeight="1">
      <c r="A9" s="14"/>
      <c r="B9" s="14"/>
      <c r="C9" s="14"/>
      <c r="D9" s="14" t="s">
        <v>108</v>
      </c>
      <c r="E9" s="14"/>
      <c r="F9" s="14"/>
      <c r="G9" s="14"/>
      <c r="H9" s="14"/>
      <c r="I9" s="14"/>
      <c r="J9" s="14"/>
      <c r="K9" s="14"/>
      <c r="L9" s="14"/>
      <c r="M9" s="14"/>
      <c r="N9" s="14"/>
      <c r="O9" s="14"/>
      <c r="P9" s="14"/>
      <c r="Q9" s="14"/>
      <c r="R9" s="14"/>
    </row>
    <row r="10" ht="14.25" customHeight="1">
      <c r="A10" s="46"/>
      <c r="B10" s="46"/>
      <c r="C10" s="148" t="s">
        <v>363</v>
      </c>
      <c r="G10" s="149"/>
      <c r="H10" s="150" t="str">
        <f>CHOOSE('Bidder Instructions'!$E$40,'1.1b Lead Financial Input'!AA$18,'1.1a Lead Financial Input'!O$18)</f>
        <v>Immediate Parent Name</v>
      </c>
      <c r="I10" s="151"/>
      <c r="J10" s="151"/>
      <c r="K10" s="151"/>
      <c r="L10" s="151"/>
      <c r="M10" s="151"/>
      <c r="N10" s="151"/>
      <c r="O10" s="151"/>
      <c r="P10" s="151"/>
      <c r="Q10" s="151"/>
      <c r="R10" s="143"/>
    </row>
    <row r="11" ht="14.25" customHeight="1">
      <c r="A11" s="46"/>
      <c r="B11" s="46"/>
      <c r="C11" s="148" t="s">
        <v>347</v>
      </c>
      <c r="G11" s="149"/>
      <c r="H11" s="150" t="str">
        <f>'2.1 Lead Ancillary Input '!D36</f>
        <v/>
      </c>
      <c r="I11" s="151"/>
      <c r="J11" s="151"/>
      <c r="K11" s="151"/>
      <c r="L11" s="151"/>
      <c r="M11" s="151"/>
      <c r="N11" s="151"/>
      <c r="O11" s="151"/>
      <c r="P11" s="151"/>
      <c r="Q11" s="151"/>
      <c r="R11" s="143"/>
    </row>
    <row r="12" ht="14.25" customHeight="1">
      <c r="A12" s="46"/>
      <c r="B12" s="46"/>
      <c r="C12" s="148" t="s">
        <v>350</v>
      </c>
      <c r="G12" s="149"/>
      <c r="H12" s="150" t="str">
        <f>'2.1 Lead Ancillary Input '!D37</f>
        <v/>
      </c>
      <c r="I12" s="151"/>
      <c r="J12" s="151"/>
      <c r="K12" s="151"/>
      <c r="L12" s="151"/>
      <c r="M12" s="151"/>
      <c r="N12" s="151"/>
      <c r="O12" s="151"/>
      <c r="P12" s="151"/>
      <c r="Q12" s="151"/>
      <c r="R12" s="143"/>
    </row>
    <row r="13" ht="14.25" customHeight="1">
      <c r="A13" s="46"/>
      <c r="B13" s="46"/>
      <c r="C13" s="148" t="s">
        <v>353</v>
      </c>
      <c r="G13" s="149"/>
      <c r="H13" s="150" t="str">
        <f>'2.1 Lead Ancillary Input '!D38</f>
        <v/>
      </c>
      <c r="I13" s="151"/>
      <c r="J13" s="151"/>
      <c r="K13" s="151"/>
      <c r="L13" s="151"/>
      <c r="M13" s="151"/>
      <c r="N13" s="151"/>
      <c r="O13" s="151"/>
      <c r="P13" s="151"/>
      <c r="Q13" s="151"/>
      <c r="R13" s="143"/>
    </row>
    <row r="14" ht="14.25" customHeight="1">
      <c r="A14" s="46"/>
      <c r="B14" s="46"/>
      <c r="C14" s="148" t="s">
        <v>364</v>
      </c>
      <c r="G14" s="149"/>
      <c r="H14" s="152" t="str">
        <f>CHOOSE('Bidder Instructions'!$E$40,'1.1b Lead Financial Input'!AD$21,'1.1a Lead Financial Input'!R$21)</f>
        <v>31/XX/20XX</v>
      </c>
      <c r="I14" s="151"/>
      <c r="J14" s="151"/>
      <c r="K14" s="151"/>
      <c r="L14" s="151"/>
      <c r="M14" s="151"/>
      <c r="N14" s="151"/>
      <c r="O14" s="151"/>
      <c r="P14" s="151"/>
      <c r="Q14" s="151"/>
      <c r="R14" s="143"/>
    </row>
    <row r="15" ht="14.25" customHeight="1">
      <c r="A15" s="46"/>
      <c r="B15" s="46"/>
      <c r="C15" s="27"/>
      <c r="D15" s="153"/>
      <c r="E15" s="153"/>
      <c r="F15" s="153"/>
      <c r="G15" s="153"/>
      <c r="H15" s="153"/>
      <c r="I15" s="153"/>
      <c r="J15" s="153"/>
      <c r="K15" s="153"/>
      <c r="L15" s="153"/>
      <c r="M15" s="153"/>
      <c r="N15" s="153"/>
      <c r="O15" s="153"/>
      <c r="P15" s="153"/>
      <c r="Q15" s="153"/>
      <c r="R15" s="153"/>
    </row>
    <row r="16" ht="14.25" customHeight="1">
      <c r="A16" s="46"/>
      <c r="B16" s="46"/>
      <c r="C16" s="27"/>
      <c r="D16" s="153"/>
      <c r="E16" s="153"/>
      <c r="F16" s="153"/>
      <c r="G16" s="153"/>
      <c r="H16" s="153"/>
      <c r="I16" s="153"/>
      <c r="J16" s="153"/>
      <c r="K16" s="153"/>
      <c r="L16" s="153"/>
      <c r="M16" s="153"/>
      <c r="N16" s="153"/>
      <c r="O16" s="153"/>
      <c r="P16" s="153"/>
      <c r="Q16" s="153"/>
      <c r="R16" s="153"/>
    </row>
    <row r="17" ht="14.25" customHeight="1">
      <c r="A17" s="46"/>
      <c r="B17" s="46"/>
      <c r="C17" s="24" t="s">
        <v>365</v>
      </c>
      <c r="D17" s="46"/>
      <c r="E17" s="154"/>
      <c r="F17" s="154"/>
      <c r="G17" s="154"/>
      <c r="H17" s="153"/>
      <c r="I17" s="153"/>
      <c r="J17" s="153"/>
      <c r="K17" s="153"/>
      <c r="L17" s="153"/>
      <c r="M17" s="153"/>
      <c r="N17" s="153"/>
      <c r="O17" s="153"/>
      <c r="P17" s="153"/>
      <c r="Q17" s="153"/>
      <c r="R17" s="153"/>
    </row>
    <row r="18" ht="15.0" customHeight="1">
      <c r="A18" s="155"/>
      <c r="B18" s="155"/>
      <c r="C18" s="156" t="s">
        <v>366</v>
      </c>
      <c r="D18" s="157"/>
      <c r="E18" s="158" t="s">
        <v>367</v>
      </c>
      <c r="F18" s="158"/>
      <c r="G18" s="158" t="s">
        <v>368</v>
      </c>
      <c r="H18" s="159" t="s">
        <v>369</v>
      </c>
      <c r="I18" s="159"/>
      <c r="J18" s="159" t="s">
        <v>370</v>
      </c>
      <c r="K18" s="159" t="s">
        <v>371</v>
      </c>
      <c r="L18" s="159"/>
      <c r="M18" s="159" t="s">
        <v>372</v>
      </c>
      <c r="N18" s="160" t="s">
        <v>373</v>
      </c>
      <c r="O18" s="161"/>
      <c r="P18" s="161"/>
      <c r="Q18" s="161"/>
      <c r="R18" s="157"/>
    </row>
    <row r="19" ht="141.0" customHeight="1">
      <c r="A19" s="46"/>
      <c r="B19" s="46"/>
      <c r="C19" s="162">
        <v>1.0</v>
      </c>
      <c r="D19" s="162" t="s">
        <v>118</v>
      </c>
      <c r="E19" s="163" t="str">
        <f>CHOOSE('Bidder Instructions'!$E$40,'1.1b Lead Financial Input'!AB134,'1.1a Lead Financial Input'!P156)</f>
        <v>#DIV/0!</v>
      </c>
      <c r="F19" s="163" t="str">
        <f>CHOOSE('Bidder Instructions'!$E$40,'1.1b Lead Financial Input'!AC134,'1.1a Lead Financial Input'!Q156)</f>
        <v>#DIV/0!</v>
      </c>
      <c r="G19" s="163" t="str">
        <f>CHOOSE('Bidder Instructions'!$E$40,'1.1b Lead Financial Input'!AD134,'1.1a Lead Financial Input'!R156)</f>
        <v>#DIV/0!</v>
      </c>
      <c r="H19" s="164" t="str">
        <f>CHOOSE('Bidder Instructions'!$E$40,'1.1b Lead Financial Input'!AB146,'1.1a Lead Financial Input'!P168)</f>
        <v>#DIV/0!</v>
      </c>
      <c r="I19" s="164" t="str">
        <f>CHOOSE('Bidder Instructions'!$E$40,'1.1b Lead Financial Input'!AC146,'1.1a Lead Financial Input'!Q168)</f>
        <v>#DIV/0!</v>
      </c>
      <c r="J19" s="164" t="str">
        <f>CHOOSE('Bidder Instructions'!$E$40,'1.1b Lead Financial Input'!AD146,'1.1a Lead Financial Input'!R168)</f>
        <v>#DIV/0!</v>
      </c>
      <c r="K19" s="165"/>
      <c r="L19" s="165"/>
      <c r="M19" s="165"/>
      <c r="N19" s="142"/>
      <c r="O19" s="151"/>
      <c r="P19" s="151"/>
      <c r="Q19" s="151"/>
      <c r="R19" s="143"/>
    </row>
    <row r="20" ht="141.0" customHeight="1">
      <c r="A20" s="46"/>
      <c r="B20" s="46"/>
      <c r="C20" s="162">
        <v>2.0</v>
      </c>
      <c r="D20" s="162" t="s">
        <v>120</v>
      </c>
      <c r="E20" s="169">
        <f>CHOOSE('Bidder Instructions'!$E$40,'1.1b Lead Financial Input'!AB135,'1.1a Lead Financial Input'!P157)</f>
        <v>0</v>
      </c>
      <c r="F20" s="169">
        <f>CHOOSE('Bidder Instructions'!$E$40,'1.1b Lead Financial Input'!AC135,'1.1a Lead Financial Input'!Q157)</f>
        <v>0</v>
      </c>
      <c r="G20" s="169">
        <f>CHOOSE('Bidder Instructions'!$E$40,'1.1b Lead Financial Input'!AD135,'1.1a Lead Financial Input'!R157)</f>
        <v>0</v>
      </c>
      <c r="H20" s="164" t="str">
        <f>CHOOSE('Bidder Instructions'!$E$40,'1.1b Lead Financial Input'!AB147,'1.1a Lead Financial Input'!P169)</f>
        <v>R</v>
      </c>
      <c r="I20" s="164" t="str">
        <f>CHOOSE('Bidder Instructions'!$E$40,'1.1b Lead Financial Input'!AC147,'1.1a Lead Financial Input'!Q169)</f>
        <v>R</v>
      </c>
      <c r="J20" s="164" t="str">
        <f>CHOOSE('Bidder Instructions'!$E$40,'1.1b Lead Financial Input'!AD147,'1.1a Lead Financial Input'!R169)</f>
        <v>R</v>
      </c>
      <c r="K20" s="165"/>
      <c r="L20" s="165"/>
      <c r="M20" s="165"/>
      <c r="N20" s="142"/>
      <c r="O20" s="151"/>
      <c r="P20" s="151"/>
      <c r="Q20" s="151"/>
      <c r="R20" s="143"/>
    </row>
    <row r="21" ht="141.0" customHeight="1">
      <c r="A21" s="46"/>
      <c r="B21" s="46"/>
      <c r="C21" s="162" t="s">
        <v>121</v>
      </c>
      <c r="D21" s="162" t="s">
        <v>262</v>
      </c>
      <c r="E21" s="169" t="str">
        <f>CHOOSE('Bidder Instructions'!$E$40,'1.1b Lead Financial Input'!AB136,'1.1a Lead Financial Input'!P158)</f>
        <v>N/A</v>
      </c>
      <c r="F21" s="169" t="str">
        <f>CHOOSE('Bidder Instructions'!$E$40,'1.1b Lead Financial Input'!AC136,'1.1a Lead Financial Input'!Q158)</f>
        <v>N/A</v>
      </c>
      <c r="G21" s="169" t="str">
        <f>CHOOSE('Bidder Instructions'!$E$40,'1.1b Lead Financial Input'!AD136,'1.1a Lead Financial Input'!R158)</f>
        <v>N/A</v>
      </c>
      <c r="H21" s="164" t="str">
        <f>CHOOSE('Bidder Instructions'!$E$40,'1.1b Lead Financial Input'!AB148,'1.1a Lead Financial Input'!P170)</f>
        <v>N/A</v>
      </c>
      <c r="I21" s="164" t="str">
        <f>CHOOSE('Bidder Instructions'!$E$40,'1.1b Lead Financial Input'!AC148,'1.1a Lead Financial Input'!Q170)</f>
        <v>N/A</v>
      </c>
      <c r="J21" s="164" t="str">
        <f>CHOOSE('Bidder Instructions'!$E$40,'1.1b Lead Financial Input'!AD148,'1.1a Lead Financial Input'!R170)</f>
        <v>N/A</v>
      </c>
      <c r="K21" s="165"/>
      <c r="L21" s="165"/>
      <c r="M21" s="165"/>
      <c r="N21" s="142"/>
      <c r="O21" s="151"/>
      <c r="P21" s="151"/>
      <c r="Q21" s="151"/>
      <c r="R21" s="143"/>
    </row>
    <row r="22" ht="141.0" customHeight="1">
      <c r="A22" s="46"/>
      <c r="B22" s="46"/>
      <c r="C22" s="162" t="s">
        <v>123</v>
      </c>
      <c r="D22" s="162" t="s">
        <v>374</v>
      </c>
      <c r="E22" s="163" t="str">
        <f>CHOOSE('Bidder Instructions'!$E$40,'1.1b Lead Financial Input'!AB137,'1.1a Lead Financial Input'!P159)</f>
        <v>#DIV/0!</v>
      </c>
      <c r="F22" s="163" t="str">
        <f>CHOOSE('Bidder Instructions'!$E$40,'1.1b Lead Financial Input'!AC137,'1.1a Lead Financial Input'!Q159)</f>
        <v>#DIV/0!</v>
      </c>
      <c r="G22" s="163" t="str">
        <f>CHOOSE('Bidder Instructions'!$E$40,'1.1b Lead Financial Input'!AD137,'1.1a Lead Financial Input'!R159)</f>
        <v>#DIV/0!</v>
      </c>
      <c r="H22" s="164" t="str">
        <f>CHOOSE('Bidder Instructions'!$E$40,'1.1b Lead Financial Input'!AB149,'1.1a Lead Financial Input'!P171)</f>
        <v>#DIV/0!</v>
      </c>
      <c r="I22" s="164" t="str">
        <f>CHOOSE('Bidder Instructions'!$E$40,'1.1b Lead Financial Input'!AC149,'1.1a Lead Financial Input'!Q171)</f>
        <v>#DIV/0!</v>
      </c>
      <c r="J22" s="164" t="str">
        <f>CHOOSE('Bidder Instructions'!$E$40,'1.1b Lead Financial Input'!AD149,'1.1a Lead Financial Input'!R171)</f>
        <v>#DIV/0!</v>
      </c>
      <c r="K22" s="165"/>
      <c r="L22" s="165"/>
      <c r="M22" s="165"/>
      <c r="N22" s="142"/>
      <c r="O22" s="151"/>
      <c r="P22" s="151"/>
      <c r="Q22" s="151"/>
      <c r="R22" s="143"/>
    </row>
    <row r="23" ht="141.0" customHeight="1">
      <c r="A23" s="46"/>
      <c r="B23" s="46"/>
      <c r="C23" s="162">
        <v>4.0</v>
      </c>
      <c r="D23" s="162" t="s">
        <v>126</v>
      </c>
      <c r="E23" s="163" t="str">
        <f>CHOOSE('Bidder Instructions'!$E$40,'1.1b Lead Financial Input'!AB138,'1.1a Lead Financial Input'!P160)</f>
        <v>#DIV/0!</v>
      </c>
      <c r="F23" s="163" t="str">
        <f>CHOOSE('Bidder Instructions'!$E$40,'1.1b Lead Financial Input'!AC138,'1.1a Lead Financial Input'!Q160)</f>
        <v>#DIV/0!</v>
      </c>
      <c r="G23" s="163" t="str">
        <f>CHOOSE('Bidder Instructions'!$E$40,'1.1b Lead Financial Input'!AD138,'1.1a Lead Financial Input'!R160)</f>
        <v>#DIV/0!</v>
      </c>
      <c r="H23" s="164" t="str">
        <f>CHOOSE('Bidder Instructions'!$E$40,'1.1b Lead Financial Input'!AB150,'1.1a Lead Financial Input'!P172)</f>
        <v>#DIV/0!</v>
      </c>
      <c r="I23" s="164" t="str">
        <f>CHOOSE('Bidder Instructions'!$E$40,'1.1b Lead Financial Input'!AC150,'1.1a Lead Financial Input'!Q172)</f>
        <v>#DIV/0!</v>
      </c>
      <c r="J23" s="164" t="str">
        <f>CHOOSE('Bidder Instructions'!$E$40,'1.1b Lead Financial Input'!AD150,'1.1a Lead Financial Input'!R172)</f>
        <v>#DIV/0!</v>
      </c>
      <c r="K23" s="173"/>
      <c r="L23" s="165"/>
      <c r="M23" s="174"/>
      <c r="N23" s="175"/>
      <c r="O23" s="151"/>
      <c r="P23" s="151"/>
      <c r="Q23" s="151"/>
      <c r="R23" s="143"/>
    </row>
    <row r="24" ht="141.0" customHeight="1">
      <c r="A24" s="46"/>
      <c r="B24" s="46"/>
      <c r="C24" s="162">
        <v>5.0</v>
      </c>
      <c r="D24" s="162" t="s">
        <v>127</v>
      </c>
      <c r="E24" s="163" t="str">
        <f>CHOOSE('Bidder Instructions'!$E$40,'1.1b Lead Financial Input'!AB139,'1.1a Lead Financial Input'!P161)</f>
        <v>#DIV/0!</v>
      </c>
      <c r="F24" s="163" t="str">
        <f>CHOOSE('Bidder Instructions'!$E$40,'1.1b Lead Financial Input'!AC139,'1.1a Lead Financial Input'!Q161)</f>
        <v>#DIV/0!</v>
      </c>
      <c r="G24" s="163" t="str">
        <f>CHOOSE('Bidder Instructions'!$E$40,'1.1b Lead Financial Input'!AD139,'1.1a Lead Financial Input'!R161)</f>
        <v>#DIV/0!</v>
      </c>
      <c r="H24" s="164" t="str">
        <f>CHOOSE('Bidder Instructions'!$E$40,'1.1b Lead Financial Input'!AB151,'1.1a Lead Financial Input'!P173)</f>
        <v>G</v>
      </c>
      <c r="I24" s="164" t="str">
        <f>CHOOSE('Bidder Instructions'!$E$40,'1.1b Lead Financial Input'!AC151,'1.1a Lead Financial Input'!Q173)</f>
        <v>G</v>
      </c>
      <c r="J24" s="164" t="str">
        <f>CHOOSE('Bidder Instructions'!$E$40,'1.1b Lead Financial Input'!AD151,'1.1a Lead Financial Input'!R173)</f>
        <v>G</v>
      </c>
      <c r="K24" s="173"/>
      <c r="L24" s="165"/>
      <c r="M24" s="174"/>
      <c r="N24" s="175"/>
      <c r="O24" s="151"/>
      <c r="P24" s="151"/>
      <c r="Q24" s="151"/>
      <c r="R24" s="143"/>
    </row>
    <row r="25" ht="141.0" customHeight="1">
      <c r="A25" s="46"/>
      <c r="B25" s="46"/>
      <c r="C25" s="162">
        <v>6.0</v>
      </c>
      <c r="D25" s="162" t="s">
        <v>128</v>
      </c>
      <c r="E25" s="163" t="str">
        <f>CHOOSE('Bidder Instructions'!$E$40,'1.1b Lead Financial Input'!AB140,'1.1a Lead Financial Input'!P162)</f>
        <v>#DIV/0!</v>
      </c>
      <c r="F25" s="163" t="str">
        <f>CHOOSE('Bidder Instructions'!$E$40,'1.1b Lead Financial Input'!AC140,'1.1a Lead Financial Input'!Q162)</f>
        <v>#DIV/0!</v>
      </c>
      <c r="G25" s="163" t="str">
        <f>CHOOSE('Bidder Instructions'!$E$40,'1.1b Lead Financial Input'!AD140,'1.1a Lead Financial Input'!R162)</f>
        <v>#DIV/0!</v>
      </c>
      <c r="H25" s="164" t="str">
        <f>CHOOSE('Bidder Instructions'!$E$40,'1.1b Lead Financial Input'!AB152,'1.1a Lead Financial Input'!P174)</f>
        <v>#DIV/0!</v>
      </c>
      <c r="I25" s="164" t="str">
        <f>CHOOSE('Bidder Instructions'!$E$40,'1.1b Lead Financial Input'!AC152,'1.1a Lead Financial Input'!Q174)</f>
        <v>#DIV/0!</v>
      </c>
      <c r="J25" s="164" t="str">
        <f>CHOOSE('Bidder Instructions'!$E$40,'1.1b Lead Financial Input'!AD152,'1.1a Lead Financial Input'!R174)</f>
        <v>#DIV/0!</v>
      </c>
      <c r="K25" s="173"/>
      <c r="L25" s="165"/>
      <c r="M25" s="174"/>
      <c r="N25" s="175"/>
      <c r="O25" s="151"/>
      <c r="P25" s="151"/>
      <c r="Q25" s="151"/>
      <c r="R25" s="143"/>
    </row>
    <row r="26" ht="141.0" customHeight="1">
      <c r="A26" s="46"/>
      <c r="B26" s="46"/>
      <c r="C26" s="162">
        <v>7.0</v>
      </c>
      <c r="D26" s="162" t="s">
        <v>129</v>
      </c>
      <c r="E26" s="163">
        <f>CHOOSE('Bidder Instructions'!$E$40,'1.1b Lead Financial Input'!AB141,'1.1a Lead Financial Input'!P163)</f>
        <v>0</v>
      </c>
      <c r="F26" s="163">
        <f>CHOOSE('Bidder Instructions'!$E$40,'1.1b Lead Financial Input'!AC141,'1.1a Lead Financial Input'!Q163)</f>
        <v>0</v>
      </c>
      <c r="G26" s="163">
        <f>CHOOSE('Bidder Instructions'!$E$40,'1.1b Lead Financial Input'!AD141,'1.1a Lead Financial Input'!R163)</f>
        <v>0</v>
      </c>
      <c r="H26" s="164" t="str">
        <f>CHOOSE('Bidder Instructions'!$E$40,'1.1b Lead Financial Input'!AB153,'1.1a Lead Financial Input'!P175)</f>
        <v>R</v>
      </c>
      <c r="I26" s="164" t="str">
        <f>CHOOSE('Bidder Instructions'!$E$40,'1.1b Lead Financial Input'!AC153,'1.1a Lead Financial Input'!Q175)</f>
        <v>R</v>
      </c>
      <c r="J26" s="164" t="str">
        <f>CHOOSE('Bidder Instructions'!$E$40,'1.1b Lead Financial Input'!AD153,'1.1a Lead Financial Input'!R175)</f>
        <v>R</v>
      </c>
      <c r="K26" s="165"/>
      <c r="L26" s="165"/>
      <c r="M26" s="165"/>
      <c r="N26" s="142"/>
      <c r="O26" s="151"/>
      <c r="P26" s="151"/>
      <c r="Q26" s="151"/>
      <c r="R26" s="143"/>
    </row>
    <row r="27" ht="141.0" customHeight="1">
      <c r="A27" s="46"/>
      <c r="B27" s="46"/>
      <c r="C27" s="162">
        <v>8.0</v>
      </c>
      <c r="D27" s="162" t="s">
        <v>130</v>
      </c>
      <c r="E27" s="169" t="str">
        <f>CHOOSE('Bidder Instructions'!$E$40,'1.1b Lead Financial Input'!AB142,'1.1a Lead Financial Input'!P164)</f>
        <v>#DIV/0!</v>
      </c>
      <c r="F27" s="169" t="str">
        <f>CHOOSE('Bidder Instructions'!$E$40,'1.1b Lead Financial Input'!AC142,'1.1a Lead Financial Input'!Q164)</f>
        <v>#DIV/0!</v>
      </c>
      <c r="G27" s="169" t="str">
        <f>CHOOSE('Bidder Instructions'!$E$40,'1.1b Lead Financial Input'!AD142,'1.1a Lead Financial Input'!R164)</f>
        <v>#DIV/0!</v>
      </c>
      <c r="H27" s="164" t="str">
        <f>CHOOSE('Bidder Instructions'!$E$40,'1.1b Lead Financial Input'!AB154,'1.1a Lead Financial Input'!P176)</f>
        <v>#DIV/0!</v>
      </c>
      <c r="I27" s="164" t="str">
        <f>CHOOSE('Bidder Instructions'!$E$40,'1.1b Lead Financial Input'!AC154,'1.1a Lead Financial Input'!Q176)</f>
        <v>#DIV/0!</v>
      </c>
      <c r="J27" s="164" t="str">
        <f>CHOOSE('Bidder Instructions'!$E$40,'1.1b Lead Financial Input'!AD154,'1.1a Lead Financial Input'!R176)</f>
        <v>#DIV/0!</v>
      </c>
      <c r="K27" s="172"/>
      <c r="L27" s="172"/>
      <c r="M27" s="172"/>
      <c r="N27" s="142"/>
      <c r="O27" s="151"/>
      <c r="P27" s="151"/>
      <c r="Q27" s="151"/>
      <c r="R27" s="143"/>
    </row>
    <row r="28" ht="14.25" customHeight="1">
      <c r="A28" s="46"/>
      <c r="B28" s="46"/>
      <c r="C28" s="27"/>
      <c r="D28" s="27"/>
      <c r="E28" s="153"/>
      <c r="F28" s="153"/>
      <c r="G28" s="153"/>
      <c r="H28" s="153"/>
      <c r="I28" s="153"/>
      <c r="J28" s="153"/>
      <c r="K28" s="153"/>
      <c r="L28" s="153"/>
      <c r="M28" s="153"/>
      <c r="N28" s="153"/>
      <c r="O28" s="153"/>
      <c r="P28" s="153"/>
      <c r="Q28" s="153"/>
      <c r="R28" s="153"/>
    </row>
    <row r="29" ht="14.25" customHeight="1">
      <c r="A29" s="46"/>
      <c r="B29" s="46"/>
      <c r="C29" s="27"/>
      <c r="D29" s="27"/>
      <c r="E29" s="153"/>
      <c r="F29" s="153"/>
      <c r="G29" s="153"/>
      <c r="H29" s="153"/>
      <c r="I29" s="153"/>
      <c r="J29" s="153"/>
      <c r="K29" s="153"/>
      <c r="L29" s="153"/>
      <c r="M29" s="153"/>
      <c r="N29" s="153"/>
      <c r="O29" s="153"/>
      <c r="P29" s="153"/>
      <c r="Q29" s="153"/>
      <c r="R29" s="153"/>
    </row>
    <row r="30" ht="14.25" customHeight="1">
      <c r="A30" s="46"/>
      <c r="B30" s="46"/>
      <c r="C30" s="27"/>
      <c r="D30" s="27"/>
      <c r="E30" s="153"/>
      <c r="F30" s="153"/>
      <c r="G30" s="153"/>
      <c r="H30" s="153"/>
      <c r="I30" s="153"/>
      <c r="J30" s="153"/>
      <c r="K30" s="153"/>
      <c r="L30" s="153"/>
      <c r="M30" s="153"/>
      <c r="N30" s="153"/>
      <c r="O30" s="153"/>
      <c r="P30" s="153"/>
      <c r="Q30" s="153"/>
      <c r="R30" s="153"/>
    </row>
    <row r="31" ht="14.25" customHeight="1">
      <c r="A31" s="46"/>
      <c r="B31" s="46"/>
      <c r="C31" s="27"/>
      <c r="D31" s="27"/>
      <c r="E31" s="153"/>
      <c r="F31" s="153"/>
      <c r="G31" s="153"/>
      <c r="H31" s="153"/>
      <c r="I31" s="153"/>
      <c r="J31" s="153"/>
      <c r="K31" s="153"/>
      <c r="L31" s="153"/>
      <c r="M31" s="153"/>
      <c r="N31" s="153"/>
      <c r="O31" s="153"/>
      <c r="P31" s="153"/>
      <c r="Q31" s="153"/>
      <c r="R31" s="153"/>
    </row>
    <row r="32" ht="14.25" customHeight="1">
      <c r="A32" s="46"/>
      <c r="B32" s="46"/>
      <c r="C32" s="27"/>
      <c r="D32" s="27"/>
      <c r="E32" s="153"/>
      <c r="F32" s="153"/>
      <c r="G32" s="153"/>
      <c r="H32" s="153"/>
      <c r="I32" s="153"/>
      <c r="J32" s="153"/>
      <c r="K32" s="153"/>
      <c r="L32" s="153"/>
      <c r="M32" s="153"/>
      <c r="N32" s="153"/>
      <c r="O32" s="153"/>
      <c r="P32" s="153"/>
      <c r="Q32" s="153"/>
      <c r="R32" s="153"/>
    </row>
    <row r="33" ht="14.25" customHeight="1">
      <c r="A33" s="46"/>
      <c r="B33" s="46"/>
      <c r="C33" s="27"/>
      <c r="D33" s="27"/>
      <c r="E33" s="153"/>
      <c r="F33" s="153"/>
      <c r="G33" s="153"/>
      <c r="H33" s="153"/>
      <c r="I33" s="153"/>
      <c r="J33" s="153"/>
      <c r="K33" s="153"/>
      <c r="L33" s="153"/>
      <c r="M33" s="153"/>
      <c r="N33" s="153"/>
      <c r="O33" s="153"/>
      <c r="P33" s="153"/>
      <c r="Q33" s="153"/>
      <c r="R33" s="153"/>
    </row>
    <row r="34" ht="14.25" customHeight="1">
      <c r="A34" s="15" t="s">
        <v>107</v>
      </c>
      <c r="B34" s="15"/>
      <c r="C34" s="15"/>
      <c r="D34" s="15"/>
      <c r="E34" s="15"/>
      <c r="F34" s="15"/>
      <c r="G34" s="15"/>
      <c r="H34" s="15"/>
      <c r="I34" s="15"/>
      <c r="J34" s="15"/>
      <c r="K34" s="15"/>
      <c r="L34" s="15"/>
      <c r="M34" s="15"/>
      <c r="N34" s="15"/>
      <c r="O34" s="15"/>
      <c r="P34" s="15"/>
      <c r="Q34" s="15"/>
      <c r="R34" s="15"/>
      <c r="S34" s="15"/>
    </row>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C6:D6"/>
    <mergeCell ref="C10:G10"/>
    <mergeCell ref="H10:R10"/>
    <mergeCell ref="C11:G11"/>
    <mergeCell ref="H11:R11"/>
    <mergeCell ref="C12:G12"/>
    <mergeCell ref="H12:R12"/>
    <mergeCell ref="N20:R20"/>
    <mergeCell ref="N21:R21"/>
    <mergeCell ref="N22:R22"/>
    <mergeCell ref="N23:R23"/>
    <mergeCell ref="N24:R24"/>
    <mergeCell ref="N25:R25"/>
    <mergeCell ref="N26:R26"/>
    <mergeCell ref="N27:R27"/>
    <mergeCell ref="C13:G13"/>
    <mergeCell ref="H13:R13"/>
    <mergeCell ref="C14:G14"/>
    <mergeCell ref="H14:R14"/>
    <mergeCell ref="C18:D18"/>
    <mergeCell ref="N18:R18"/>
    <mergeCell ref="N19:R19"/>
  </mergeCells>
  <conditionalFormatting sqref="H20:M27 I19:M19">
    <cfRule type="expression" dxfId="0" priority="1" stopIfTrue="1">
      <formula>H19="R"</formula>
    </cfRule>
  </conditionalFormatting>
  <conditionalFormatting sqref="H20:M27 I19:M19">
    <cfRule type="expression" dxfId="1" priority="2" stopIfTrue="1">
      <formula>H19="A"</formula>
    </cfRule>
  </conditionalFormatting>
  <conditionalFormatting sqref="H20:M27 I19:M19">
    <cfRule type="expression" dxfId="2" priority="3" stopIfTrue="1">
      <formula>H19="G"</formula>
    </cfRule>
  </conditionalFormatting>
  <conditionalFormatting sqref="H19">
    <cfRule type="expression" dxfId="0" priority="4" stopIfTrue="1">
      <formula>H19="R"</formula>
    </cfRule>
  </conditionalFormatting>
  <conditionalFormatting sqref="H19">
    <cfRule type="expression" dxfId="1" priority="5" stopIfTrue="1">
      <formula>H19="A"</formula>
    </cfRule>
  </conditionalFormatting>
  <conditionalFormatting sqref="H19">
    <cfRule type="expression" dxfId="2" priority="6" stopIfTrue="1">
      <formula>H19="G"</formula>
    </cfRule>
  </conditionalFormatting>
  <printOptions/>
  <pageMargins bottom="0.984251968503937" footer="0.0" header="0.0" left="0.7480314960629921" right="0.7480314960629921" top="0.984251968503937"/>
  <pageSetup paperSize="9"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fitToPage="1"/>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2" width="4.71"/>
    <col customWidth="1" min="3" max="3" width="31.71"/>
    <col customWidth="1" min="4" max="4" width="64.71"/>
    <col customWidth="1" min="5" max="10" width="18.14"/>
    <col customWidth="1" hidden="1" min="11" max="13" width="9.71"/>
    <col customWidth="1" min="14" max="14" width="10.71"/>
    <col customWidth="1" min="15" max="15" width="40.43"/>
    <col customWidth="1" min="16" max="16" width="10.43"/>
    <col customWidth="1" min="17" max="17" width="37.14"/>
    <col customWidth="1" min="18" max="18" width="101.71"/>
    <col customWidth="1" min="19" max="19" width="9.14"/>
    <col customWidth="1" min="20" max="26" width="8.71"/>
  </cols>
  <sheetData>
    <row r="1" ht="14.25" customHeight="1">
      <c r="A1" s="1"/>
      <c r="B1" s="1"/>
      <c r="C1" s="2"/>
      <c r="D1" s="1"/>
      <c r="E1" s="1"/>
      <c r="F1" s="1"/>
      <c r="G1" s="1"/>
      <c r="H1" s="1"/>
      <c r="I1" s="1"/>
      <c r="J1" s="1"/>
      <c r="K1" s="1"/>
      <c r="L1" s="1"/>
      <c r="M1" s="1"/>
      <c r="N1" s="1"/>
      <c r="O1" s="1"/>
      <c r="P1" s="1"/>
      <c r="Q1" s="1"/>
      <c r="R1" s="1"/>
      <c r="S1" s="1"/>
    </row>
    <row r="2" ht="14.25" customHeight="1">
      <c r="A2" s="1"/>
      <c r="B2" s="1"/>
      <c r="C2" s="3" t="str">
        <f>cstProjectName</f>
        <v>RM 6251 Supply of Energy</v>
      </c>
      <c r="D2" s="1"/>
      <c r="E2" s="1"/>
      <c r="F2" s="1"/>
      <c r="G2" s="1"/>
      <c r="H2" s="1"/>
      <c r="I2" s="1"/>
      <c r="J2" s="1"/>
      <c r="K2" s="1"/>
      <c r="L2" s="1"/>
      <c r="M2" s="1"/>
      <c r="N2" s="1"/>
      <c r="O2" s="1"/>
      <c r="P2" s="1"/>
      <c r="Q2" s="1"/>
      <c r="R2" s="1"/>
      <c r="S2" s="1"/>
    </row>
    <row r="3" ht="14.25" customHeight="1">
      <c r="A3" s="1"/>
      <c r="B3" s="1"/>
      <c r="C3" s="4" t="str">
        <f>MID(CELL("filename",A1),FIND("]",CELL("filename",A1))+1,256)&amp;" Sheet"</f>
        <v>#VALUE!</v>
      </c>
      <c r="D3" s="1"/>
      <c r="E3" s="1"/>
      <c r="F3" s="1"/>
      <c r="G3" s="1"/>
      <c r="H3" s="1"/>
      <c r="I3" s="1"/>
      <c r="J3" s="1"/>
      <c r="K3" s="1"/>
      <c r="L3" s="1"/>
      <c r="M3" s="1"/>
      <c r="N3" s="1"/>
      <c r="O3" s="1"/>
      <c r="P3" s="1"/>
      <c r="Q3" s="1"/>
      <c r="R3" s="1"/>
      <c r="S3" s="1"/>
    </row>
    <row r="4" ht="14.25" customHeight="1">
      <c r="A4" s="1"/>
      <c r="B4" s="1"/>
      <c r="C4" s="2" t="str">
        <f>IF(ISBLANK(cstProtectiveMarking),"",cstProtectiveMarking)</f>
        <v>OFFICIAL</v>
      </c>
      <c r="D4" s="1"/>
      <c r="E4" s="1"/>
      <c r="F4" s="1"/>
      <c r="G4" s="1"/>
      <c r="H4" s="1"/>
      <c r="I4" s="1"/>
      <c r="J4" s="1"/>
      <c r="K4" s="1"/>
      <c r="L4" s="1"/>
      <c r="M4" s="1"/>
      <c r="N4" s="1"/>
      <c r="O4" s="1"/>
      <c r="P4" s="1"/>
      <c r="Q4" s="1"/>
      <c r="R4" s="1"/>
      <c r="S4" s="1"/>
    </row>
    <row r="5" ht="14.25" customHeight="1">
      <c r="A5" s="1"/>
      <c r="B5" s="1"/>
      <c r="C5" s="9" t="str">
        <f>HYPERLINK("#'Contents'!A1",sysChkWord)</f>
        <v>1 Error 1 Warning</v>
      </c>
      <c r="D5" s="1"/>
      <c r="E5" s="1"/>
      <c r="F5" s="1"/>
      <c r="G5" s="1"/>
      <c r="H5" s="1"/>
      <c r="I5" s="1"/>
      <c r="J5" s="1"/>
      <c r="K5" s="1"/>
      <c r="L5" s="1"/>
      <c r="M5" s="1"/>
      <c r="N5" s="1"/>
      <c r="O5" s="1"/>
      <c r="P5" s="1"/>
      <c r="Q5" s="1"/>
      <c r="R5" s="1"/>
      <c r="S5" s="1"/>
    </row>
    <row r="6" ht="14.25" customHeight="1">
      <c r="A6" s="1"/>
      <c r="B6" s="9"/>
      <c r="C6" s="10" t="str">
        <f>HYPERLINK("#'Contents'!A1","Click for Contents")</f>
        <v>Click for Contents</v>
      </c>
      <c r="D6" s="7"/>
      <c r="E6" s="8"/>
      <c r="F6" s="8"/>
      <c r="G6" s="8"/>
      <c r="H6" s="8"/>
      <c r="I6" s="8"/>
      <c r="J6" s="8"/>
      <c r="K6" s="8"/>
      <c r="L6" s="8"/>
      <c r="M6" s="8"/>
      <c r="N6" s="8"/>
      <c r="O6" s="8"/>
      <c r="P6" s="8"/>
      <c r="Q6" s="8"/>
      <c r="R6" s="8"/>
      <c r="S6" s="8"/>
    </row>
    <row r="7" ht="14.25" customHeight="1">
      <c r="A7" s="1"/>
      <c r="B7" s="1"/>
      <c r="C7" s="1"/>
      <c r="D7" s="1"/>
      <c r="E7" s="1"/>
      <c r="F7" s="1"/>
      <c r="G7" s="1"/>
      <c r="H7" s="1"/>
      <c r="I7" s="1"/>
      <c r="J7" s="1"/>
      <c r="K7" s="1"/>
      <c r="L7" s="1"/>
      <c r="M7" s="1"/>
      <c r="N7" s="1"/>
      <c r="O7" s="1"/>
      <c r="P7" s="1"/>
      <c r="Q7" s="1"/>
      <c r="R7" s="1"/>
      <c r="S7" s="1"/>
    </row>
    <row r="8" ht="14.25" customHeight="1">
      <c r="A8" s="11">
        <f t="shared" ref="A8:B8" si="1">SUM(A10:A35)</f>
        <v>0</v>
      </c>
      <c r="B8" s="11">
        <f t="shared" si="1"/>
        <v>0</v>
      </c>
      <c r="C8" s="13"/>
      <c r="D8" s="13"/>
      <c r="E8" s="13"/>
      <c r="F8" s="13"/>
      <c r="G8" s="13"/>
      <c r="H8" s="13"/>
      <c r="I8" s="13"/>
      <c r="J8" s="13"/>
      <c r="K8" s="13"/>
      <c r="L8" s="13"/>
      <c r="M8" s="13"/>
      <c r="N8" s="13"/>
      <c r="O8" s="13"/>
      <c r="P8" s="13"/>
      <c r="Q8" s="13"/>
      <c r="R8" s="13"/>
      <c r="S8" s="13"/>
    </row>
    <row r="9" ht="14.25" customHeight="1">
      <c r="A9" s="14"/>
      <c r="B9" s="14"/>
      <c r="C9" s="14"/>
      <c r="D9" s="14"/>
      <c r="E9" s="14"/>
      <c r="F9" s="14"/>
      <c r="G9" s="14"/>
      <c r="H9" s="14"/>
      <c r="I9" s="14"/>
      <c r="J9" s="14"/>
      <c r="K9" s="14"/>
      <c r="L9" s="14"/>
      <c r="M9" s="14"/>
      <c r="N9" s="14"/>
      <c r="O9" s="14"/>
      <c r="P9" s="14"/>
      <c r="Q9" s="14"/>
      <c r="R9" s="14"/>
    </row>
    <row r="10" ht="14.25" customHeight="1">
      <c r="A10" s="46"/>
      <c r="B10" s="46"/>
      <c r="C10" s="148" t="s">
        <v>363</v>
      </c>
      <c r="G10" s="149"/>
      <c r="H10" s="150" t="str">
        <f>CHOOSE('Bidder Instructions'!$E$40,'1.1b Lead Financial Input'!AQ$18,'1.1a Lead Financial Input'!Y$18)</f>
        <v>Ultimate Parent Name</v>
      </c>
      <c r="I10" s="151"/>
      <c r="J10" s="151"/>
      <c r="K10" s="151"/>
      <c r="L10" s="151"/>
      <c r="M10" s="151"/>
      <c r="N10" s="151"/>
      <c r="O10" s="151"/>
      <c r="P10" s="151"/>
      <c r="Q10" s="151"/>
      <c r="R10" s="143"/>
    </row>
    <row r="11" ht="14.25" customHeight="1">
      <c r="A11" s="46"/>
      <c r="B11" s="46"/>
      <c r="C11" s="148" t="s">
        <v>347</v>
      </c>
      <c r="G11" s="149"/>
      <c r="H11" s="150" t="str">
        <f>'2.1 Lead Ancillary Input '!D60</f>
        <v/>
      </c>
      <c r="I11" s="151"/>
      <c r="J11" s="151"/>
      <c r="K11" s="151"/>
      <c r="L11" s="151"/>
      <c r="M11" s="151"/>
      <c r="N11" s="151"/>
      <c r="O11" s="151"/>
      <c r="P11" s="151"/>
      <c r="Q11" s="151"/>
      <c r="R11" s="143"/>
    </row>
    <row r="12" ht="14.25" customHeight="1">
      <c r="A12" s="46"/>
      <c r="B12" s="46"/>
      <c r="C12" s="148" t="s">
        <v>350</v>
      </c>
      <c r="G12" s="149"/>
      <c r="H12" s="150" t="str">
        <f>'2.1 Lead Ancillary Input '!D61</f>
        <v/>
      </c>
      <c r="I12" s="151"/>
      <c r="J12" s="151"/>
      <c r="K12" s="151"/>
      <c r="L12" s="151"/>
      <c r="M12" s="151"/>
      <c r="N12" s="151"/>
      <c r="O12" s="151"/>
      <c r="P12" s="151"/>
      <c r="Q12" s="151"/>
      <c r="R12" s="143"/>
    </row>
    <row r="13" ht="14.25" customHeight="1">
      <c r="A13" s="46"/>
      <c r="B13" s="46"/>
      <c r="C13" s="148" t="s">
        <v>353</v>
      </c>
      <c r="G13" s="149"/>
      <c r="H13" s="150" t="str">
        <f>'2.1 Lead Ancillary Input '!D62</f>
        <v/>
      </c>
      <c r="I13" s="151"/>
      <c r="J13" s="151"/>
      <c r="K13" s="151"/>
      <c r="L13" s="151"/>
      <c r="M13" s="151"/>
      <c r="N13" s="151"/>
      <c r="O13" s="151"/>
      <c r="P13" s="151"/>
      <c r="Q13" s="151"/>
      <c r="R13" s="143"/>
    </row>
    <row r="14" ht="14.25" customHeight="1">
      <c r="A14" s="46"/>
      <c r="B14" s="46"/>
      <c r="C14" s="148" t="s">
        <v>364</v>
      </c>
      <c r="G14" s="149"/>
      <c r="H14" s="152" t="str">
        <f>CHOOSE('Bidder Instructions'!$E$40,'1.1b Lead Financial Input'!AT$21,'1.1a Lead Financial Input'!AB$21)</f>
        <v>31/XX/20XX</v>
      </c>
      <c r="I14" s="151"/>
      <c r="J14" s="151"/>
      <c r="K14" s="151"/>
      <c r="L14" s="151"/>
      <c r="M14" s="151"/>
      <c r="N14" s="151"/>
      <c r="O14" s="151"/>
      <c r="P14" s="151"/>
      <c r="Q14" s="151"/>
      <c r="R14" s="143"/>
    </row>
    <row r="15" ht="14.25" customHeight="1">
      <c r="A15" s="46"/>
      <c r="B15" s="46"/>
      <c r="C15" s="27"/>
      <c r="D15" s="153"/>
      <c r="E15" s="153"/>
      <c r="F15" s="153"/>
      <c r="G15" s="153"/>
      <c r="H15" s="153"/>
      <c r="I15" s="153"/>
      <c r="J15" s="153"/>
      <c r="K15" s="153"/>
      <c r="L15" s="153"/>
      <c r="M15" s="153"/>
      <c r="N15" s="153"/>
      <c r="O15" s="153"/>
      <c r="P15" s="153"/>
      <c r="Q15" s="153"/>
      <c r="R15" s="153"/>
    </row>
    <row r="16" ht="14.25" customHeight="1">
      <c r="A16" s="46"/>
      <c r="B16" s="46"/>
      <c r="C16" s="27"/>
      <c r="D16" s="153"/>
      <c r="E16" s="153"/>
      <c r="F16" s="153"/>
      <c r="G16" s="153"/>
      <c r="H16" s="153"/>
      <c r="I16" s="153"/>
      <c r="J16" s="153"/>
      <c r="K16" s="153"/>
      <c r="L16" s="153"/>
      <c r="M16" s="153"/>
      <c r="N16" s="153"/>
      <c r="O16" s="153"/>
      <c r="P16" s="153"/>
      <c r="Q16" s="153"/>
      <c r="R16" s="153"/>
    </row>
    <row r="17" ht="14.25" customHeight="1">
      <c r="A17" s="46"/>
      <c r="B17" s="46"/>
      <c r="C17" s="24" t="s">
        <v>365</v>
      </c>
      <c r="D17" s="46"/>
      <c r="E17" s="154"/>
      <c r="F17" s="154"/>
      <c r="G17" s="154"/>
      <c r="H17" s="153"/>
      <c r="I17" s="153"/>
      <c r="J17" s="153"/>
      <c r="K17" s="153"/>
      <c r="L17" s="153"/>
      <c r="M17" s="153"/>
      <c r="N17" s="153"/>
      <c r="O17" s="153"/>
      <c r="P17" s="153"/>
      <c r="Q17" s="153"/>
      <c r="R17" s="153"/>
    </row>
    <row r="18" ht="15.0" customHeight="1">
      <c r="A18" s="155"/>
      <c r="B18" s="155"/>
      <c r="C18" s="158" t="s">
        <v>366</v>
      </c>
      <c r="D18" s="158"/>
      <c r="E18" s="158" t="s">
        <v>367</v>
      </c>
      <c r="F18" s="158"/>
      <c r="G18" s="158" t="s">
        <v>368</v>
      </c>
      <c r="H18" s="159" t="s">
        <v>369</v>
      </c>
      <c r="I18" s="159"/>
      <c r="J18" s="159" t="s">
        <v>370</v>
      </c>
      <c r="K18" s="159" t="s">
        <v>371</v>
      </c>
      <c r="L18" s="159"/>
      <c r="M18" s="159" t="s">
        <v>372</v>
      </c>
      <c r="N18" s="160" t="s">
        <v>373</v>
      </c>
      <c r="O18" s="161"/>
      <c r="P18" s="161"/>
      <c r="Q18" s="161"/>
      <c r="R18" s="157"/>
    </row>
    <row r="19" ht="141.0" customHeight="1">
      <c r="A19" s="46"/>
      <c r="B19" s="46"/>
      <c r="C19" s="162">
        <v>1.0</v>
      </c>
      <c r="D19" s="162" t="s">
        <v>118</v>
      </c>
      <c r="E19" s="163" t="str">
        <f>CHOOSE('Bidder Instructions'!$E$40,'1.1b Lead Financial Input'!AR134,'1.1a Lead Financial Input'!Z156)</f>
        <v>#DIV/0!</v>
      </c>
      <c r="F19" s="163" t="str">
        <f>CHOOSE('Bidder Instructions'!$E$40,'1.1b Lead Financial Input'!AS134,'1.1a Lead Financial Input'!AA156)</f>
        <v>#DIV/0!</v>
      </c>
      <c r="G19" s="163" t="str">
        <f>CHOOSE('Bidder Instructions'!$E$40,'1.1b Lead Financial Input'!AT134,'1.1a Lead Financial Input'!AB156)</f>
        <v>#DIV/0!</v>
      </c>
      <c r="H19" s="164" t="str">
        <f>CHOOSE('Bidder Instructions'!$E$40,'1.1b Lead Financial Input'!AR146,'1.1a Lead Financial Input'!Z168)</f>
        <v>#DIV/0!</v>
      </c>
      <c r="I19" s="164" t="str">
        <f>CHOOSE('Bidder Instructions'!$E$40,'1.1b Lead Financial Input'!AS146,'1.1a Lead Financial Input'!AA168)</f>
        <v>#DIV/0!</v>
      </c>
      <c r="J19" s="164" t="str">
        <f>CHOOSE('Bidder Instructions'!$E$40,'1.1b Lead Financial Input'!AT146,'1.1a Lead Financial Input'!AB168)</f>
        <v>#DIV/0!</v>
      </c>
      <c r="K19" s="165"/>
      <c r="L19" s="165"/>
      <c r="M19" s="165"/>
      <c r="N19" s="142"/>
      <c r="O19" s="151"/>
      <c r="P19" s="151"/>
      <c r="Q19" s="151"/>
      <c r="R19" s="143"/>
    </row>
    <row r="20" ht="141.0" customHeight="1">
      <c r="A20" s="46"/>
      <c r="B20" s="46"/>
      <c r="C20" s="162">
        <v>2.0</v>
      </c>
      <c r="D20" s="162" t="s">
        <v>120</v>
      </c>
      <c r="E20" s="169">
        <f>CHOOSE('Bidder Instructions'!$E$40,'1.1b Lead Financial Input'!AR135,'1.1a Lead Financial Input'!Z157)</f>
        <v>0</v>
      </c>
      <c r="F20" s="169">
        <f>CHOOSE('Bidder Instructions'!$E$40,'1.1b Lead Financial Input'!AS135,'1.1a Lead Financial Input'!AA157)</f>
        <v>0</v>
      </c>
      <c r="G20" s="169">
        <f>CHOOSE('Bidder Instructions'!$E$40,'1.1b Lead Financial Input'!AT135,'1.1a Lead Financial Input'!AB157)</f>
        <v>0</v>
      </c>
      <c r="H20" s="164" t="str">
        <f>CHOOSE('Bidder Instructions'!$E$40,'1.1b Lead Financial Input'!AR147,'1.1a Lead Financial Input'!Z169)</f>
        <v>R</v>
      </c>
      <c r="I20" s="164" t="str">
        <f>CHOOSE('Bidder Instructions'!$E$40,'1.1b Lead Financial Input'!AS147,'1.1a Lead Financial Input'!AA169)</f>
        <v>R</v>
      </c>
      <c r="J20" s="164" t="str">
        <f>CHOOSE('Bidder Instructions'!$E$40,'1.1b Lead Financial Input'!AT147,'1.1a Lead Financial Input'!AB169)</f>
        <v>R</v>
      </c>
      <c r="K20" s="165"/>
      <c r="L20" s="165"/>
      <c r="M20" s="165"/>
      <c r="N20" s="142"/>
      <c r="O20" s="151"/>
      <c r="P20" s="151"/>
      <c r="Q20" s="151"/>
      <c r="R20" s="143"/>
    </row>
    <row r="21" ht="141.0" customHeight="1">
      <c r="A21" s="46"/>
      <c r="B21" s="46"/>
      <c r="C21" s="162" t="s">
        <v>121</v>
      </c>
      <c r="D21" s="162" t="s">
        <v>262</v>
      </c>
      <c r="E21" s="169" t="str">
        <f>CHOOSE('Bidder Instructions'!$E$40,'1.1b Lead Financial Input'!AR136,'1.1a Lead Financial Input'!Z158)</f>
        <v>N/A</v>
      </c>
      <c r="F21" s="169" t="str">
        <f>CHOOSE('Bidder Instructions'!$E$40,'1.1b Lead Financial Input'!AS136,'1.1a Lead Financial Input'!AA158)</f>
        <v>N/A</v>
      </c>
      <c r="G21" s="169" t="str">
        <f>CHOOSE('Bidder Instructions'!$E$40,'1.1b Lead Financial Input'!AT136,'1.1a Lead Financial Input'!AB158)</f>
        <v>N/A</v>
      </c>
      <c r="H21" s="164" t="str">
        <f>CHOOSE('Bidder Instructions'!$E$40,'1.1b Lead Financial Input'!AR148,'1.1a Lead Financial Input'!Z170)</f>
        <v>N/A</v>
      </c>
      <c r="I21" s="164" t="str">
        <f>CHOOSE('Bidder Instructions'!$E$40,'1.1b Lead Financial Input'!AS148,'1.1a Lead Financial Input'!AA170)</f>
        <v>N/A</v>
      </c>
      <c r="J21" s="164" t="str">
        <f>CHOOSE('Bidder Instructions'!$E$40,'1.1b Lead Financial Input'!AT148,'1.1a Lead Financial Input'!AB170)</f>
        <v>N/A</v>
      </c>
      <c r="K21" s="165"/>
      <c r="L21" s="165"/>
      <c r="M21" s="165"/>
      <c r="N21" s="142"/>
      <c r="O21" s="151"/>
      <c r="P21" s="151"/>
      <c r="Q21" s="151"/>
      <c r="R21" s="143"/>
    </row>
    <row r="22" ht="141.0" customHeight="1">
      <c r="A22" s="46"/>
      <c r="B22" s="46"/>
      <c r="C22" s="162" t="s">
        <v>123</v>
      </c>
      <c r="D22" s="162" t="s">
        <v>124</v>
      </c>
      <c r="E22" s="163" t="str">
        <f>CHOOSE('Bidder Instructions'!$E$40,'1.1b Lead Financial Input'!AR137,'1.1a Lead Financial Input'!Z159)</f>
        <v>#DIV/0!</v>
      </c>
      <c r="F22" s="163" t="str">
        <f>CHOOSE('Bidder Instructions'!$E$40,'1.1b Lead Financial Input'!AS137,'1.1a Lead Financial Input'!AA159)</f>
        <v>#DIV/0!</v>
      </c>
      <c r="G22" s="163" t="str">
        <f>CHOOSE('Bidder Instructions'!$E$40,'1.1b Lead Financial Input'!AT137,'1.1a Lead Financial Input'!AB159)</f>
        <v>#DIV/0!</v>
      </c>
      <c r="H22" s="164" t="str">
        <f>CHOOSE('Bidder Instructions'!$E$40,'1.1b Lead Financial Input'!AR149,'1.1a Lead Financial Input'!Z171)</f>
        <v>#DIV/0!</v>
      </c>
      <c r="I22" s="164" t="str">
        <f>CHOOSE('Bidder Instructions'!$E$40,'1.1b Lead Financial Input'!AS149,'1.1a Lead Financial Input'!AA171)</f>
        <v>#DIV/0!</v>
      </c>
      <c r="J22" s="164" t="str">
        <f>CHOOSE('Bidder Instructions'!$E$40,'1.1b Lead Financial Input'!AT149,'1.1a Lead Financial Input'!AB171)</f>
        <v>#DIV/0!</v>
      </c>
      <c r="K22" s="165"/>
      <c r="L22" s="165"/>
      <c r="M22" s="165"/>
      <c r="N22" s="142"/>
      <c r="O22" s="151"/>
      <c r="P22" s="151"/>
      <c r="Q22" s="151"/>
      <c r="R22" s="143"/>
    </row>
    <row r="23" ht="141.0" customHeight="1">
      <c r="A23" s="46"/>
      <c r="B23" s="46"/>
      <c r="C23" s="162">
        <v>4.0</v>
      </c>
      <c r="D23" s="162" t="s">
        <v>126</v>
      </c>
      <c r="E23" s="163" t="str">
        <f>CHOOSE('Bidder Instructions'!$E$40,'1.1b Lead Financial Input'!AR138,'1.1a Lead Financial Input'!Z160)</f>
        <v>#DIV/0!</v>
      </c>
      <c r="F23" s="163" t="str">
        <f>CHOOSE('Bidder Instructions'!$E$40,'1.1b Lead Financial Input'!AS138,'1.1a Lead Financial Input'!AA160)</f>
        <v>#DIV/0!</v>
      </c>
      <c r="G23" s="163" t="str">
        <f>CHOOSE('Bidder Instructions'!$E$40,'1.1b Lead Financial Input'!AT138,'1.1a Lead Financial Input'!AB160)</f>
        <v>#DIV/0!</v>
      </c>
      <c r="H23" s="164" t="str">
        <f>CHOOSE('Bidder Instructions'!$E$40,'1.1b Lead Financial Input'!AR150,'1.1a Lead Financial Input'!Z172)</f>
        <v>#DIV/0!</v>
      </c>
      <c r="I23" s="164" t="str">
        <f>CHOOSE('Bidder Instructions'!$E$40,'1.1b Lead Financial Input'!AS150,'1.1a Lead Financial Input'!AA172)</f>
        <v>#DIV/0!</v>
      </c>
      <c r="J23" s="164" t="str">
        <f>CHOOSE('Bidder Instructions'!$E$40,'1.1b Lead Financial Input'!AT150,'1.1a Lead Financial Input'!AB172)</f>
        <v>#DIV/0!</v>
      </c>
      <c r="K23" s="173"/>
      <c r="L23" s="165"/>
      <c r="M23" s="174"/>
      <c r="N23" s="175"/>
      <c r="O23" s="151"/>
      <c r="P23" s="151"/>
      <c r="Q23" s="151"/>
      <c r="R23" s="143"/>
    </row>
    <row r="24" ht="141.0" customHeight="1">
      <c r="A24" s="46"/>
      <c r="B24" s="46"/>
      <c r="C24" s="162">
        <v>5.0</v>
      </c>
      <c r="D24" s="162" t="s">
        <v>127</v>
      </c>
      <c r="E24" s="163" t="str">
        <f>CHOOSE('Bidder Instructions'!$E$40,'1.1b Lead Financial Input'!AR139,'1.1a Lead Financial Input'!Z161)</f>
        <v>#DIV/0!</v>
      </c>
      <c r="F24" s="163" t="str">
        <f>CHOOSE('Bidder Instructions'!$E$40,'1.1b Lead Financial Input'!AS139,'1.1a Lead Financial Input'!AA161)</f>
        <v>#DIV/0!</v>
      </c>
      <c r="G24" s="163" t="str">
        <f>CHOOSE('Bidder Instructions'!$E$40,'1.1b Lead Financial Input'!AT139,'1.1a Lead Financial Input'!AB161)</f>
        <v>#DIV/0!</v>
      </c>
      <c r="H24" s="164" t="str">
        <f>CHOOSE('Bidder Instructions'!$E$40,'1.1b Lead Financial Input'!AR151,'1.1a Lead Financial Input'!Z173)</f>
        <v>G</v>
      </c>
      <c r="I24" s="164" t="str">
        <f>CHOOSE('Bidder Instructions'!$E$40,'1.1b Lead Financial Input'!AS151,'1.1a Lead Financial Input'!AA173)</f>
        <v>G</v>
      </c>
      <c r="J24" s="164" t="str">
        <f>CHOOSE('Bidder Instructions'!$E$40,'1.1b Lead Financial Input'!AT151,'1.1a Lead Financial Input'!AB173)</f>
        <v>G</v>
      </c>
      <c r="K24" s="173"/>
      <c r="L24" s="165"/>
      <c r="M24" s="174"/>
      <c r="N24" s="175"/>
      <c r="O24" s="151"/>
      <c r="P24" s="151"/>
      <c r="Q24" s="151"/>
      <c r="R24" s="143"/>
    </row>
    <row r="25" ht="141.0" customHeight="1">
      <c r="A25" s="46"/>
      <c r="B25" s="46"/>
      <c r="C25" s="162">
        <v>6.0</v>
      </c>
      <c r="D25" s="162" t="s">
        <v>128</v>
      </c>
      <c r="E25" s="163" t="str">
        <f>CHOOSE('Bidder Instructions'!$E$40,'1.1b Lead Financial Input'!AR140,'1.1a Lead Financial Input'!Z162)</f>
        <v>#DIV/0!</v>
      </c>
      <c r="F25" s="163" t="str">
        <f>CHOOSE('Bidder Instructions'!$E$40,'1.1b Lead Financial Input'!AS140,'1.1a Lead Financial Input'!AA162)</f>
        <v>#DIV/0!</v>
      </c>
      <c r="G25" s="163" t="str">
        <f>CHOOSE('Bidder Instructions'!$E$40,'1.1b Lead Financial Input'!AT140,'1.1a Lead Financial Input'!AB162)</f>
        <v>#DIV/0!</v>
      </c>
      <c r="H25" s="164" t="str">
        <f>CHOOSE('Bidder Instructions'!$E$40,'1.1b Lead Financial Input'!AR152,'1.1a Lead Financial Input'!Z174)</f>
        <v>#DIV/0!</v>
      </c>
      <c r="I25" s="164" t="str">
        <f>CHOOSE('Bidder Instructions'!$E$40,'1.1b Lead Financial Input'!AS152,'1.1a Lead Financial Input'!AA174)</f>
        <v>#DIV/0!</v>
      </c>
      <c r="J25" s="164" t="str">
        <f>CHOOSE('Bidder Instructions'!$E$40,'1.1b Lead Financial Input'!AT152,'1.1a Lead Financial Input'!AB174)</f>
        <v>#DIV/0!</v>
      </c>
      <c r="K25" s="173"/>
      <c r="L25" s="165"/>
      <c r="M25" s="174"/>
      <c r="N25" s="175"/>
      <c r="O25" s="151"/>
      <c r="P25" s="151"/>
      <c r="Q25" s="151"/>
      <c r="R25" s="143"/>
    </row>
    <row r="26" ht="141.0" customHeight="1">
      <c r="A26" s="46"/>
      <c r="B26" s="46"/>
      <c r="C26" s="162">
        <v>7.0</v>
      </c>
      <c r="D26" s="162" t="s">
        <v>129</v>
      </c>
      <c r="E26" s="163">
        <f>CHOOSE('Bidder Instructions'!$E$40,'1.1b Lead Financial Input'!AR141,'1.1a Lead Financial Input'!Z163)</f>
        <v>0</v>
      </c>
      <c r="F26" s="163">
        <f>CHOOSE('Bidder Instructions'!$E$40,'1.1b Lead Financial Input'!AS141,'1.1a Lead Financial Input'!AA163)</f>
        <v>0</v>
      </c>
      <c r="G26" s="163">
        <f>CHOOSE('Bidder Instructions'!$E$40,'1.1b Lead Financial Input'!AT141,'1.1a Lead Financial Input'!AB163)</f>
        <v>0</v>
      </c>
      <c r="H26" s="164" t="str">
        <f>CHOOSE('Bidder Instructions'!$E$40,'1.1b Lead Financial Input'!AR153,'1.1a Lead Financial Input'!Z175)</f>
        <v>R</v>
      </c>
      <c r="I26" s="164" t="str">
        <f>CHOOSE('Bidder Instructions'!$E$40,'1.1b Lead Financial Input'!AS153,'1.1a Lead Financial Input'!AA175)</f>
        <v>R</v>
      </c>
      <c r="J26" s="164" t="str">
        <f>CHOOSE('Bidder Instructions'!$E$40,'1.1b Lead Financial Input'!AT153,'1.1a Lead Financial Input'!AB175)</f>
        <v>R</v>
      </c>
      <c r="K26" s="165"/>
      <c r="L26" s="165"/>
      <c r="M26" s="165"/>
      <c r="N26" s="142"/>
      <c r="O26" s="151"/>
      <c r="P26" s="151"/>
      <c r="Q26" s="151"/>
      <c r="R26" s="143"/>
    </row>
    <row r="27" ht="141.0" customHeight="1">
      <c r="A27" s="46"/>
      <c r="B27" s="46"/>
      <c r="C27" s="162">
        <v>8.0</v>
      </c>
      <c r="D27" s="162" t="s">
        <v>130</v>
      </c>
      <c r="E27" s="169" t="str">
        <f>CHOOSE('Bidder Instructions'!$E$40,'1.1b Lead Financial Input'!AR142,'1.1a Lead Financial Input'!Z164)</f>
        <v>#DIV/0!</v>
      </c>
      <c r="F27" s="169" t="str">
        <f>CHOOSE('Bidder Instructions'!$E$40,'1.1b Lead Financial Input'!AS142,'1.1a Lead Financial Input'!AA164)</f>
        <v>#DIV/0!</v>
      </c>
      <c r="G27" s="169" t="str">
        <f>CHOOSE('Bidder Instructions'!$E$40,'1.1b Lead Financial Input'!AT142,'1.1a Lead Financial Input'!AB164)</f>
        <v>#DIV/0!</v>
      </c>
      <c r="H27" s="164" t="str">
        <f>CHOOSE('Bidder Instructions'!$E$40,'1.1b Lead Financial Input'!AR154,'1.1a Lead Financial Input'!Z176)</f>
        <v>#DIV/0!</v>
      </c>
      <c r="I27" s="164" t="str">
        <f>CHOOSE('Bidder Instructions'!$E$40,'1.1b Lead Financial Input'!AS154,'1.1a Lead Financial Input'!AA176)</f>
        <v>#DIV/0!</v>
      </c>
      <c r="J27" s="164" t="str">
        <f>CHOOSE('Bidder Instructions'!$E$40,'1.1b Lead Financial Input'!AT154,'1.1a Lead Financial Input'!AB176)</f>
        <v>#DIV/0!</v>
      </c>
      <c r="K27" s="172"/>
      <c r="L27" s="172"/>
      <c r="M27" s="172"/>
      <c r="N27" s="142"/>
      <c r="O27" s="151"/>
      <c r="P27" s="151"/>
      <c r="Q27" s="151"/>
      <c r="R27" s="143"/>
    </row>
    <row r="28" ht="14.25" customHeight="1">
      <c r="A28" s="46"/>
      <c r="B28" s="46"/>
      <c r="C28" s="27"/>
      <c r="D28" s="27"/>
      <c r="E28" s="153"/>
      <c r="F28" s="153"/>
      <c r="G28" s="153"/>
      <c r="H28" s="153"/>
      <c r="I28" s="153"/>
      <c r="J28" s="153"/>
      <c r="K28" s="153"/>
      <c r="L28" s="153"/>
      <c r="M28" s="153"/>
      <c r="N28" s="153"/>
      <c r="O28" s="153"/>
      <c r="P28" s="153"/>
      <c r="Q28" s="153"/>
      <c r="R28" s="153"/>
    </row>
    <row r="29" ht="14.25" customHeight="1">
      <c r="A29" s="46"/>
      <c r="B29" s="46"/>
      <c r="C29" s="27"/>
      <c r="D29" s="27"/>
      <c r="E29" s="153"/>
      <c r="F29" s="153"/>
      <c r="G29" s="153"/>
      <c r="H29" s="153"/>
      <c r="I29" s="153"/>
      <c r="J29" s="153"/>
      <c r="K29" s="153"/>
      <c r="L29" s="153"/>
      <c r="M29" s="153"/>
      <c r="N29" s="153"/>
      <c r="O29" s="153"/>
      <c r="P29" s="153"/>
      <c r="Q29" s="153"/>
      <c r="R29" s="153"/>
    </row>
    <row r="30" ht="14.25" customHeight="1">
      <c r="A30" s="46"/>
      <c r="B30" s="46"/>
      <c r="C30" s="27"/>
      <c r="D30" s="27"/>
      <c r="E30" s="153"/>
      <c r="F30" s="153"/>
      <c r="G30" s="153"/>
      <c r="H30" s="153"/>
      <c r="I30" s="153"/>
      <c r="J30" s="153"/>
      <c r="K30" s="153"/>
      <c r="L30" s="153"/>
      <c r="M30" s="153"/>
      <c r="N30" s="153"/>
      <c r="O30" s="153"/>
      <c r="P30" s="153"/>
      <c r="Q30" s="153"/>
      <c r="R30" s="153"/>
    </row>
    <row r="31" ht="14.25" customHeight="1">
      <c r="A31" s="46"/>
      <c r="B31" s="46"/>
      <c r="C31" s="27"/>
      <c r="D31" s="27"/>
      <c r="E31" s="153"/>
      <c r="F31" s="153"/>
      <c r="G31" s="153"/>
      <c r="H31" s="153"/>
      <c r="I31" s="153"/>
      <c r="J31" s="153"/>
      <c r="K31" s="153"/>
      <c r="L31" s="153"/>
      <c r="M31" s="153"/>
      <c r="N31" s="153"/>
      <c r="O31" s="153"/>
      <c r="P31" s="153"/>
      <c r="Q31" s="153"/>
      <c r="R31" s="153"/>
    </row>
    <row r="32" ht="14.25" customHeight="1">
      <c r="A32" s="46"/>
      <c r="B32" s="46"/>
      <c r="C32" s="27"/>
      <c r="D32" s="27"/>
      <c r="E32" s="153"/>
      <c r="F32" s="153"/>
      <c r="G32" s="153"/>
      <c r="H32" s="153"/>
      <c r="I32" s="153"/>
      <c r="J32" s="153"/>
      <c r="K32" s="153"/>
      <c r="L32" s="153"/>
      <c r="M32" s="153"/>
      <c r="N32" s="153"/>
      <c r="O32" s="153"/>
      <c r="P32" s="153"/>
      <c r="Q32" s="153"/>
      <c r="R32" s="153"/>
    </row>
    <row r="33" ht="14.25" customHeight="1">
      <c r="A33" s="46"/>
      <c r="B33" s="46"/>
      <c r="C33" s="27"/>
      <c r="D33" s="27"/>
      <c r="E33" s="153"/>
      <c r="F33" s="153"/>
      <c r="G33" s="153"/>
      <c r="H33" s="153"/>
      <c r="I33" s="153"/>
      <c r="J33" s="153"/>
      <c r="K33" s="153"/>
      <c r="L33" s="153"/>
      <c r="M33" s="153"/>
      <c r="N33" s="153"/>
      <c r="O33" s="153"/>
      <c r="P33" s="153"/>
      <c r="Q33" s="153"/>
      <c r="R33" s="153"/>
    </row>
    <row r="34" ht="14.25" customHeight="1">
      <c r="A34" s="15" t="s">
        <v>107</v>
      </c>
      <c r="B34" s="15"/>
      <c r="C34" s="15"/>
      <c r="D34" s="15"/>
      <c r="E34" s="15"/>
      <c r="F34" s="15"/>
      <c r="G34" s="15"/>
      <c r="H34" s="15"/>
      <c r="I34" s="15"/>
      <c r="J34" s="15"/>
      <c r="K34" s="15"/>
      <c r="L34" s="15"/>
      <c r="M34" s="15"/>
      <c r="N34" s="15"/>
      <c r="O34" s="15"/>
      <c r="P34" s="15"/>
      <c r="Q34" s="15"/>
      <c r="R34" s="15"/>
      <c r="S34" s="15"/>
    </row>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1">
    <mergeCell ref="C6:D6"/>
    <mergeCell ref="C10:G10"/>
    <mergeCell ref="H10:R10"/>
    <mergeCell ref="C11:G11"/>
    <mergeCell ref="H11:R11"/>
    <mergeCell ref="C12:G12"/>
    <mergeCell ref="H12:R12"/>
    <mergeCell ref="N21:R21"/>
    <mergeCell ref="N22:R22"/>
    <mergeCell ref="N23:R23"/>
    <mergeCell ref="N24:R24"/>
    <mergeCell ref="N25:R25"/>
    <mergeCell ref="N26:R26"/>
    <mergeCell ref="N27:R27"/>
    <mergeCell ref="C13:G13"/>
    <mergeCell ref="H13:R13"/>
    <mergeCell ref="C14:G14"/>
    <mergeCell ref="H14:R14"/>
    <mergeCell ref="N18:R18"/>
    <mergeCell ref="N19:R19"/>
    <mergeCell ref="N20:R20"/>
  </mergeCells>
  <conditionalFormatting sqref="H19">
    <cfRule type="expression" dxfId="0" priority="1" stopIfTrue="1">
      <formula>H19="R"</formula>
    </cfRule>
  </conditionalFormatting>
  <conditionalFormatting sqref="H19">
    <cfRule type="expression" dxfId="1" priority="2" stopIfTrue="1">
      <formula>H19="A"</formula>
    </cfRule>
  </conditionalFormatting>
  <conditionalFormatting sqref="H19">
    <cfRule type="expression" dxfId="2" priority="3" stopIfTrue="1">
      <formula>H19="G"</formula>
    </cfRule>
  </conditionalFormatting>
  <conditionalFormatting sqref="H20:M27 I19:M19">
    <cfRule type="expression" dxfId="0" priority="4" stopIfTrue="1">
      <formula>H19="R"</formula>
    </cfRule>
  </conditionalFormatting>
  <conditionalFormatting sqref="H20:M27 I19:M19">
    <cfRule type="expression" dxfId="1" priority="5" stopIfTrue="1">
      <formula>H19="A"</formula>
    </cfRule>
  </conditionalFormatting>
  <conditionalFormatting sqref="H20:M27 I19:M19">
    <cfRule type="expression" dxfId="2" priority="6" stopIfTrue="1">
      <formula>H19="G"</formula>
    </cfRule>
  </conditionalFormatting>
  <printOptions/>
  <pageMargins bottom="0.17" footer="0.0" header="0.0" left="0.17" right="0.25" top="0.5"/>
  <pageSetup paperSize="8"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fitToPage="1"/>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2" width="4.14"/>
    <col customWidth="1" min="3" max="3" width="32.71"/>
    <col customWidth="1" min="4" max="4" width="64.71"/>
    <col customWidth="1" min="5" max="10" width="18.14"/>
    <col customWidth="1" hidden="1" min="11" max="13" width="9.71"/>
    <col customWidth="1" min="14" max="14" width="10.71"/>
    <col customWidth="1" min="15" max="15" width="40.43"/>
    <col customWidth="1" min="16" max="16" width="10.43"/>
    <col customWidth="1" min="17" max="17" width="37.14"/>
    <col customWidth="1" min="18" max="18" width="101.71"/>
    <col customWidth="1" min="19" max="19" width="9.14"/>
    <col customWidth="1" min="20" max="26" width="8.71"/>
  </cols>
  <sheetData>
    <row r="1" ht="14.25" customHeight="1">
      <c r="A1" s="1"/>
      <c r="B1" s="1"/>
      <c r="C1" s="2"/>
      <c r="D1" s="1"/>
      <c r="E1" s="1"/>
      <c r="F1" s="1"/>
      <c r="G1" s="1"/>
      <c r="H1" s="1"/>
      <c r="I1" s="1"/>
      <c r="J1" s="1"/>
      <c r="K1" s="1"/>
      <c r="L1" s="1"/>
      <c r="M1" s="1"/>
      <c r="N1" s="1"/>
      <c r="O1" s="1"/>
      <c r="P1" s="1"/>
      <c r="Q1" s="1"/>
      <c r="R1" s="1"/>
      <c r="S1" s="1"/>
    </row>
    <row r="2" ht="14.25" customHeight="1">
      <c r="A2" s="1"/>
      <c r="B2" s="1"/>
      <c r="C2" s="3" t="str">
        <f>cstProjectName</f>
        <v>RM 6251 Supply of Energy</v>
      </c>
      <c r="D2" s="1"/>
      <c r="E2" s="1"/>
      <c r="F2" s="1"/>
      <c r="G2" s="1"/>
      <c r="H2" s="1"/>
      <c r="I2" s="1"/>
      <c r="J2" s="1"/>
      <c r="K2" s="1"/>
      <c r="L2" s="1"/>
      <c r="M2" s="1"/>
      <c r="N2" s="1"/>
      <c r="O2" s="1"/>
      <c r="P2" s="1"/>
      <c r="Q2" s="1"/>
      <c r="R2" s="1"/>
      <c r="S2" s="1"/>
    </row>
    <row r="3" ht="14.25" customHeight="1">
      <c r="A3" s="1"/>
      <c r="B3" s="1"/>
      <c r="C3" s="4" t="str">
        <f>MID(CELL("filename",A1),FIND("]",CELL("filename",A1))+1,256)&amp;" Sheet"</f>
        <v>#VALUE!</v>
      </c>
      <c r="D3" s="1"/>
      <c r="E3" s="1"/>
      <c r="F3" s="1"/>
      <c r="G3" s="1"/>
      <c r="H3" s="1"/>
      <c r="I3" s="1"/>
      <c r="J3" s="1"/>
      <c r="K3" s="1"/>
      <c r="L3" s="1"/>
      <c r="M3" s="1"/>
      <c r="N3" s="1"/>
      <c r="O3" s="1"/>
      <c r="P3" s="1"/>
      <c r="Q3" s="1"/>
      <c r="R3" s="1"/>
      <c r="S3" s="1"/>
    </row>
    <row r="4" ht="14.25" customHeight="1">
      <c r="A4" s="1"/>
      <c r="B4" s="1"/>
      <c r="C4" s="2" t="str">
        <f>IF(ISBLANK(cstProtectiveMarking),"",cstProtectiveMarking)</f>
        <v>OFFICIAL</v>
      </c>
      <c r="D4" s="1"/>
      <c r="E4" s="1"/>
      <c r="F4" s="1"/>
      <c r="G4" s="1"/>
      <c r="H4" s="1"/>
      <c r="I4" s="1"/>
      <c r="J4" s="1"/>
      <c r="K4" s="1"/>
      <c r="L4" s="1"/>
      <c r="M4" s="1"/>
      <c r="N4" s="1"/>
      <c r="O4" s="1"/>
      <c r="P4" s="1"/>
      <c r="Q4" s="1"/>
      <c r="R4" s="1"/>
      <c r="S4" s="1"/>
    </row>
    <row r="5" ht="14.25" customHeight="1">
      <c r="A5" s="1"/>
      <c r="B5" s="1"/>
      <c r="C5" s="9" t="str">
        <f>HYPERLINK("#'Contents'!A1",sysChkWord)</f>
        <v>1 Error 1 Warning</v>
      </c>
      <c r="D5" s="1"/>
      <c r="E5" s="1"/>
      <c r="F5" s="1"/>
      <c r="G5" s="1"/>
      <c r="H5" s="1"/>
      <c r="I5" s="1"/>
      <c r="J5" s="1"/>
      <c r="K5" s="1"/>
      <c r="L5" s="1"/>
      <c r="M5" s="1"/>
      <c r="N5" s="1"/>
      <c r="O5" s="1"/>
      <c r="P5" s="1"/>
      <c r="Q5" s="1"/>
      <c r="R5" s="1"/>
      <c r="S5" s="1"/>
    </row>
    <row r="6" ht="14.25" customHeight="1">
      <c r="A6" s="1"/>
      <c r="B6" s="9"/>
      <c r="C6" s="10" t="str">
        <f>HYPERLINK("#'Contents'!A1","Click for Contents")</f>
        <v>Click for Contents</v>
      </c>
      <c r="D6" s="7"/>
      <c r="E6" s="8"/>
      <c r="F6" s="8"/>
      <c r="G6" s="8"/>
      <c r="H6" s="8"/>
      <c r="I6" s="8"/>
      <c r="J6" s="8"/>
      <c r="K6" s="8"/>
      <c r="L6" s="8"/>
      <c r="M6" s="8"/>
      <c r="N6" s="8"/>
      <c r="O6" s="8"/>
      <c r="P6" s="8"/>
      <c r="Q6" s="8"/>
      <c r="R6" s="8"/>
      <c r="S6" s="8"/>
    </row>
    <row r="7" ht="14.25" customHeight="1">
      <c r="A7" s="1"/>
      <c r="B7" s="1"/>
      <c r="C7" s="1"/>
      <c r="D7" s="1"/>
      <c r="E7" s="1"/>
      <c r="F7" s="1"/>
      <c r="G7" s="1"/>
      <c r="H7" s="1"/>
      <c r="I7" s="1"/>
      <c r="J7" s="1"/>
      <c r="K7" s="1"/>
      <c r="L7" s="1"/>
      <c r="M7" s="1"/>
      <c r="N7" s="1"/>
      <c r="O7" s="1"/>
      <c r="P7" s="1"/>
      <c r="Q7" s="1"/>
      <c r="R7" s="1"/>
      <c r="S7" s="1"/>
    </row>
    <row r="8" ht="14.25" customHeight="1">
      <c r="A8" s="11">
        <f t="shared" ref="A8:B8" si="1">SUM(A9:A34)</f>
        <v>0</v>
      </c>
      <c r="B8" s="11">
        <f t="shared" si="1"/>
        <v>0</v>
      </c>
      <c r="C8" s="13"/>
      <c r="D8" s="13"/>
      <c r="E8" s="13"/>
      <c r="F8" s="13"/>
      <c r="G8" s="13"/>
      <c r="H8" s="13"/>
      <c r="I8" s="13"/>
      <c r="J8" s="13"/>
      <c r="K8" s="13"/>
      <c r="L8" s="13"/>
      <c r="M8" s="13"/>
      <c r="N8" s="13"/>
      <c r="O8" s="13"/>
      <c r="P8" s="13"/>
      <c r="Q8" s="13"/>
      <c r="R8" s="13"/>
      <c r="S8" s="13"/>
    </row>
    <row r="9" ht="14.25" customHeight="1">
      <c r="A9" s="14"/>
      <c r="B9" s="14"/>
      <c r="C9" s="14"/>
      <c r="D9" s="14"/>
      <c r="E9" s="14"/>
      <c r="F9" s="14"/>
      <c r="G9" s="14"/>
      <c r="H9" s="14"/>
      <c r="I9" s="14"/>
      <c r="J9" s="14"/>
      <c r="K9" s="14"/>
      <c r="L9" s="14"/>
      <c r="M9" s="14"/>
      <c r="N9" s="14"/>
      <c r="O9" s="14"/>
      <c r="P9" s="14"/>
      <c r="Q9" s="14"/>
      <c r="R9" s="14"/>
    </row>
    <row r="10" ht="14.25" customHeight="1">
      <c r="A10" s="46"/>
      <c r="B10" s="46"/>
      <c r="C10" s="176" t="s">
        <v>363</v>
      </c>
      <c r="H10" s="150" t="str">
        <f>CHOOSE('Bidder Instructions'!$H$40,'1.2a Subcontractor Input'!E$16,'1.2b Subcontractor Input'!E$16,"No sub-contractor selected")</f>
        <v>Subcontractor #1 Ltd</v>
      </c>
      <c r="I10" s="151"/>
      <c r="J10" s="151"/>
      <c r="K10" s="151"/>
      <c r="L10" s="151"/>
      <c r="M10" s="151"/>
      <c r="N10" s="151"/>
      <c r="O10" s="151"/>
      <c r="P10" s="151"/>
      <c r="Q10" s="151"/>
      <c r="R10" s="143"/>
    </row>
    <row r="11" ht="14.25" customHeight="1">
      <c r="A11" s="46"/>
      <c r="B11" s="46"/>
      <c r="C11" s="176" t="s">
        <v>347</v>
      </c>
      <c r="H11" s="150" t="str">
        <f>'2.2 Subcontractor Ancillary Inp'!D12</f>
        <v/>
      </c>
      <c r="I11" s="151"/>
      <c r="J11" s="151"/>
      <c r="K11" s="151"/>
      <c r="L11" s="151"/>
      <c r="M11" s="151"/>
      <c r="N11" s="151"/>
      <c r="O11" s="151"/>
      <c r="P11" s="151"/>
      <c r="Q11" s="151"/>
      <c r="R11" s="143"/>
    </row>
    <row r="12" ht="14.25" customHeight="1">
      <c r="A12" s="46"/>
      <c r="B12" s="46"/>
      <c r="C12" s="176" t="s">
        <v>350</v>
      </c>
      <c r="H12" s="150" t="str">
        <f>'2.2 Subcontractor Ancillary Inp'!D13</f>
        <v/>
      </c>
      <c r="I12" s="151"/>
      <c r="J12" s="151"/>
      <c r="K12" s="151"/>
      <c r="L12" s="151"/>
      <c r="M12" s="151"/>
      <c r="N12" s="151"/>
      <c r="O12" s="151"/>
      <c r="P12" s="151"/>
      <c r="Q12" s="151"/>
      <c r="R12" s="143"/>
    </row>
    <row r="13" ht="14.25" customHeight="1">
      <c r="A13" s="46"/>
      <c r="B13" s="46"/>
      <c r="C13" s="176" t="s">
        <v>353</v>
      </c>
      <c r="H13" s="150" t="str">
        <f>'2.2 Subcontractor Ancillary Inp'!D14</f>
        <v/>
      </c>
      <c r="I13" s="151"/>
      <c r="J13" s="151"/>
      <c r="K13" s="151"/>
      <c r="L13" s="151"/>
      <c r="M13" s="151"/>
      <c r="N13" s="151"/>
      <c r="O13" s="151"/>
      <c r="P13" s="151"/>
      <c r="Q13" s="151"/>
      <c r="R13" s="143"/>
    </row>
    <row r="14" ht="14.25" customHeight="1">
      <c r="A14" s="46"/>
      <c r="B14" s="46"/>
      <c r="C14" s="176" t="s">
        <v>364</v>
      </c>
      <c r="H14" s="152" t="str">
        <f>CHOOSE('Bidder Instructions'!$H$40,'1.2a Subcontractor Input'!H$21,'1.2b Subcontractor Input'!N$21,"No sub-contractor selected")</f>
        <v>31/XX/20XX</v>
      </c>
      <c r="I14" s="151"/>
      <c r="J14" s="151"/>
      <c r="K14" s="151"/>
      <c r="L14" s="151"/>
      <c r="M14" s="151"/>
      <c r="N14" s="151"/>
      <c r="O14" s="151"/>
      <c r="P14" s="151"/>
      <c r="Q14" s="151"/>
      <c r="R14" s="143"/>
    </row>
    <row r="15" ht="14.25" customHeight="1">
      <c r="A15" s="46"/>
      <c r="B15" s="46"/>
      <c r="C15" s="27"/>
      <c r="D15" s="153"/>
      <c r="E15" s="153"/>
      <c r="F15" s="153"/>
      <c r="G15" s="153"/>
      <c r="H15" s="153"/>
      <c r="I15" s="153"/>
      <c r="J15" s="153"/>
      <c r="K15" s="153"/>
      <c r="L15" s="153"/>
      <c r="M15" s="153"/>
      <c r="N15" s="153"/>
      <c r="O15" s="153"/>
      <c r="P15" s="153"/>
      <c r="Q15" s="153"/>
      <c r="R15" s="153"/>
    </row>
    <row r="16" ht="14.25" customHeight="1">
      <c r="A16" s="46"/>
      <c r="B16" s="46"/>
      <c r="C16" s="27"/>
      <c r="D16" s="153"/>
      <c r="E16" s="153"/>
      <c r="F16" s="153"/>
      <c r="G16" s="153"/>
      <c r="H16" s="153"/>
      <c r="I16" s="153"/>
      <c r="J16" s="153"/>
      <c r="K16" s="153"/>
      <c r="L16" s="153"/>
      <c r="M16" s="153"/>
      <c r="N16" s="153"/>
      <c r="O16" s="153"/>
      <c r="P16" s="153"/>
      <c r="Q16" s="153"/>
      <c r="R16" s="153"/>
    </row>
    <row r="17" ht="14.25" customHeight="1">
      <c r="A17" s="46"/>
      <c r="B17" s="46"/>
      <c r="C17" s="24" t="s">
        <v>365</v>
      </c>
      <c r="D17" s="46"/>
      <c r="E17" s="154"/>
      <c r="F17" s="154"/>
      <c r="G17" s="154"/>
      <c r="H17" s="153"/>
      <c r="I17" s="153"/>
      <c r="J17" s="153"/>
      <c r="K17" s="153"/>
      <c r="L17" s="153"/>
      <c r="M17" s="153"/>
      <c r="N17" s="153"/>
      <c r="O17" s="153"/>
      <c r="P17" s="153"/>
      <c r="Q17" s="153"/>
      <c r="R17" s="153"/>
    </row>
    <row r="18" ht="15.0" customHeight="1">
      <c r="A18" s="155"/>
      <c r="B18" s="155"/>
      <c r="C18" s="156" t="s">
        <v>366</v>
      </c>
      <c r="D18" s="157"/>
      <c r="E18" s="158" t="s">
        <v>367</v>
      </c>
      <c r="F18" s="158"/>
      <c r="G18" s="158" t="s">
        <v>368</v>
      </c>
      <c r="H18" s="159" t="s">
        <v>369</v>
      </c>
      <c r="I18" s="159"/>
      <c r="J18" s="159" t="s">
        <v>370</v>
      </c>
      <c r="K18" s="159" t="s">
        <v>371</v>
      </c>
      <c r="L18" s="159"/>
      <c r="M18" s="159" t="s">
        <v>372</v>
      </c>
      <c r="N18" s="160" t="s">
        <v>373</v>
      </c>
      <c r="O18" s="161"/>
      <c r="P18" s="161"/>
      <c r="Q18" s="161"/>
      <c r="R18" s="157"/>
    </row>
    <row r="19" ht="141.0" customHeight="1">
      <c r="A19" s="46"/>
      <c r="B19" s="46"/>
      <c r="C19" s="162">
        <v>1.0</v>
      </c>
      <c r="D19" s="162" t="s">
        <v>118</v>
      </c>
      <c r="E19" s="163" t="str">
        <f>CHOOSE('Bidder Instructions'!$H$40,'1.2a Subcontractor Input'!F156,'1.2b Subcontractor Input'!H134,"")</f>
        <v>#DIV/0!</v>
      </c>
      <c r="F19" s="163" t="str">
        <f>CHOOSE('Bidder Instructions'!$H$40,'1.2a Subcontractor Input'!G156,'1.2b Subcontractor Input'!K134,"")</f>
        <v>#DIV/0!</v>
      </c>
      <c r="G19" s="163" t="str">
        <f>CHOOSE('Bidder Instructions'!$H$40,'1.2a Subcontractor Input'!H156,'1.2b Subcontractor Input'!N134,"")</f>
        <v>#DIV/0!</v>
      </c>
      <c r="H19" s="164" t="str">
        <f>CHOOSE('Bidder Instructions'!$H$40,'1.2a Subcontractor Input'!F168,'1.2b Subcontractor Input'!H146,"")</f>
        <v>#DIV/0!</v>
      </c>
      <c r="I19" s="164" t="str">
        <f>CHOOSE('Bidder Instructions'!$H$40,'1.2a Subcontractor Input'!G168,'1.2b Subcontractor Input'!K146,"")</f>
        <v>#DIV/0!</v>
      </c>
      <c r="J19" s="164" t="str">
        <f>CHOOSE('Bidder Instructions'!$H$40,'1.2a Subcontractor Input'!H168,'1.2b Subcontractor Input'!N146,"")</f>
        <v>#DIV/0!</v>
      </c>
      <c r="K19" s="165"/>
      <c r="L19" s="165"/>
      <c r="M19" s="165"/>
      <c r="N19" s="142"/>
      <c r="O19" s="151"/>
      <c r="P19" s="151"/>
      <c r="Q19" s="151"/>
      <c r="R19" s="143"/>
    </row>
    <row r="20" ht="141.0" customHeight="1">
      <c r="A20" s="46"/>
      <c r="B20" s="46"/>
      <c r="C20" s="162">
        <v>2.0</v>
      </c>
      <c r="D20" s="162" t="s">
        <v>120</v>
      </c>
      <c r="E20" s="169">
        <f>CHOOSE('Bidder Instructions'!$H$40,'1.2a Subcontractor Input'!F157,'1.2b Subcontractor Input'!H135,"")</f>
        <v>0</v>
      </c>
      <c r="F20" s="169">
        <f>CHOOSE('Bidder Instructions'!$H$40,'1.2a Subcontractor Input'!G157,'1.2b Subcontractor Input'!K135,"")</f>
        <v>0</v>
      </c>
      <c r="G20" s="169">
        <f>CHOOSE('Bidder Instructions'!$H$40,'1.2a Subcontractor Input'!H157,'1.2b Subcontractor Input'!N135,"")</f>
        <v>0</v>
      </c>
      <c r="H20" s="164" t="str">
        <f>CHOOSE('Bidder Instructions'!$H$40,'1.2a Subcontractor Input'!F169,'1.2b Subcontractor Input'!H147,"")</f>
        <v>R</v>
      </c>
      <c r="I20" s="164" t="str">
        <f>CHOOSE('Bidder Instructions'!$H$40,'1.2a Subcontractor Input'!G169,'1.2b Subcontractor Input'!K147,"")</f>
        <v>R</v>
      </c>
      <c r="J20" s="164" t="str">
        <f>CHOOSE('Bidder Instructions'!$H$40,'1.2a Subcontractor Input'!H169,'1.2b Subcontractor Input'!N147,"")</f>
        <v>R</v>
      </c>
      <c r="K20" s="165"/>
      <c r="L20" s="165"/>
      <c r="M20" s="165"/>
      <c r="N20" s="142"/>
      <c r="O20" s="151"/>
      <c r="P20" s="151"/>
      <c r="Q20" s="151"/>
      <c r="R20" s="143"/>
    </row>
    <row r="21" ht="141.0" customHeight="1">
      <c r="A21" s="46"/>
      <c r="B21" s="46"/>
      <c r="C21" s="162" t="s">
        <v>121</v>
      </c>
      <c r="D21" s="162" t="s">
        <v>262</v>
      </c>
      <c r="E21" s="169" t="str">
        <f>CHOOSE('Bidder Instructions'!$H$40,'1.2a Subcontractor Input'!F158,'1.2b Subcontractor Input'!H136,"")</f>
        <v>N/A</v>
      </c>
      <c r="F21" s="169" t="str">
        <f>CHOOSE('Bidder Instructions'!$H$40,'1.2a Subcontractor Input'!G158,'1.2b Subcontractor Input'!K136,"")</f>
        <v>N/A</v>
      </c>
      <c r="G21" s="169" t="str">
        <f>CHOOSE('Bidder Instructions'!$H$40,'1.2a Subcontractor Input'!H158,'1.2b Subcontractor Input'!N136,"")</f>
        <v>N/A</v>
      </c>
      <c r="H21" s="164" t="str">
        <f>CHOOSE('Bidder Instructions'!$H$40,'1.2a Subcontractor Input'!F170,'1.2b Subcontractor Input'!H148,"")</f>
        <v>N/A</v>
      </c>
      <c r="I21" s="164" t="str">
        <f>CHOOSE('Bidder Instructions'!$H$40,'1.2a Subcontractor Input'!G170,'1.2b Subcontractor Input'!K148,"")</f>
        <v>N/A</v>
      </c>
      <c r="J21" s="164" t="str">
        <f>CHOOSE('Bidder Instructions'!$H$40,'1.2a Subcontractor Input'!H170,'1.2b Subcontractor Input'!N148,"")</f>
        <v>N/A</v>
      </c>
      <c r="K21" s="165"/>
      <c r="L21" s="165"/>
      <c r="M21" s="165"/>
      <c r="N21" s="142"/>
      <c r="O21" s="151"/>
      <c r="P21" s="151"/>
      <c r="Q21" s="151"/>
      <c r="R21" s="143"/>
    </row>
    <row r="22" ht="141.0" customHeight="1">
      <c r="A22" s="46"/>
      <c r="B22" s="46"/>
      <c r="C22" s="162" t="s">
        <v>123</v>
      </c>
      <c r="D22" s="162" t="s">
        <v>374</v>
      </c>
      <c r="E22" s="163" t="str">
        <f>CHOOSE('Bidder Instructions'!$H$40,'1.2a Subcontractor Input'!F159,'1.2b Subcontractor Input'!H137,"")</f>
        <v>#DIV/0!</v>
      </c>
      <c r="F22" s="163" t="str">
        <f>CHOOSE('Bidder Instructions'!$H$40,'1.2a Subcontractor Input'!G159,'1.2b Subcontractor Input'!K137,"")</f>
        <v>#DIV/0!</v>
      </c>
      <c r="G22" s="163" t="str">
        <f>CHOOSE('Bidder Instructions'!$H$40,'1.2a Subcontractor Input'!H159,'1.2b Subcontractor Input'!N137,"")</f>
        <v>#DIV/0!</v>
      </c>
      <c r="H22" s="164" t="str">
        <f>CHOOSE('Bidder Instructions'!$H$40,'1.2a Subcontractor Input'!F171,'1.2b Subcontractor Input'!H149,"")</f>
        <v>#DIV/0!</v>
      </c>
      <c r="I22" s="164" t="str">
        <f>CHOOSE('Bidder Instructions'!$H$40,'1.2a Subcontractor Input'!G171,'1.2b Subcontractor Input'!K149,"")</f>
        <v>#DIV/0!</v>
      </c>
      <c r="J22" s="164" t="str">
        <f>CHOOSE('Bidder Instructions'!$H$40,'1.2a Subcontractor Input'!H171,'1.2b Subcontractor Input'!N149,"")</f>
        <v>#DIV/0!</v>
      </c>
      <c r="K22" s="165"/>
      <c r="L22" s="165"/>
      <c r="M22" s="165"/>
      <c r="N22" s="142"/>
      <c r="O22" s="151"/>
      <c r="P22" s="151"/>
      <c r="Q22" s="151"/>
      <c r="R22" s="143"/>
    </row>
    <row r="23" ht="141.0" customHeight="1">
      <c r="A23" s="46"/>
      <c r="B23" s="46"/>
      <c r="C23" s="162">
        <v>4.0</v>
      </c>
      <c r="D23" s="162" t="s">
        <v>126</v>
      </c>
      <c r="E23" s="163" t="str">
        <f>CHOOSE('Bidder Instructions'!$H$40,'1.2a Subcontractor Input'!F160,'1.2b Subcontractor Input'!H138,"")</f>
        <v>#DIV/0!</v>
      </c>
      <c r="F23" s="163" t="str">
        <f>CHOOSE('Bidder Instructions'!$H$40,'1.2a Subcontractor Input'!G160,'1.2b Subcontractor Input'!K138,"")</f>
        <v>#DIV/0!</v>
      </c>
      <c r="G23" s="163" t="str">
        <f>CHOOSE('Bidder Instructions'!$H$40,'1.2a Subcontractor Input'!H160,'1.2b Subcontractor Input'!N138,"")</f>
        <v>#DIV/0!</v>
      </c>
      <c r="H23" s="164" t="str">
        <f>CHOOSE('Bidder Instructions'!$H$40,'1.2a Subcontractor Input'!F172,'1.2b Subcontractor Input'!H150,"")</f>
        <v>#DIV/0!</v>
      </c>
      <c r="I23" s="164" t="str">
        <f>CHOOSE('Bidder Instructions'!$H$40,'1.2a Subcontractor Input'!G172,'1.2b Subcontractor Input'!K150,"")</f>
        <v>#DIV/0!</v>
      </c>
      <c r="J23" s="164" t="str">
        <f>CHOOSE('Bidder Instructions'!$H$40,'1.2a Subcontractor Input'!H172,'1.2b Subcontractor Input'!N150,"")</f>
        <v>#DIV/0!</v>
      </c>
      <c r="K23" s="173"/>
      <c r="L23" s="165"/>
      <c r="M23" s="174"/>
      <c r="N23" s="175"/>
      <c r="O23" s="151"/>
      <c r="P23" s="151"/>
      <c r="Q23" s="151"/>
      <c r="R23" s="143"/>
    </row>
    <row r="24" ht="141.0" customHeight="1">
      <c r="A24" s="46"/>
      <c r="B24" s="46"/>
      <c r="C24" s="162">
        <v>5.0</v>
      </c>
      <c r="D24" s="162" t="s">
        <v>127</v>
      </c>
      <c r="E24" s="163" t="str">
        <f>CHOOSE('Bidder Instructions'!$H$40,'1.2a Subcontractor Input'!F161,'1.2b Subcontractor Input'!H139,"")</f>
        <v>#DIV/0!</v>
      </c>
      <c r="F24" s="163" t="str">
        <f>CHOOSE('Bidder Instructions'!$H$40,'1.2a Subcontractor Input'!G161,'1.2b Subcontractor Input'!K139,"")</f>
        <v>#DIV/0!</v>
      </c>
      <c r="G24" s="163" t="str">
        <f>CHOOSE('Bidder Instructions'!$H$40,'1.2a Subcontractor Input'!H161,'1.2b Subcontractor Input'!N139,"")</f>
        <v>#DIV/0!</v>
      </c>
      <c r="H24" s="164" t="str">
        <f>CHOOSE('Bidder Instructions'!$H$40,'1.2a Subcontractor Input'!F173,'1.2b Subcontractor Input'!H151,"")</f>
        <v>G</v>
      </c>
      <c r="I24" s="164" t="str">
        <f>CHOOSE('Bidder Instructions'!$H$40,'1.2a Subcontractor Input'!G173,'1.2b Subcontractor Input'!K151,"")</f>
        <v>G</v>
      </c>
      <c r="J24" s="164" t="str">
        <f>CHOOSE('Bidder Instructions'!$H$40,'1.2a Subcontractor Input'!H173,'1.2b Subcontractor Input'!N151,"")</f>
        <v>G</v>
      </c>
      <c r="K24" s="173"/>
      <c r="L24" s="165"/>
      <c r="M24" s="174"/>
      <c r="N24" s="175"/>
      <c r="O24" s="151"/>
      <c r="P24" s="151"/>
      <c r="Q24" s="151"/>
      <c r="R24" s="143"/>
    </row>
    <row r="25" ht="141.0" customHeight="1">
      <c r="A25" s="46"/>
      <c r="B25" s="46"/>
      <c r="C25" s="162">
        <v>6.0</v>
      </c>
      <c r="D25" s="162" t="s">
        <v>128</v>
      </c>
      <c r="E25" s="163" t="str">
        <f>CHOOSE('Bidder Instructions'!$H$40,'1.2a Subcontractor Input'!F162,'1.2b Subcontractor Input'!H140,"")</f>
        <v>#DIV/0!</v>
      </c>
      <c r="F25" s="163" t="str">
        <f>CHOOSE('Bidder Instructions'!$H$40,'1.2a Subcontractor Input'!G162,'1.2b Subcontractor Input'!K140,"")</f>
        <v>#DIV/0!</v>
      </c>
      <c r="G25" s="163" t="str">
        <f>CHOOSE('Bidder Instructions'!$H$40,'1.2a Subcontractor Input'!H162,'1.2b Subcontractor Input'!N140,"")</f>
        <v>#DIV/0!</v>
      </c>
      <c r="H25" s="164" t="str">
        <f>CHOOSE('Bidder Instructions'!$H$40,'1.2a Subcontractor Input'!F174,'1.2b Subcontractor Input'!H152,"")</f>
        <v>#DIV/0!</v>
      </c>
      <c r="I25" s="164" t="str">
        <f>CHOOSE('Bidder Instructions'!$H$40,'1.2a Subcontractor Input'!G174,'1.2b Subcontractor Input'!K152,"")</f>
        <v>#DIV/0!</v>
      </c>
      <c r="J25" s="164" t="str">
        <f>CHOOSE('Bidder Instructions'!$H$40,'1.2a Subcontractor Input'!H174,'1.2b Subcontractor Input'!N152,"")</f>
        <v>#DIV/0!</v>
      </c>
      <c r="K25" s="173"/>
      <c r="L25" s="165"/>
      <c r="M25" s="174"/>
      <c r="N25" s="175"/>
      <c r="O25" s="151"/>
      <c r="P25" s="151"/>
      <c r="Q25" s="151"/>
      <c r="R25" s="143"/>
    </row>
    <row r="26" ht="141.0" customHeight="1">
      <c r="A26" s="46"/>
      <c r="B26" s="46"/>
      <c r="C26" s="162">
        <v>7.0</v>
      </c>
      <c r="D26" s="162" t="s">
        <v>129</v>
      </c>
      <c r="E26" s="163">
        <f>CHOOSE('Bidder Instructions'!$H$40,'1.2a Subcontractor Input'!F163,'1.2b Subcontractor Input'!H141,"")</f>
        <v>0</v>
      </c>
      <c r="F26" s="163">
        <f>CHOOSE('Bidder Instructions'!$H$40,'1.2a Subcontractor Input'!G163,'1.2b Subcontractor Input'!K141,"")</f>
        <v>0</v>
      </c>
      <c r="G26" s="163">
        <f>CHOOSE('Bidder Instructions'!$H$40,'1.2a Subcontractor Input'!H163,'1.2b Subcontractor Input'!N141,"")</f>
        <v>0</v>
      </c>
      <c r="H26" s="164" t="str">
        <f>CHOOSE('Bidder Instructions'!$H$40,'1.2a Subcontractor Input'!F175,'1.2b Subcontractor Input'!H153,"")</f>
        <v>R</v>
      </c>
      <c r="I26" s="164" t="str">
        <f>CHOOSE('Bidder Instructions'!$H$40,'1.2a Subcontractor Input'!G175,'1.2b Subcontractor Input'!K153,"")</f>
        <v>R</v>
      </c>
      <c r="J26" s="164" t="str">
        <f>CHOOSE('Bidder Instructions'!$H$40,'1.2a Subcontractor Input'!H175,'1.2b Subcontractor Input'!N153,"")</f>
        <v>R</v>
      </c>
      <c r="K26" s="165"/>
      <c r="L26" s="165"/>
      <c r="M26" s="165"/>
      <c r="N26" s="142"/>
      <c r="O26" s="151"/>
      <c r="P26" s="151"/>
      <c r="Q26" s="151"/>
      <c r="R26" s="143"/>
    </row>
    <row r="27" ht="141.0" customHeight="1">
      <c r="A27" s="46"/>
      <c r="B27" s="46"/>
      <c r="C27" s="162">
        <v>8.0</v>
      </c>
      <c r="D27" s="162" t="s">
        <v>130</v>
      </c>
      <c r="E27" s="169" t="str">
        <f>CHOOSE('Bidder Instructions'!$H$40,'1.2a Subcontractor Input'!F164,'1.2b Subcontractor Input'!H142,"")</f>
        <v>#DIV/0!</v>
      </c>
      <c r="F27" s="169" t="str">
        <f>CHOOSE('Bidder Instructions'!$H$40,'1.2a Subcontractor Input'!G164,'1.2b Subcontractor Input'!K142,"")</f>
        <v>#DIV/0!</v>
      </c>
      <c r="G27" s="169" t="str">
        <f>CHOOSE('Bidder Instructions'!$H$40,'1.2a Subcontractor Input'!H164,'1.2b Subcontractor Input'!N142,"")</f>
        <v>#DIV/0!</v>
      </c>
      <c r="H27" s="164" t="str">
        <f>CHOOSE('Bidder Instructions'!$H$40,'1.2a Subcontractor Input'!F176,'1.2b Subcontractor Input'!H154,"")</f>
        <v>#DIV/0!</v>
      </c>
      <c r="I27" s="164" t="str">
        <f>CHOOSE('Bidder Instructions'!$H$40,'1.2a Subcontractor Input'!G176,'1.2b Subcontractor Input'!K154,"")</f>
        <v>#DIV/0!</v>
      </c>
      <c r="J27" s="164" t="str">
        <f>CHOOSE('Bidder Instructions'!$H$40,'1.2a Subcontractor Input'!H176,'1.2b Subcontractor Input'!N154,"")</f>
        <v>#DIV/0!</v>
      </c>
      <c r="K27" s="172"/>
      <c r="L27" s="172"/>
      <c r="M27" s="172"/>
      <c r="N27" s="142"/>
      <c r="O27" s="151"/>
      <c r="P27" s="151"/>
      <c r="Q27" s="151"/>
      <c r="R27" s="143"/>
    </row>
    <row r="28" ht="14.25" customHeight="1">
      <c r="A28" s="46"/>
      <c r="B28" s="46"/>
      <c r="C28" s="27"/>
      <c r="D28" s="27"/>
      <c r="E28" s="153"/>
      <c r="F28" s="153"/>
      <c r="G28" s="153"/>
      <c r="H28" s="153"/>
      <c r="I28" s="153"/>
      <c r="J28" s="153"/>
      <c r="K28" s="153"/>
      <c r="L28" s="153"/>
      <c r="M28" s="153"/>
      <c r="N28" s="153"/>
      <c r="O28" s="153"/>
      <c r="P28" s="153"/>
      <c r="Q28" s="153"/>
      <c r="R28" s="153"/>
    </row>
    <row r="29" ht="14.25" customHeight="1">
      <c r="A29" s="46"/>
      <c r="B29" s="46"/>
      <c r="C29" s="27"/>
      <c r="D29" s="27"/>
      <c r="E29" s="153"/>
      <c r="F29" s="153"/>
      <c r="G29" s="153"/>
      <c r="H29" s="153"/>
      <c r="I29" s="153"/>
      <c r="J29" s="153"/>
      <c r="K29" s="153"/>
      <c r="L29" s="153"/>
      <c r="M29" s="153"/>
      <c r="N29" s="153"/>
      <c r="O29" s="153"/>
      <c r="P29" s="153"/>
      <c r="Q29" s="153"/>
      <c r="R29" s="153"/>
    </row>
    <row r="30" ht="14.25" customHeight="1">
      <c r="A30" s="46"/>
      <c r="B30" s="46"/>
      <c r="C30" s="27"/>
      <c r="D30" s="27"/>
      <c r="E30" s="153"/>
      <c r="F30" s="153"/>
      <c r="G30" s="153"/>
      <c r="H30" s="153"/>
      <c r="I30" s="153"/>
      <c r="J30" s="153"/>
      <c r="K30" s="153"/>
      <c r="L30" s="153"/>
      <c r="M30" s="153"/>
      <c r="N30" s="153"/>
      <c r="O30" s="153"/>
      <c r="P30" s="153"/>
      <c r="Q30" s="153"/>
      <c r="R30" s="153"/>
    </row>
    <row r="31" ht="14.25" customHeight="1">
      <c r="A31" s="46"/>
      <c r="B31" s="46"/>
      <c r="C31" s="27"/>
      <c r="D31" s="27"/>
      <c r="E31" s="153"/>
      <c r="F31" s="153"/>
      <c r="G31" s="153"/>
      <c r="H31" s="153"/>
      <c r="I31" s="153"/>
      <c r="J31" s="153"/>
      <c r="K31" s="153"/>
      <c r="L31" s="153"/>
      <c r="M31" s="153"/>
      <c r="N31" s="153"/>
      <c r="O31" s="153"/>
      <c r="P31" s="153"/>
      <c r="Q31" s="153"/>
      <c r="R31" s="153"/>
    </row>
    <row r="32" ht="14.25" customHeight="1">
      <c r="A32" s="46"/>
      <c r="B32" s="46"/>
      <c r="C32" s="27"/>
      <c r="D32" s="27"/>
      <c r="E32" s="153"/>
      <c r="F32" s="153"/>
      <c r="G32" s="153"/>
      <c r="H32" s="153"/>
      <c r="I32" s="153"/>
      <c r="J32" s="153"/>
      <c r="K32" s="153"/>
      <c r="L32" s="153"/>
      <c r="M32" s="153"/>
      <c r="N32" s="153"/>
      <c r="O32" s="153"/>
      <c r="P32" s="153"/>
      <c r="Q32" s="153"/>
      <c r="R32" s="153"/>
    </row>
    <row r="33" ht="14.25" customHeight="1">
      <c r="A33" s="46"/>
      <c r="B33" s="46"/>
      <c r="C33" s="27"/>
      <c r="D33" s="27"/>
      <c r="E33" s="153"/>
      <c r="F33" s="153"/>
      <c r="G33" s="153"/>
      <c r="H33" s="153"/>
      <c r="I33" s="153"/>
      <c r="J33" s="153"/>
      <c r="K33" s="153"/>
      <c r="L33" s="153"/>
      <c r="M33" s="153"/>
      <c r="N33" s="153"/>
      <c r="O33" s="153"/>
      <c r="P33" s="153"/>
      <c r="Q33" s="153"/>
      <c r="R33" s="153"/>
    </row>
    <row r="34" ht="14.25" customHeight="1">
      <c r="A34" s="15" t="s">
        <v>107</v>
      </c>
      <c r="B34" s="15"/>
      <c r="C34" s="15"/>
      <c r="D34" s="15"/>
      <c r="E34" s="15"/>
      <c r="F34" s="15"/>
      <c r="G34" s="15"/>
      <c r="H34" s="15"/>
      <c r="I34" s="15"/>
      <c r="J34" s="15"/>
      <c r="K34" s="15"/>
      <c r="L34" s="15"/>
      <c r="M34" s="15"/>
      <c r="N34" s="15"/>
      <c r="O34" s="15"/>
      <c r="P34" s="15"/>
      <c r="Q34" s="15"/>
      <c r="R34" s="15"/>
      <c r="S34" s="15"/>
    </row>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C6:D6"/>
    <mergeCell ref="C10:G10"/>
    <mergeCell ref="H10:R10"/>
    <mergeCell ref="C11:G11"/>
    <mergeCell ref="H11:R11"/>
    <mergeCell ref="C12:G12"/>
    <mergeCell ref="H12:R12"/>
    <mergeCell ref="N20:R20"/>
    <mergeCell ref="N21:R21"/>
    <mergeCell ref="N22:R22"/>
    <mergeCell ref="N23:R23"/>
    <mergeCell ref="N24:R24"/>
    <mergeCell ref="N25:R25"/>
    <mergeCell ref="N26:R26"/>
    <mergeCell ref="N27:R27"/>
    <mergeCell ref="C13:G13"/>
    <mergeCell ref="H13:R13"/>
    <mergeCell ref="C14:G14"/>
    <mergeCell ref="H14:R14"/>
    <mergeCell ref="C18:D18"/>
    <mergeCell ref="N18:R18"/>
    <mergeCell ref="N19:R19"/>
  </mergeCells>
  <conditionalFormatting sqref="K19:M27">
    <cfRule type="expression" dxfId="0" priority="1" stopIfTrue="1">
      <formula>K19="R"</formula>
    </cfRule>
  </conditionalFormatting>
  <conditionalFormatting sqref="K19:M27">
    <cfRule type="expression" dxfId="1" priority="2" stopIfTrue="1">
      <formula>K19="A"</formula>
    </cfRule>
  </conditionalFormatting>
  <conditionalFormatting sqref="K19:M27">
    <cfRule type="expression" dxfId="2" priority="3" stopIfTrue="1">
      <formula>K19="G"</formula>
    </cfRule>
  </conditionalFormatting>
  <conditionalFormatting sqref="H19">
    <cfRule type="expression" dxfId="0" priority="4" stopIfTrue="1">
      <formula>H19="R"</formula>
    </cfRule>
  </conditionalFormatting>
  <conditionalFormatting sqref="H19">
    <cfRule type="expression" dxfId="1" priority="5" stopIfTrue="1">
      <formula>H19="A"</formula>
    </cfRule>
  </conditionalFormatting>
  <conditionalFormatting sqref="H19">
    <cfRule type="expression" dxfId="2" priority="6" stopIfTrue="1">
      <formula>H19="G"</formula>
    </cfRule>
  </conditionalFormatting>
  <conditionalFormatting sqref="H20:J27 I19:J19">
    <cfRule type="expression" dxfId="0" priority="7" stopIfTrue="1">
      <formula>H19="R"</formula>
    </cfRule>
  </conditionalFormatting>
  <conditionalFormatting sqref="H20:J27 I19:J19">
    <cfRule type="expression" dxfId="1" priority="8" stopIfTrue="1">
      <formula>H19="A"</formula>
    </cfRule>
  </conditionalFormatting>
  <conditionalFormatting sqref="H20:J27 I19:J19">
    <cfRule type="expression" dxfId="2" priority="9" stopIfTrue="1">
      <formula>H19="G"</formula>
    </cfRule>
  </conditionalFormatting>
  <printOptions/>
  <pageMargins bottom="0.984251968503937" footer="0.0" header="0.0" left="0.7480314960629921" right="0.7480314960629921" top="0.984251968503937"/>
  <pageSetup paperSize="9"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fitToPage="1"/>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2" width="9.14"/>
    <col customWidth="1" min="3" max="3" width="33.71"/>
    <col customWidth="1" min="4" max="4" width="64.71"/>
    <col customWidth="1" min="5" max="10" width="18.14"/>
    <col customWidth="1" hidden="1" min="11" max="13" width="9.71"/>
    <col customWidth="1" min="14" max="14" width="10.71"/>
    <col customWidth="1" min="15" max="15" width="40.43"/>
    <col customWidth="1" min="16" max="16" width="10.43"/>
    <col customWidth="1" min="17" max="17" width="37.14"/>
    <col customWidth="1" min="18" max="18" width="101.71"/>
    <col customWidth="1" min="19" max="19" width="9.14"/>
    <col customWidth="1" min="20" max="26" width="8.71"/>
  </cols>
  <sheetData>
    <row r="1" ht="14.25" customHeight="1">
      <c r="A1" s="1"/>
      <c r="B1" s="1"/>
      <c r="C1" s="2"/>
      <c r="D1" s="1"/>
      <c r="E1" s="1"/>
      <c r="F1" s="1"/>
      <c r="G1" s="1"/>
      <c r="H1" s="1"/>
      <c r="I1" s="1"/>
      <c r="J1" s="1"/>
      <c r="K1" s="1"/>
      <c r="L1" s="1"/>
      <c r="M1" s="1"/>
      <c r="N1" s="1"/>
      <c r="O1" s="1"/>
      <c r="P1" s="1"/>
      <c r="Q1" s="1"/>
      <c r="R1" s="1"/>
      <c r="S1" s="1"/>
    </row>
    <row r="2" ht="14.25" customHeight="1">
      <c r="A2" s="1"/>
      <c r="B2" s="1"/>
      <c r="C2" s="3" t="str">
        <f>cstProjectName</f>
        <v>RM 6251 Supply of Energy</v>
      </c>
      <c r="D2" s="1"/>
      <c r="E2" s="1"/>
      <c r="F2" s="1"/>
      <c r="G2" s="1"/>
      <c r="H2" s="1"/>
      <c r="I2" s="1"/>
      <c r="J2" s="1"/>
      <c r="K2" s="1"/>
      <c r="L2" s="1"/>
      <c r="M2" s="1"/>
      <c r="N2" s="1"/>
      <c r="O2" s="1"/>
      <c r="P2" s="1"/>
      <c r="Q2" s="1"/>
      <c r="R2" s="1"/>
      <c r="S2" s="1"/>
    </row>
    <row r="3" ht="14.25" customHeight="1">
      <c r="A3" s="1"/>
      <c r="B3" s="1"/>
      <c r="C3" s="4" t="str">
        <f>MID(CELL("filename",A1),FIND("]",CELL("filename",A1))+1,256)&amp;" Sheet"</f>
        <v>#VALUE!</v>
      </c>
      <c r="D3" s="1"/>
      <c r="E3" s="1"/>
      <c r="F3" s="1"/>
      <c r="G3" s="1"/>
      <c r="H3" s="1"/>
      <c r="I3" s="1"/>
      <c r="J3" s="1"/>
      <c r="K3" s="1"/>
      <c r="L3" s="1"/>
      <c r="M3" s="1"/>
      <c r="N3" s="1"/>
      <c r="O3" s="1"/>
      <c r="P3" s="1"/>
      <c r="Q3" s="1"/>
      <c r="R3" s="1"/>
      <c r="S3" s="1"/>
    </row>
    <row r="4" ht="14.25" customHeight="1">
      <c r="A4" s="1"/>
      <c r="B4" s="1"/>
      <c r="C4" s="2" t="str">
        <f>IF(ISBLANK(cstProtectiveMarking),"",cstProtectiveMarking)</f>
        <v>OFFICIAL</v>
      </c>
      <c r="D4" s="1"/>
      <c r="E4" s="1"/>
      <c r="F4" s="1"/>
      <c r="G4" s="1"/>
      <c r="H4" s="1"/>
      <c r="I4" s="1"/>
      <c r="J4" s="1"/>
      <c r="K4" s="1"/>
      <c r="L4" s="1"/>
      <c r="M4" s="1"/>
      <c r="N4" s="1"/>
      <c r="O4" s="1"/>
      <c r="P4" s="1"/>
      <c r="Q4" s="1"/>
      <c r="R4" s="1"/>
      <c r="S4" s="1"/>
    </row>
    <row r="5" ht="14.25" customHeight="1">
      <c r="A5" s="1"/>
      <c r="B5" s="1"/>
      <c r="C5" s="9" t="str">
        <f>HYPERLINK("#'Contents'!A1",sysChkWord)</f>
        <v>1 Error 1 Warning</v>
      </c>
      <c r="D5" s="1"/>
      <c r="E5" s="1"/>
      <c r="F5" s="1"/>
      <c r="G5" s="1"/>
      <c r="H5" s="1"/>
      <c r="I5" s="1"/>
      <c r="J5" s="1"/>
      <c r="K5" s="1"/>
      <c r="L5" s="1"/>
      <c r="M5" s="1"/>
      <c r="N5" s="1"/>
      <c r="O5" s="1"/>
      <c r="P5" s="1"/>
      <c r="Q5" s="1"/>
      <c r="R5" s="1"/>
      <c r="S5" s="1"/>
    </row>
    <row r="6" ht="14.25" customHeight="1">
      <c r="A6" s="1"/>
      <c r="B6" s="9"/>
      <c r="C6" s="10" t="str">
        <f>HYPERLINK("#'Contents'!A1","Click for Contents")</f>
        <v>Click for Contents</v>
      </c>
      <c r="D6" s="7"/>
      <c r="E6" s="8"/>
      <c r="F6" s="8"/>
      <c r="G6" s="8"/>
      <c r="H6" s="8"/>
      <c r="I6" s="8"/>
      <c r="J6" s="8"/>
      <c r="K6" s="8"/>
      <c r="L6" s="8"/>
      <c r="M6" s="8"/>
      <c r="N6" s="8"/>
      <c r="O6" s="8"/>
      <c r="P6" s="8"/>
      <c r="Q6" s="8"/>
      <c r="R6" s="8"/>
      <c r="S6" s="8"/>
    </row>
    <row r="7" ht="14.25" customHeight="1">
      <c r="A7" s="1"/>
      <c r="B7" s="1"/>
      <c r="C7" s="1"/>
      <c r="D7" s="1"/>
      <c r="E7" s="1"/>
      <c r="F7" s="1"/>
      <c r="G7" s="1"/>
      <c r="H7" s="1"/>
      <c r="I7" s="1"/>
      <c r="J7" s="1"/>
      <c r="K7" s="1"/>
      <c r="L7" s="1"/>
      <c r="M7" s="1"/>
      <c r="N7" s="1"/>
      <c r="O7" s="1"/>
      <c r="P7" s="1"/>
      <c r="Q7" s="1"/>
      <c r="R7" s="1"/>
      <c r="S7" s="1"/>
    </row>
    <row r="8" ht="14.25" customHeight="1">
      <c r="A8" s="11">
        <f t="shared" ref="A8:B8" si="1">SUM(A9:A34)</f>
        <v>0</v>
      </c>
      <c r="B8" s="11">
        <f t="shared" si="1"/>
        <v>0</v>
      </c>
      <c r="C8" s="13"/>
      <c r="D8" s="13"/>
      <c r="E8" s="13"/>
      <c r="F8" s="13"/>
      <c r="G8" s="13"/>
      <c r="H8" s="13"/>
      <c r="I8" s="13"/>
      <c r="J8" s="13"/>
      <c r="K8" s="13"/>
      <c r="L8" s="13"/>
      <c r="M8" s="13"/>
      <c r="N8" s="13"/>
      <c r="O8" s="13"/>
      <c r="P8" s="13"/>
      <c r="Q8" s="13"/>
      <c r="R8" s="13"/>
      <c r="S8" s="13"/>
    </row>
    <row r="9" ht="14.25" customHeight="1">
      <c r="A9" s="14"/>
      <c r="B9" s="14"/>
      <c r="C9" s="14"/>
      <c r="D9" s="14"/>
      <c r="E9" s="14"/>
      <c r="F9" s="14"/>
      <c r="G9" s="14"/>
      <c r="H9" s="14"/>
      <c r="I9" s="14"/>
      <c r="J9" s="14"/>
      <c r="K9" s="14"/>
      <c r="L9" s="14"/>
      <c r="M9" s="14"/>
      <c r="N9" s="14"/>
      <c r="O9" s="14"/>
      <c r="P9" s="14"/>
      <c r="Q9" s="14"/>
      <c r="R9" s="14"/>
    </row>
    <row r="10" ht="14.25" customHeight="1">
      <c r="A10" s="46"/>
      <c r="B10" s="46"/>
      <c r="C10" s="176" t="s">
        <v>363</v>
      </c>
      <c r="H10" s="150" t="str">
        <f>CHOOSE('Bidder Instructions'!$H$40,'1.2a Subcontractor Input'!J$16,'1.2b Subcontractor Input'!P$16,"No sub-contractor selected")</f>
        <v>Subcontractor #2 Ltd</v>
      </c>
      <c r="I10" s="151"/>
      <c r="J10" s="151"/>
      <c r="K10" s="151"/>
      <c r="L10" s="151"/>
      <c r="M10" s="151"/>
      <c r="N10" s="151"/>
      <c r="O10" s="151"/>
      <c r="P10" s="151"/>
      <c r="Q10" s="151"/>
      <c r="R10" s="143"/>
    </row>
    <row r="11" ht="14.25" customHeight="1">
      <c r="A11" s="46"/>
      <c r="B11" s="46"/>
      <c r="C11" s="176" t="s">
        <v>347</v>
      </c>
      <c r="H11" s="150" t="str">
        <f>'2.2 Subcontractor Ancillary Inp'!D36</f>
        <v/>
      </c>
      <c r="I11" s="151"/>
      <c r="J11" s="151"/>
      <c r="K11" s="151"/>
      <c r="L11" s="151"/>
      <c r="M11" s="151"/>
      <c r="N11" s="151"/>
      <c r="O11" s="151"/>
      <c r="P11" s="151"/>
      <c r="Q11" s="151"/>
      <c r="R11" s="143"/>
    </row>
    <row r="12" ht="14.25" customHeight="1">
      <c r="A12" s="46"/>
      <c r="B12" s="46"/>
      <c r="C12" s="176" t="s">
        <v>350</v>
      </c>
      <c r="H12" s="150" t="str">
        <f>'2.2 Subcontractor Ancillary Inp'!D37</f>
        <v/>
      </c>
      <c r="I12" s="151"/>
      <c r="J12" s="151"/>
      <c r="K12" s="151"/>
      <c r="L12" s="151"/>
      <c r="M12" s="151"/>
      <c r="N12" s="151"/>
      <c r="O12" s="151"/>
      <c r="P12" s="151"/>
      <c r="Q12" s="151"/>
      <c r="R12" s="143"/>
    </row>
    <row r="13" ht="14.25" customHeight="1">
      <c r="A13" s="46"/>
      <c r="B13" s="46"/>
      <c r="C13" s="176" t="s">
        <v>353</v>
      </c>
      <c r="H13" s="150" t="str">
        <f>'2.2 Subcontractor Ancillary Inp'!D38</f>
        <v/>
      </c>
      <c r="I13" s="151"/>
      <c r="J13" s="151"/>
      <c r="K13" s="151"/>
      <c r="L13" s="151"/>
      <c r="M13" s="151"/>
      <c r="N13" s="151"/>
      <c r="O13" s="151"/>
      <c r="P13" s="151"/>
      <c r="Q13" s="151"/>
      <c r="R13" s="143"/>
    </row>
    <row r="14" ht="14.25" customHeight="1">
      <c r="A14" s="46"/>
      <c r="B14" s="46"/>
      <c r="C14" s="176" t="s">
        <v>364</v>
      </c>
      <c r="H14" s="152" t="str">
        <f>CHOOSE('Bidder Instructions'!$H$40,'1.2a Subcontractor Input'!M$21,'1.2b Subcontractor Input'!Y$21,"No sub-contractor selected")</f>
        <v>31/XX/20XX</v>
      </c>
      <c r="I14" s="151"/>
      <c r="J14" s="151"/>
      <c r="K14" s="151"/>
      <c r="L14" s="151"/>
      <c r="M14" s="151"/>
      <c r="N14" s="151"/>
      <c r="O14" s="151"/>
      <c r="P14" s="151"/>
      <c r="Q14" s="151"/>
      <c r="R14" s="143"/>
    </row>
    <row r="15" ht="14.25" customHeight="1">
      <c r="A15" s="46"/>
      <c r="B15" s="46"/>
      <c r="C15" s="27"/>
      <c r="D15" s="153"/>
      <c r="E15" s="153"/>
      <c r="F15" s="153"/>
      <c r="G15" s="153"/>
      <c r="H15" s="153"/>
      <c r="I15" s="153"/>
      <c r="J15" s="153"/>
      <c r="K15" s="153"/>
      <c r="L15" s="153"/>
      <c r="M15" s="153"/>
      <c r="N15" s="153"/>
      <c r="O15" s="153"/>
      <c r="P15" s="153"/>
      <c r="Q15" s="153"/>
      <c r="R15" s="153"/>
    </row>
    <row r="16" ht="14.25" customHeight="1">
      <c r="A16" s="46"/>
      <c r="B16" s="46"/>
      <c r="C16" s="27"/>
      <c r="D16" s="153"/>
      <c r="E16" s="153"/>
      <c r="F16" s="153"/>
      <c r="G16" s="153"/>
      <c r="H16" s="153"/>
      <c r="I16" s="153"/>
      <c r="J16" s="153"/>
      <c r="K16" s="153"/>
      <c r="L16" s="153"/>
      <c r="M16" s="153"/>
      <c r="N16" s="153"/>
      <c r="O16" s="153"/>
      <c r="P16" s="153"/>
      <c r="Q16" s="153"/>
      <c r="R16" s="153"/>
    </row>
    <row r="17" ht="14.25" customHeight="1">
      <c r="A17" s="46"/>
      <c r="B17" s="46"/>
      <c r="C17" s="24" t="s">
        <v>365</v>
      </c>
      <c r="D17" s="46"/>
      <c r="E17" s="154"/>
      <c r="F17" s="154"/>
      <c r="G17" s="154"/>
      <c r="H17" s="153"/>
      <c r="I17" s="153"/>
      <c r="J17" s="153"/>
      <c r="K17" s="153"/>
      <c r="L17" s="153"/>
      <c r="M17" s="153"/>
      <c r="N17" s="153"/>
      <c r="O17" s="153"/>
      <c r="P17" s="153"/>
      <c r="Q17" s="153"/>
      <c r="R17" s="153"/>
    </row>
    <row r="18" ht="15.0" customHeight="1">
      <c r="A18" s="155"/>
      <c r="B18" s="155"/>
      <c r="C18" s="156" t="s">
        <v>366</v>
      </c>
      <c r="D18" s="157"/>
      <c r="E18" s="158" t="s">
        <v>367</v>
      </c>
      <c r="F18" s="158"/>
      <c r="G18" s="158" t="s">
        <v>368</v>
      </c>
      <c r="H18" s="159" t="s">
        <v>369</v>
      </c>
      <c r="I18" s="159"/>
      <c r="J18" s="159" t="s">
        <v>370</v>
      </c>
      <c r="K18" s="159" t="s">
        <v>371</v>
      </c>
      <c r="L18" s="159"/>
      <c r="M18" s="159" t="s">
        <v>372</v>
      </c>
      <c r="N18" s="160" t="s">
        <v>373</v>
      </c>
      <c r="O18" s="161"/>
      <c r="P18" s="161"/>
      <c r="Q18" s="161"/>
      <c r="R18" s="157"/>
    </row>
    <row r="19" ht="141.0" customHeight="1">
      <c r="A19" s="46"/>
      <c r="B19" s="46"/>
      <c r="C19" s="162">
        <v>1.0</v>
      </c>
      <c r="D19" s="162" t="s">
        <v>118</v>
      </c>
      <c r="E19" s="163" t="str">
        <f>CHOOSE('Bidder Instructions'!$H$40,'1.2a Subcontractor Input'!K156,'1.2b Subcontractor Input'!S134,"")</f>
        <v>#DIV/0!</v>
      </c>
      <c r="F19" s="163" t="str">
        <f>CHOOSE('Bidder Instructions'!$H$40,'1.2a Subcontractor Input'!L156,'1.2b Subcontractor Input'!V134,"")</f>
        <v>#DIV/0!</v>
      </c>
      <c r="G19" s="163" t="str">
        <f>CHOOSE('Bidder Instructions'!$H$40,'1.2a Subcontractor Input'!M156,'1.2b Subcontractor Input'!Y134,"")</f>
        <v>#DIV/0!</v>
      </c>
      <c r="H19" s="164" t="str">
        <f>CHOOSE('Bidder Instructions'!$H$40,'1.2a Subcontractor Input'!K168,'1.2b Subcontractor Input'!S146,"")</f>
        <v>#DIV/0!</v>
      </c>
      <c r="I19" s="164" t="str">
        <f>CHOOSE('Bidder Instructions'!$H$40,'1.2a Subcontractor Input'!L168,'1.2b Subcontractor Input'!V146,"")</f>
        <v>#DIV/0!</v>
      </c>
      <c r="J19" s="164" t="str">
        <f>CHOOSE('Bidder Instructions'!$H$40,'1.2a Subcontractor Input'!M168,'1.2b Subcontractor Input'!Y146,"")</f>
        <v>#DIV/0!</v>
      </c>
      <c r="K19" s="165"/>
      <c r="L19" s="165"/>
      <c r="M19" s="165"/>
      <c r="N19" s="142"/>
      <c r="O19" s="151"/>
      <c r="P19" s="151"/>
      <c r="Q19" s="151"/>
      <c r="R19" s="143"/>
    </row>
    <row r="20" ht="141.0" customHeight="1">
      <c r="A20" s="46"/>
      <c r="B20" s="46"/>
      <c r="C20" s="162">
        <v>2.0</v>
      </c>
      <c r="D20" s="162" t="s">
        <v>120</v>
      </c>
      <c r="E20" s="169">
        <f>CHOOSE('Bidder Instructions'!$H$40,'1.2a Subcontractor Input'!K157,'1.2b Subcontractor Input'!S135,"")</f>
        <v>0</v>
      </c>
      <c r="F20" s="169">
        <f>CHOOSE('Bidder Instructions'!$H$40,'1.2a Subcontractor Input'!L157,'1.2b Subcontractor Input'!V135,"")</f>
        <v>0</v>
      </c>
      <c r="G20" s="169">
        <f>CHOOSE('Bidder Instructions'!$H$40,'1.2a Subcontractor Input'!M157,'1.2b Subcontractor Input'!Y135,"")</f>
        <v>0</v>
      </c>
      <c r="H20" s="164" t="str">
        <f>CHOOSE('Bidder Instructions'!$H$40,'1.2a Subcontractor Input'!K169,'1.2b Subcontractor Input'!S147,"")</f>
        <v>R</v>
      </c>
      <c r="I20" s="164" t="str">
        <f>CHOOSE('Bidder Instructions'!$H$40,'1.2a Subcontractor Input'!L169,'1.2b Subcontractor Input'!V147,"")</f>
        <v>R</v>
      </c>
      <c r="J20" s="164" t="str">
        <f>CHOOSE('Bidder Instructions'!$H$40,'1.2a Subcontractor Input'!M169,'1.2b Subcontractor Input'!Y147,"")</f>
        <v>R</v>
      </c>
      <c r="K20" s="165"/>
      <c r="L20" s="165"/>
      <c r="M20" s="165"/>
      <c r="N20" s="142"/>
      <c r="O20" s="151"/>
      <c r="P20" s="151"/>
      <c r="Q20" s="151"/>
      <c r="R20" s="143"/>
    </row>
    <row r="21" ht="141.0" customHeight="1">
      <c r="A21" s="46"/>
      <c r="B21" s="46"/>
      <c r="C21" s="162" t="s">
        <v>121</v>
      </c>
      <c r="D21" s="162" t="s">
        <v>262</v>
      </c>
      <c r="E21" s="169" t="str">
        <f>CHOOSE('Bidder Instructions'!$H$40,'1.2a Subcontractor Input'!K158,'1.2b Subcontractor Input'!S136,"")</f>
        <v>N/A</v>
      </c>
      <c r="F21" s="169" t="str">
        <f>CHOOSE('Bidder Instructions'!$H$40,'1.2a Subcontractor Input'!L158,'1.2b Subcontractor Input'!V136,"")</f>
        <v>N/A</v>
      </c>
      <c r="G21" s="169" t="str">
        <f>CHOOSE('Bidder Instructions'!$H$40,'1.2a Subcontractor Input'!M158,'1.2b Subcontractor Input'!Y136,"")</f>
        <v>N/A</v>
      </c>
      <c r="H21" s="164" t="str">
        <f>CHOOSE('Bidder Instructions'!$H$40,'1.2a Subcontractor Input'!K170,'1.2b Subcontractor Input'!S148,"")</f>
        <v>N/A</v>
      </c>
      <c r="I21" s="164" t="str">
        <f>CHOOSE('Bidder Instructions'!$H$40,'1.2a Subcontractor Input'!L170,'1.2b Subcontractor Input'!V148,"")</f>
        <v>N/A</v>
      </c>
      <c r="J21" s="164" t="str">
        <f>CHOOSE('Bidder Instructions'!$H$40,'1.2a Subcontractor Input'!M170,'1.2b Subcontractor Input'!Y148,"")</f>
        <v>N/A</v>
      </c>
      <c r="K21" s="165"/>
      <c r="L21" s="165"/>
      <c r="M21" s="165"/>
      <c r="N21" s="142"/>
      <c r="O21" s="151"/>
      <c r="P21" s="151"/>
      <c r="Q21" s="151"/>
      <c r="R21" s="143"/>
    </row>
    <row r="22" ht="141.0" customHeight="1">
      <c r="A22" s="46"/>
      <c r="B22" s="46"/>
      <c r="C22" s="162" t="s">
        <v>123</v>
      </c>
      <c r="D22" s="162" t="s">
        <v>124</v>
      </c>
      <c r="E22" s="163" t="str">
        <f>CHOOSE('Bidder Instructions'!$H$40,'1.2a Subcontractor Input'!K159,'1.2b Subcontractor Input'!S137,"")</f>
        <v>#DIV/0!</v>
      </c>
      <c r="F22" s="163" t="str">
        <f>CHOOSE('Bidder Instructions'!$H$40,'1.2a Subcontractor Input'!L159,'1.2b Subcontractor Input'!V137,"")</f>
        <v>#DIV/0!</v>
      </c>
      <c r="G22" s="163" t="str">
        <f>CHOOSE('Bidder Instructions'!$H$40,'1.2a Subcontractor Input'!M159,'1.2b Subcontractor Input'!Y137,"")</f>
        <v>#DIV/0!</v>
      </c>
      <c r="H22" s="164" t="str">
        <f>CHOOSE('Bidder Instructions'!$H$40,'1.2a Subcontractor Input'!K171,'1.2b Subcontractor Input'!S149,"")</f>
        <v>#DIV/0!</v>
      </c>
      <c r="I22" s="164" t="str">
        <f>CHOOSE('Bidder Instructions'!$H$40,'1.2a Subcontractor Input'!L171,'1.2b Subcontractor Input'!V149,"")</f>
        <v>#DIV/0!</v>
      </c>
      <c r="J22" s="164" t="str">
        <f>CHOOSE('Bidder Instructions'!$H$40,'1.2a Subcontractor Input'!M171,'1.2b Subcontractor Input'!Y149,"")</f>
        <v>#DIV/0!</v>
      </c>
      <c r="K22" s="165"/>
      <c r="L22" s="165"/>
      <c r="M22" s="165"/>
      <c r="N22" s="142"/>
      <c r="O22" s="151"/>
      <c r="P22" s="151"/>
      <c r="Q22" s="151"/>
      <c r="R22" s="143"/>
    </row>
    <row r="23" ht="141.0" customHeight="1">
      <c r="A23" s="46"/>
      <c r="B23" s="46"/>
      <c r="C23" s="162">
        <v>4.0</v>
      </c>
      <c r="D23" s="162" t="s">
        <v>126</v>
      </c>
      <c r="E23" s="163" t="str">
        <f>CHOOSE('Bidder Instructions'!$H$40,'1.2a Subcontractor Input'!K160,'1.2b Subcontractor Input'!S138,"")</f>
        <v>#DIV/0!</v>
      </c>
      <c r="F23" s="163" t="str">
        <f>CHOOSE('Bidder Instructions'!$H$40,'1.2a Subcontractor Input'!L160,'1.2b Subcontractor Input'!V138,"")</f>
        <v>#DIV/0!</v>
      </c>
      <c r="G23" s="163" t="str">
        <f>CHOOSE('Bidder Instructions'!$H$40,'1.2a Subcontractor Input'!M160,'1.2b Subcontractor Input'!Y138,"")</f>
        <v>#DIV/0!</v>
      </c>
      <c r="H23" s="164" t="str">
        <f>CHOOSE('Bidder Instructions'!$H$40,'1.2a Subcontractor Input'!K172,'1.2b Subcontractor Input'!S150,"")</f>
        <v>#DIV/0!</v>
      </c>
      <c r="I23" s="164" t="str">
        <f>CHOOSE('Bidder Instructions'!$H$40,'1.2a Subcontractor Input'!L172,'1.2b Subcontractor Input'!V150,"")</f>
        <v>#DIV/0!</v>
      </c>
      <c r="J23" s="164" t="str">
        <f>CHOOSE('Bidder Instructions'!$H$40,'1.2a Subcontractor Input'!M172,'1.2b Subcontractor Input'!Y150,"")</f>
        <v>#DIV/0!</v>
      </c>
      <c r="K23" s="173"/>
      <c r="L23" s="165"/>
      <c r="M23" s="174"/>
      <c r="N23" s="175"/>
      <c r="O23" s="151"/>
      <c r="P23" s="151"/>
      <c r="Q23" s="151"/>
      <c r="R23" s="143"/>
    </row>
    <row r="24" ht="141.0" customHeight="1">
      <c r="A24" s="46"/>
      <c r="B24" s="46"/>
      <c r="C24" s="162">
        <v>5.0</v>
      </c>
      <c r="D24" s="162" t="s">
        <v>127</v>
      </c>
      <c r="E24" s="163" t="str">
        <f>CHOOSE('Bidder Instructions'!$H$40,'1.2a Subcontractor Input'!K161,'1.2b Subcontractor Input'!S139,"")</f>
        <v>#DIV/0!</v>
      </c>
      <c r="F24" s="163" t="str">
        <f>CHOOSE('Bidder Instructions'!$H$40,'1.2a Subcontractor Input'!L161,'1.2b Subcontractor Input'!V139,"")</f>
        <v>#DIV/0!</v>
      </c>
      <c r="G24" s="163" t="str">
        <f>CHOOSE('Bidder Instructions'!$H$40,'1.2a Subcontractor Input'!M161,'1.2b Subcontractor Input'!Y139,"")</f>
        <v>#DIV/0!</v>
      </c>
      <c r="H24" s="164" t="str">
        <f>CHOOSE('Bidder Instructions'!$H$40,'1.2a Subcontractor Input'!K173,'1.2b Subcontractor Input'!S151,"")</f>
        <v>G</v>
      </c>
      <c r="I24" s="164" t="str">
        <f>CHOOSE('Bidder Instructions'!$H$40,'1.2a Subcontractor Input'!L173,'1.2b Subcontractor Input'!V151,"")</f>
        <v>G</v>
      </c>
      <c r="J24" s="164" t="str">
        <f>CHOOSE('Bidder Instructions'!$H$40,'1.2a Subcontractor Input'!M173,'1.2b Subcontractor Input'!Y151,"")</f>
        <v>G</v>
      </c>
      <c r="K24" s="173"/>
      <c r="L24" s="165"/>
      <c r="M24" s="174"/>
      <c r="N24" s="175"/>
      <c r="O24" s="151"/>
      <c r="P24" s="151"/>
      <c r="Q24" s="151"/>
      <c r="R24" s="143"/>
    </row>
    <row r="25" ht="141.0" customHeight="1">
      <c r="A25" s="46"/>
      <c r="B25" s="46"/>
      <c r="C25" s="162">
        <v>6.0</v>
      </c>
      <c r="D25" s="162" t="s">
        <v>128</v>
      </c>
      <c r="E25" s="163" t="str">
        <f>CHOOSE('Bidder Instructions'!$H$40,'1.2a Subcontractor Input'!K162,'1.2b Subcontractor Input'!S140,"")</f>
        <v>#DIV/0!</v>
      </c>
      <c r="F25" s="163" t="str">
        <f>CHOOSE('Bidder Instructions'!$H$40,'1.2a Subcontractor Input'!L162,'1.2b Subcontractor Input'!V140,"")</f>
        <v>#DIV/0!</v>
      </c>
      <c r="G25" s="163" t="str">
        <f>CHOOSE('Bidder Instructions'!$H$40,'1.2a Subcontractor Input'!M162,'1.2b Subcontractor Input'!Y140,"")</f>
        <v>#DIV/0!</v>
      </c>
      <c r="H25" s="164" t="str">
        <f>CHOOSE('Bidder Instructions'!$H$40,'1.2a Subcontractor Input'!K174,'1.2b Subcontractor Input'!S152,"")</f>
        <v>#DIV/0!</v>
      </c>
      <c r="I25" s="164" t="str">
        <f>CHOOSE('Bidder Instructions'!$H$40,'1.2a Subcontractor Input'!L174,'1.2b Subcontractor Input'!V152,"")</f>
        <v>#DIV/0!</v>
      </c>
      <c r="J25" s="164" t="str">
        <f>CHOOSE('Bidder Instructions'!$H$40,'1.2a Subcontractor Input'!M174,'1.2b Subcontractor Input'!Y152,"")</f>
        <v>#DIV/0!</v>
      </c>
      <c r="K25" s="173"/>
      <c r="L25" s="165"/>
      <c r="M25" s="174"/>
      <c r="N25" s="175"/>
      <c r="O25" s="151"/>
      <c r="P25" s="151"/>
      <c r="Q25" s="151"/>
      <c r="R25" s="143"/>
    </row>
    <row r="26" ht="141.0" customHeight="1">
      <c r="A26" s="46"/>
      <c r="B26" s="46"/>
      <c r="C26" s="162">
        <v>7.0</v>
      </c>
      <c r="D26" s="162" t="s">
        <v>129</v>
      </c>
      <c r="E26" s="163">
        <f>CHOOSE('Bidder Instructions'!$H$40,'1.2a Subcontractor Input'!K163,'1.2b Subcontractor Input'!S141,"")</f>
        <v>0</v>
      </c>
      <c r="F26" s="163">
        <f>CHOOSE('Bidder Instructions'!$H$40,'1.2a Subcontractor Input'!L163,'1.2b Subcontractor Input'!V141,"")</f>
        <v>0</v>
      </c>
      <c r="G26" s="163">
        <f>CHOOSE('Bidder Instructions'!$H$40,'1.2a Subcontractor Input'!M163,'1.2b Subcontractor Input'!Y141,"")</f>
        <v>0</v>
      </c>
      <c r="H26" s="164" t="str">
        <f>CHOOSE('Bidder Instructions'!$H$40,'1.2a Subcontractor Input'!K175,'1.2b Subcontractor Input'!S153,"")</f>
        <v>R</v>
      </c>
      <c r="I26" s="164" t="str">
        <f>CHOOSE('Bidder Instructions'!$H$40,'1.2a Subcontractor Input'!L175,'1.2b Subcontractor Input'!V153,"")</f>
        <v>R</v>
      </c>
      <c r="J26" s="164" t="str">
        <f>CHOOSE('Bidder Instructions'!$H$40,'1.2a Subcontractor Input'!M175,'1.2b Subcontractor Input'!Y153,"")</f>
        <v>R</v>
      </c>
      <c r="K26" s="165"/>
      <c r="L26" s="165"/>
      <c r="M26" s="165"/>
      <c r="N26" s="142"/>
      <c r="O26" s="151"/>
      <c r="P26" s="151"/>
      <c r="Q26" s="151"/>
      <c r="R26" s="143"/>
    </row>
    <row r="27" ht="141.0" customHeight="1">
      <c r="A27" s="46"/>
      <c r="B27" s="46"/>
      <c r="C27" s="162">
        <v>8.0</v>
      </c>
      <c r="D27" s="162" t="s">
        <v>130</v>
      </c>
      <c r="E27" s="169" t="str">
        <f>CHOOSE('Bidder Instructions'!$H$40,'1.2a Subcontractor Input'!K164,'1.2b Subcontractor Input'!S142,"")</f>
        <v>#DIV/0!</v>
      </c>
      <c r="F27" s="169" t="str">
        <f>CHOOSE('Bidder Instructions'!$H$40,'1.2a Subcontractor Input'!L164,'1.2b Subcontractor Input'!V142,"")</f>
        <v>#DIV/0!</v>
      </c>
      <c r="G27" s="169" t="str">
        <f>CHOOSE('Bidder Instructions'!$H$40,'1.2a Subcontractor Input'!M164,'1.2b Subcontractor Input'!Y142,"")</f>
        <v>#DIV/0!</v>
      </c>
      <c r="H27" s="164" t="str">
        <f>CHOOSE('Bidder Instructions'!$H$40,'1.2a Subcontractor Input'!K176,'1.2b Subcontractor Input'!S154,"")</f>
        <v>#DIV/0!</v>
      </c>
      <c r="I27" s="164" t="str">
        <f>CHOOSE('Bidder Instructions'!$H$40,'1.2a Subcontractor Input'!L176,'1.2b Subcontractor Input'!V154,"")</f>
        <v>#DIV/0!</v>
      </c>
      <c r="J27" s="164" t="str">
        <f>CHOOSE('Bidder Instructions'!$H$40,'1.2a Subcontractor Input'!M176,'1.2b Subcontractor Input'!Y154,"")</f>
        <v>#DIV/0!</v>
      </c>
      <c r="K27" s="172"/>
      <c r="L27" s="172"/>
      <c r="M27" s="172"/>
      <c r="N27" s="142"/>
      <c r="O27" s="151"/>
      <c r="P27" s="151"/>
      <c r="Q27" s="151"/>
      <c r="R27" s="143"/>
    </row>
    <row r="28" ht="14.25" customHeight="1">
      <c r="A28" s="46"/>
      <c r="B28" s="46"/>
      <c r="C28" s="27"/>
      <c r="D28" s="27"/>
      <c r="E28" s="153"/>
      <c r="F28" s="153"/>
      <c r="G28" s="153"/>
      <c r="H28" s="153"/>
      <c r="I28" s="153"/>
      <c r="J28" s="153"/>
      <c r="K28" s="153"/>
      <c r="L28" s="153"/>
      <c r="M28" s="153"/>
      <c r="N28" s="153"/>
      <c r="O28" s="153"/>
      <c r="P28" s="153"/>
      <c r="Q28" s="153"/>
      <c r="R28" s="153"/>
    </row>
    <row r="29" ht="14.25" customHeight="1">
      <c r="A29" s="46"/>
      <c r="B29" s="46"/>
      <c r="C29" s="27"/>
      <c r="D29" s="27"/>
      <c r="E29" s="153"/>
      <c r="F29" s="153"/>
      <c r="G29" s="153"/>
      <c r="H29" s="153"/>
      <c r="I29" s="153"/>
      <c r="J29" s="153"/>
      <c r="K29" s="153"/>
      <c r="L29" s="153"/>
      <c r="M29" s="153"/>
      <c r="N29" s="153"/>
      <c r="O29" s="153"/>
      <c r="P29" s="153"/>
      <c r="Q29" s="153"/>
      <c r="R29" s="153"/>
    </row>
    <row r="30" ht="14.25" customHeight="1">
      <c r="A30" s="46"/>
      <c r="B30" s="46"/>
      <c r="C30" s="27"/>
      <c r="D30" s="27"/>
      <c r="E30" s="153"/>
      <c r="F30" s="153"/>
      <c r="G30" s="153"/>
      <c r="H30" s="153"/>
      <c r="I30" s="153"/>
      <c r="J30" s="153"/>
      <c r="K30" s="153"/>
      <c r="L30" s="153"/>
      <c r="M30" s="153"/>
      <c r="N30" s="153"/>
      <c r="O30" s="153"/>
      <c r="P30" s="153"/>
      <c r="Q30" s="153"/>
      <c r="R30" s="153"/>
    </row>
    <row r="31" ht="14.25" customHeight="1">
      <c r="A31" s="46"/>
      <c r="B31" s="46"/>
      <c r="C31" s="27"/>
      <c r="D31" s="27"/>
      <c r="E31" s="153"/>
      <c r="F31" s="153"/>
      <c r="G31" s="153"/>
      <c r="H31" s="153"/>
      <c r="I31" s="153"/>
      <c r="J31" s="153"/>
      <c r="K31" s="153"/>
      <c r="L31" s="153"/>
      <c r="M31" s="153"/>
      <c r="N31" s="153"/>
      <c r="O31" s="153"/>
      <c r="P31" s="153"/>
      <c r="Q31" s="153"/>
      <c r="R31" s="153"/>
    </row>
    <row r="32" ht="14.25" customHeight="1">
      <c r="A32" s="46"/>
      <c r="B32" s="46"/>
      <c r="C32" s="27"/>
      <c r="D32" s="27"/>
      <c r="E32" s="153"/>
      <c r="F32" s="153"/>
      <c r="G32" s="153"/>
      <c r="H32" s="153"/>
      <c r="I32" s="153"/>
      <c r="J32" s="153"/>
      <c r="K32" s="153"/>
      <c r="L32" s="153"/>
      <c r="M32" s="153"/>
      <c r="N32" s="153"/>
      <c r="O32" s="153"/>
      <c r="P32" s="153"/>
      <c r="Q32" s="153"/>
      <c r="R32" s="153"/>
    </row>
    <row r="33" ht="14.25" customHeight="1">
      <c r="A33" s="46"/>
      <c r="B33" s="46"/>
      <c r="C33" s="27"/>
      <c r="D33" s="27"/>
      <c r="E33" s="153"/>
      <c r="F33" s="153"/>
      <c r="G33" s="153"/>
      <c r="H33" s="153"/>
      <c r="I33" s="153"/>
      <c r="J33" s="153"/>
      <c r="K33" s="153"/>
      <c r="L33" s="153"/>
      <c r="M33" s="153"/>
      <c r="N33" s="153"/>
      <c r="O33" s="153"/>
      <c r="P33" s="153"/>
      <c r="Q33" s="153"/>
      <c r="R33" s="153"/>
    </row>
    <row r="34" ht="14.25" customHeight="1">
      <c r="A34" s="15" t="s">
        <v>107</v>
      </c>
      <c r="B34" s="15"/>
      <c r="C34" s="15"/>
      <c r="D34" s="15"/>
      <c r="E34" s="15"/>
      <c r="F34" s="15"/>
      <c r="G34" s="15"/>
      <c r="H34" s="15"/>
      <c r="I34" s="15"/>
      <c r="J34" s="15"/>
      <c r="K34" s="15"/>
      <c r="L34" s="15"/>
      <c r="M34" s="15"/>
      <c r="N34" s="15"/>
      <c r="O34" s="15"/>
      <c r="P34" s="15"/>
      <c r="Q34" s="15"/>
      <c r="R34" s="15"/>
      <c r="S34" s="15"/>
    </row>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C6:D6"/>
    <mergeCell ref="C10:G10"/>
    <mergeCell ref="H10:R10"/>
    <mergeCell ref="C11:G11"/>
    <mergeCell ref="H11:R11"/>
    <mergeCell ref="C12:G12"/>
    <mergeCell ref="H12:R12"/>
    <mergeCell ref="N20:R20"/>
    <mergeCell ref="N21:R21"/>
    <mergeCell ref="N22:R22"/>
    <mergeCell ref="N23:R23"/>
    <mergeCell ref="N24:R24"/>
    <mergeCell ref="N25:R25"/>
    <mergeCell ref="N26:R26"/>
    <mergeCell ref="N27:R27"/>
    <mergeCell ref="C13:G13"/>
    <mergeCell ref="H13:R13"/>
    <mergeCell ref="C14:G14"/>
    <mergeCell ref="H14:R14"/>
    <mergeCell ref="C18:D18"/>
    <mergeCell ref="N18:R18"/>
    <mergeCell ref="N19:R19"/>
  </mergeCells>
  <conditionalFormatting sqref="H20:M27 I19:M19">
    <cfRule type="expression" dxfId="0" priority="1" stopIfTrue="1">
      <formula>H19="R"</formula>
    </cfRule>
  </conditionalFormatting>
  <conditionalFormatting sqref="H20:M27 I19:M19">
    <cfRule type="expression" dxfId="1" priority="2" stopIfTrue="1">
      <formula>H19="A"</formula>
    </cfRule>
  </conditionalFormatting>
  <conditionalFormatting sqref="H20:M27 I19:M19">
    <cfRule type="expression" dxfId="2" priority="3" stopIfTrue="1">
      <formula>H19="G"</formula>
    </cfRule>
  </conditionalFormatting>
  <conditionalFormatting sqref="H19">
    <cfRule type="expression" dxfId="0" priority="4" stopIfTrue="1">
      <formula>H19="R"</formula>
    </cfRule>
  </conditionalFormatting>
  <conditionalFormatting sqref="H19">
    <cfRule type="expression" dxfId="1" priority="5" stopIfTrue="1">
      <formula>H19="A"</formula>
    </cfRule>
  </conditionalFormatting>
  <conditionalFormatting sqref="H19">
    <cfRule type="expression" dxfId="2" priority="6" stopIfTrue="1">
      <formula>H19="G"</formula>
    </cfRule>
  </conditionalFormatting>
  <printOptions/>
  <pageMargins bottom="0.984251968503937" footer="0.0" header="0.0" left="0.7480314960629921" right="0.7480314960629921" top="0.984251968503937"/>
  <pageSetup paperSize="9"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fitToPage="1"/>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2" width="9.14"/>
    <col customWidth="1" min="3" max="3" width="34.14"/>
    <col customWidth="1" min="4" max="4" width="64.71"/>
    <col customWidth="1" min="5" max="10" width="18.14"/>
    <col customWidth="1" hidden="1" min="11" max="13" width="9.71"/>
    <col customWidth="1" min="14" max="14" width="10.71"/>
    <col customWidth="1" min="15" max="15" width="40.43"/>
    <col customWidth="1" min="16" max="16" width="10.43"/>
    <col customWidth="1" min="17" max="17" width="37.14"/>
    <col customWidth="1" min="18" max="18" width="101.71"/>
    <col customWidth="1" min="19" max="19" width="9.14"/>
    <col customWidth="1" min="20" max="26" width="8.71"/>
  </cols>
  <sheetData>
    <row r="1" ht="14.25" customHeight="1">
      <c r="A1" s="1"/>
      <c r="B1" s="1"/>
      <c r="C1" s="2"/>
      <c r="D1" s="1"/>
      <c r="E1" s="1"/>
      <c r="F1" s="1"/>
      <c r="G1" s="1"/>
      <c r="H1" s="1"/>
      <c r="I1" s="1"/>
      <c r="J1" s="1"/>
      <c r="K1" s="1"/>
      <c r="L1" s="1"/>
      <c r="M1" s="1"/>
      <c r="N1" s="1"/>
      <c r="O1" s="1"/>
      <c r="P1" s="1"/>
      <c r="Q1" s="1"/>
      <c r="R1" s="1"/>
      <c r="S1" s="1"/>
    </row>
    <row r="2" ht="14.25" customHeight="1">
      <c r="A2" s="1"/>
      <c r="B2" s="1"/>
      <c r="C2" s="3" t="str">
        <f>cstProjectName</f>
        <v>RM 6251 Supply of Energy</v>
      </c>
      <c r="D2" s="1"/>
      <c r="E2" s="1"/>
      <c r="F2" s="1"/>
      <c r="G2" s="1"/>
      <c r="H2" s="1"/>
      <c r="I2" s="1"/>
      <c r="J2" s="1"/>
      <c r="K2" s="1"/>
      <c r="L2" s="1"/>
      <c r="M2" s="1"/>
      <c r="N2" s="1"/>
      <c r="O2" s="1"/>
      <c r="P2" s="1"/>
      <c r="Q2" s="1"/>
      <c r="R2" s="1"/>
      <c r="S2" s="1"/>
    </row>
    <row r="3" ht="14.25" customHeight="1">
      <c r="A3" s="1"/>
      <c r="B3" s="1"/>
      <c r="C3" s="4" t="str">
        <f>MID(CELL("filename",A1),FIND("]",CELL("filename",A1))+1,256)&amp;" Sheet"</f>
        <v>#VALUE!</v>
      </c>
      <c r="D3" s="1"/>
      <c r="E3" s="1"/>
      <c r="F3" s="1"/>
      <c r="G3" s="1"/>
      <c r="H3" s="1"/>
      <c r="I3" s="1"/>
      <c r="J3" s="1"/>
      <c r="K3" s="1"/>
      <c r="L3" s="1"/>
      <c r="M3" s="1"/>
      <c r="N3" s="1"/>
      <c r="O3" s="1"/>
      <c r="P3" s="1"/>
      <c r="Q3" s="1"/>
      <c r="R3" s="1"/>
      <c r="S3" s="1"/>
    </row>
    <row r="4" ht="14.25" customHeight="1">
      <c r="A4" s="1"/>
      <c r="B4" s="1"/>
      <c r="C4" s="2" t="str">
        <f>IF(ISBLANK(cstProtectiveMarking),"",cstProtectiveMarking)</f>
        <v>OFFICIAL</v>
      </c>
      <c r="D4" s="1"/>
      <c r="E4" s="1"/>
      <c r="F4" s="1"/>
      <c r="G4" s="1"/>
      <c r="H4" s="1"/>
      <c r="I4" s="1"/>
      <c r="J4" s="1"/>
      <c r="K4" s="1"/>
      <c r="L4" s="1"/>
      <c r="M4" s="1"/>
      <c r="N4" s="1"/>
      <c r="O4" s="1"/>
      <c r="P4" s="1"/>
      <c r="Q4" s="1"/>
      <c r="R4" s="1"/>
      <c r="S4" s="1"/>
    </row>
    <row r="5" ht="14.25" customHeight="1">
      <c r="A5" s="1"/>
      <c r="B5" s="1"/>
      <c r="C5" s="9" t="str">
        <f>HYPERLINK("#'Contents'!A1",sysChkWord)</f>
        <v>1 Error 1 Warning</v>
      </c>
      <c r="D5" s="1"/>
      <c r="E5" s="1"/>
      <c r="F5" s="1"/>
      <c r="G5" s="1"/>
      <c r="H5" s="1"/>
      <c r="I5" s="1"/>
      <c r="J5" s="1"/>
      <c r="K5" s="1"/>
      <c r="L5" s="1"/>
      <c r="M5" s="1"/>
      <c r="N5" s="1"/>
      <c r="O5" s="1"/>
      <c r="P5" s="1"/>
      <c r="Q5" s="1"/>
      <c r="R5" s="1"/>
      <c r="S5" s="1"/>
    </row>
    <row r="6" ht="14.25" customHeight="1">
      <c r="A6" s="1"/>
      <c r="B6" s="9"/>
      <c r="C6" s="10" t="str">
        <f>HYPERLINK("#'Contents'!A1","Click for Contents")</f>
        <v>Click for Contents</v>
      </c>
      <c r="D6" s="7"/>
      <c r="E6" s="8"/>
      <c r="F6" s="8"/>
      <c r="G6" s="8"/>
      <c r="H6" s="8"/>
      <c r="I6" s="8"/>
      <c r="J6" s="8"/>
      <c r="K6" s="8"/>
      <c r="L6" s="8"/>
      <c r="M6" s="8"/>
      <c r="N6" s="8"/>
      <c r="O6" s="8"/>
      <c r="P6" s="8"/>
      <c r="Q6" s="8"/>
      <c r="R6" s="8"/>
      <c r="S6" s="8"/>
    </row>
    <row r="7" ht="14.25" customHeight="1">
      <c r="A7" s="1"/>
      <c r="B7" s="1"/>
      <c r="C7" s="1"/>
      <c r="D7" s="1"/>
      <c r="E7" s="1"/>
      <c r="F7" s="1"/>
      <c r="G7" s="1"/>
      <c r="H7" s="1"/>
      <c r="I7" s="1"/>
      <c r="J7" s="1"/>
      <c r="K7" s="1"/>
      <c r="L7" s="1"/>
      <c r="M7" s="1"/>
      <c r="N7" s="1"/>
      <c r="O7" s="1"/>
      <c r="P7" s="1"/>
      <c r="Q7" s="1"/>
      <c r="R7" s="1"/>
      <c r="S7" s="1"/>
    </row>
    <row r="8" ht="14.25" customHeight="1">
      <c r="A8" s="11">
        <f t="shared" ref="A8:B8" si="1">SUM(A9:A34)</f>
        <v>0</v>
      </c>
      <c r="B8" s="11">
        <f t="shared" si="1"/>
        <v>0</v>
      </c>
      <c r="C8" s="13"/>
      <c r="D8" s="13"/>
      <c r="E8" s="13"/>
      <c r="F8" s="13"/>
      <c r="G8" s="13"/>
      <c r="H8" s="13"/>
      <c r="I8" s="13"/>
      <c r="J8" s="13"/>
      <c r="K8" s="13"/>
      <c r="L8" s="13"/>
      <c r="M8" s="13"/>
      <c r="N8" s="13"/>
      <c r="O8" s="13"/>
      <c r="P8" s="13"/>
      <c r="Q8" s="13"/>
      <c r="R8" s="13"/>
      <c r="S8" s="13"/>
    </row>
    <row r="9" ht="14.25" customHeight="1">
      <c r="A9" s="14"/>
      <c r="B9" s="14"/>
      <c r="C9" s="14"/>
      <c r="D9" s="14"/>
      <c r="E9" s="14"/>
      <c r="F9" s="14"/>
      <c r="G9" s="14"/>
      <c r="H9" s="14"/>
      <c r="I9" s="14"/>
      <c r="J9" s="14"/>
      <c r="K9" s="14"/>
      <c r="L9" s="14"/>
      <c r="M9" s="14"/>
      <c r="N9" s="14"/>
      <c r="O9" s="14"/>
      <c r="P9" s="14"/>
      <c r="Q9" s="14"/>
      <c r="R9" s="14"/>
    </row>
    <row r="10" ht="14.25" customHeight="1">
      <c r="A10" s="46"/>
      <c r="B10" s="46"/>
      <c r="C10" s="176" t="s">
        <v>363</v>
      </c>
      <c r="H10" s="150" t="str">
        <f>CHOOSE('Bidder Instructions'!$H$40,'1.2a Subcontractor Input'!O$16,'1.2b Subcontractor Input'!AA$16,"No sub-contractor selected")</f>
        <v>Subcontractor #3 Ltd</v>
      </c>
      <c r="I10" s="151"/>
      <c r="J10" s="151"/>
      <c r="K10" s="151"/>
      <c r="L10" s="151"/>
      <c r="M10" s="151"/>
      <c r="N10" s="151"/>
      <c r="O10" s="151"/>
      <c r="P10" s="151"/>
      <c r="Q10" s="151"/>
      <c r="R10" s="143"/>
    </row>
    <row r="11" ht="14.25" customHeight="1">
      <c r="A11" s="46"/>
      <c r="B11" s="46"/>
      <c r="C11" s="176" t="s">
        <v>347</v>
      </c>
      <c r="H11" s="150" t="str">
        <f>'2.2 Subcontractor Ancillary Inp'!D60</f>
        <v/>
      </c>
      <c r="I11" s="151"/>
      <c r="J11" s="151"/>
      <c r="K11" s="151"/>
      <c r="L11" s="151"/>
      <c r="M11" s="151"/>
      <c r="N11" s="151"/>
      <c r="O11" s="151"/>
      <c r="P11" s="151"/>
      <c r="Q11" s="151"/>
      <c r="R11" s="143"/>
    </row>
    <row r="12" ht="14.25" customHeight="1">
      <c r="A12" s="46"/>
      <c r="B12" s="46"/>
      <c r="C12" s="176" t="s">
        <v>350</v>
      </c>
      <c r="H12" s="150" t="str">
        <f>'2.2 Subcontractor Ancillary Inp'!D61</f>
        <v/>
      </c>
      <c r="I12" s="151"/>
      <c r="J12" s="151"/>
      <c r="K12" s="151"/>
      <c r="L12" s="151"/>
      <c r="M12" s="151"/>
      <c r="N12" s="151"/>
      <c r="O12" s="151"/>
      <c r="P12" s="151"/>
      <c r="Q12" s="151"/>
      <c r="R12" s="143"/>
    </row>
    <row r="13" ht="14.25" customHeight="1">
      <c r="A13" s="46"/>
      <c r="B13" s="46"/>
      <c r="C13" s="176" t="s">
        <v>353</v>
      </c>
      <c r="H13" s="150" t="str">
        <f>'2.2 Subcontractor Ancillary Inp'!D62</f>
        <v/>
      </c>
      <c r="I13" s="151"/>
      <c r="J13" s="151"/>
      <c r="K13" s="151"/>
      <c r="L13" s="151"/>
      <c r="M13" s="151"/>
      <c r="N13" s="151"/>
      <c r="O13" s="151"/>
      <c r="P13" s="151"/>
      <c r="Q13" s="151"/>
      <c r="R13" s="143"/>
    </row>
    <row r="14" ht="14.25" customHeight="1">
      <c r="A14" s="46"/>
      <c r="B14" s="46"/>
      <c r="C14" s="176" t="s">
        <v>364</v>
      </c>
      <c r="H14" s="152" t="str">
        <f>CHOOSE('Bidder Instructions'!$H$40,'1.2a Subcontractor Input'!R$21,'1.2b Subcontractor Input'!AJ$21,"No sub-contractor selected")</f>
        <v>31/XX/20XX</v>
      </c>
      <c r="I14" s="151"/>
      <c r="J14" s="151"/>
      <c r="K14" s="151"/>
      <c r="L14" s="151"/>
      <c r="M14" s="151"/>
      <c r="N14" s="151"/>
      <c r="O14" s="151"/>
      <c r="P14" s="151"/>
      <c r="Q14" s="151"/>
      <c r="R14" s="143"/>
    </row>
    <row r="15" ht="14.25" customHeight="1">
      <c r="A15" s="46"/>
      <c r="B15" s="46"/>
      <c r="C15" s="27"/>
      <c r="D15" s="153"/>
      <c r="E15" s="153"/>
      <c r="F15" s="153"/>
      <c r="G15" s="153"/>
      <c r="H15" s="153"/>
      <c r="I15" s="153"/>
      <c r="J15" s="153"/>
      <c r="K15" s="153"/>
      <c r="L15" s="153"/>
      <c r="M15" s="153"/>
      <c r="N15" s="153"/>
      <c r="O15" s="153"/>
      <c r="P15" s="153"/>
      <c r="Q15" s="153"/>
      <c r="R15" s="153"/>
    </row>
    <row r="16" ht="14.25" customHeight="1">
      <c r="A16" s="46"/>
      <c r="B16" s="46"/>
      <c r="C16" s="27"/>
      <c r="D16" s="153"/>
      <c r="E16" s="153"/>
      <c r="F16" s="153"/>
      <c r="G16" s="153"/>
      <c r="H16" s="153"/>
      <c r="I16" s="153"/>
      <c r="J16" s="153"/>
      <c r="K16" s="153"/>
      <c r="L16" s="153"/>
      <c r="M16" s="153"/>
      <c r="N16" s="153"/>
      <c r="O16" s="153"/>
      <c r="P16" s="153"/>
      <c r="Q16" s="153"/>
      <c r="R16" s="153"/>
    </row>
    <row r="17" ht="14.25" customHeight="1">
      <c r="A17" s="46"/>
      <c r="B17" s="46"/>
      <c r="C17" s="24" t="s">
        <v>365</v>
      </c>
      <c r="D17" s="46"/>
      <c r="E17" s="154"/>
      <c r="F17" s="154"/>
      <c r="G17" s="154"/>
      <c r="H17" s="153"/>
      <c r="I17" s="153"/>
      <c r="J17" s="153"/>
      <c r="K17" s="153"/>
      <c r="L17" s="153"/>
      <c r="M17" s="153"/>
      <c r="N17" s="153"/>
      <c r="O17" s="153"/>
      <c r="P17" s="153"/>
      <c r="Q17" s="153"/>
      <c r="R17" s="153"/>
    </row>
    <row r="18" ht="15.0" customHeight="1">
      <c r="A18" s="155"/>
      <c r="B18" s="155"/>
      <c r="C18" s="156" t="s">
        <v>366</v>
      </c>
      <c r="D18" s="157"/>
      <c r="E18" s="158" t="s">
        <v>367</v>
      </c>
      <c r="F18" s="158"/>
      <c r="G18" s="158" t="s">
        <v>368</v>
      </c>
      <c r="H18" s="159" t="s">
        <v>369</v>
      </c>
      <c r="I18" s="159"/>
      <c r="J18" s="159" t="s">
        <v>370</v>
      </c>
      <c r="K18" s="159" t="s">
        <v>371</v>
      </c>
      <c r="L18" s="159"/>
      <c r="M18" s="159" t="s">
        <v>372</v>
      </c>
      <c r="N18" s="160" t="s">
        <v>373</v>
      </c>
      <c r="O18" s="161"/>
      <c r="P18" s="161"/>
      <c r="Q18" s="161"/>
      <c r="R18" s="157"/>
    </row>
    <row r="19" ht="141.0" customHeight="1">
      <c r="A19" s="46"/>
      <c r="B19" s="46"/>
      <c r="C19" s="162">
        <v>1.0</v>
      </c>
      <c r="D19" s="162" t="s">
        <v>118</v>
      </c>
      <c r="E19" s="163" t="str">
        <f>CHOOSE('Bidder Instructions'!$H$40,'1.2a Subcontractor Input'!P156,'1.2b Subcontractor Input'!AD134,"")</f>
        <v>#DIV/0!</v>
      </c>
      <c r="F19" s="163" t="str">
        <f>CHOOSE('Bidder Instructions'!$H$40,'1.2a Subcontractor Input'!Q156,'1.2b Subcontractor Input'!AG134,"")</f>
        <v>#DIV/0!</v>
      </c>
      <c r="G19" s="163" t="str">
        <f>CHOOSE('Bidder Instructions'!$H$40,'1.2a Subcontractor Input'!R156,'1.2b Subcontractor Input'!AJ134,"")</f>
        <v>#DIV/0!</v>
      </c>
      <c r="H19" s="164" t="str">
        <f>CHOOSE('Bidder Instructions'!$H$40,'1.2a Subcontractor Input'!P168,'1.2b Subcontractor Input'!AD146,"")</f>
        <v>#DIV/0!</v>
      </c>
      <c r="I19" s="164" t="str">
        <f>CHOOSE('Bidder Instructions'!$H$40,'1.2a Subcontractor Input'!Q168,'1.2b Subcontractor Input'!AG146,"")</f>
        <v>#DIV/0!</v>
      </c>
      <c r="J19" s="164" t="str">
        <f>CHOOSE('Bidder Instructions'!$H$40,'1.2a Subcontractor Input'!R168,'1.2b Subcontractor Input'!AJ146,"")</f>
        <v>#DIV/0!</v>
      </c>
      <c r="K19" s="165"/>
      <c r="L19" s="165"/>
      <c r="M19" s="165"/>
      <c r="N19" s="142"/>
      <c r="O19" s="151"/>
      <c r="P19" s="151"/>
      <c r="Q19" s="151"/>
      <c r="R19" s="143"/>
    </row>
    <row r="20" ht="141.0" customHeight="1">
      <c r="A20" s="46"/>
      <c r="B20" s="46"/>
      <c r="C20" s="162">
        <v>2.0</v>
      </c>
      <c r="D20" s="162" t="s">
        <v>120</v>
      </c>
      <c r="E20" s="169">
        <f>CHOOSE('Bidder Instructions'!$H$40,'1.2a Subcontractor Input'!P157,'1.2b Subcontractor Input'!AD135,"")</f>
        <v>0</v>
      </c>
      <c r="F20" s="169">
        <f>CHOOSE('Bidder Instructions'!$H$40,'1.2a Subcontractor Input'!Q157,'1.2b Subcontractor Input'!AG135,"")</f>
        <v>0</v>
      </c>
      <c r="G20" s="169">
        <f>CHOOSE('Bidder Instructions'!$H$40,'1.2a Subcontractor Input'!R157,'1.2b Subcontractor Input'!AJ135,"")</f>
        <v>0</v>
      </c>
      <c r="H20" s="164" t="str">
        <f>CHOOSE('Bidder Instructions'!$H$40,'1.2a Subcontractor Input'!P169,'1.2b Subcontractor Input'!AD147,"")</f>
        <v>R</v>
      </c>
      <c r="I20" s="164" t="str">
        <f>CHOOSE('Bidder Instructions'!$H$40,'1.2a Subcontractor Input'!Q169,'1.2b Subcontractor Input'!AG147,"")</f>
        <v>R</v>
      </c>
      <c r="J20" s="164" t="str">
        <f>CHOOSE('Bidder Instructions'!$H$40,'1.2a Subcontractor Input'!R169,'1.2b Subcontractor Input'!AJ147,"")</f>
        <v>R</v>
      </c>
      <c r="K20" s="165"/>
      <c r="L20" s="165"/>
      <c r="M20" s="165"/>
      <c r="N20" s="142"/>
      <c r="O20" s="151"/>
      <c r="P20" s="151"/>
      <c r="Q20" s="151"/>
      <c r="R20" s="143"/>
    </row>
    <row r="21" ht="141.0" customHeight="1">
      <c r="A21" s="46"/>
      <c r="B21" s="46"/>
      <c r="C21" s="162" t="s">
        <v>121</v>
      </c>
      <c r="D21" s="162" t="s">
        <v>262</v>
      </c>
      <c r="E21" s="169" t="str">
        <f>CHOOSE('Bidder Instructions'!$H$40,'1.2a Subcontractor Input'!P158,'1.2b Subcontractor Input'!AD136,"")</f>
        <v>N/A</v>
      </c>
      <c r="F21" s="169" t="str">
        <f>CHOOSE('Bidder Instructions'!$H$40,'1.2a Subcontractor Input'!Q158,'1.2b Subcontractor Input'!AG136,"")</f>
        <v>N/A</v>
      </c>
      <c r="G21" s="169" t="str">
        <f>CHOOSE('Bidder Instructions'!$H$40,'1.2a Subcontractor Input'!R158,'1.2b Subcontractor Input'!AJ136,"")</f>
        <v>N/A</v>
      </c>
      <c r="H21" s="164" t="str">
        <f>CHOOSE('Bidder Instructions'!$H$40,'1.2a Subcontractor Input'!P170,'1.2b Subcontractor Input'!AD148,"")</f>
        <v>N/A</v>
      </c>
      <c r="I21" s="164" t="str">
        <f>CHOOSE('Bidder Instructions'!$H$40,'1.2a Subcontractor Input'!Q170,'1.2b Subcontractor Input'!AG148,"")</f>
        <v>N/A</v>
      </c>
      <c r="J21" s="164" t="str">
        <f>CHOOSE('Bidder Instructions'!$H$40,'1.2a Subcontractor Input'!R170,'1.2b Subcontractor Input'!AJ148,"")</f>
        <v>N/A</v>
      </c>
      <c r="K21" s="165"/>
      <c r="L21" s="165"/>
      <c r="M21" s="165"/>
      <c r="N21" s="142"/>
      <c r="O21" s="151"/>
      <c r="P21" s="151"/>
      <c r="Q21" s="151"/>
      <c r="R21" s="143"/>
    </row>
    <row r="22" ht="141.0" customHeight="1">
      <c r="A22" s="46"/>
      <c r="B22" s="46"/>
      <c r="C22" s="162" t="s">
        <v>123</v>
      </c>
      <c r="D22" s="162" t="s">
        <v>374</v>
      </c>
      <c r="E22" s="163" t="str">
        <f>CHOOSE('Bidder Instructions'!$H$40,'1.2a Subcontractor Input'!P159,'1.2b Subcontractor Input'!AD137,"")</f>
        <v>#DIV/0!</v>
      </c>
      <c r="F22" s="163" t="str">
        <f>CHOOSE('Bidder Instructions'!$H$40,'1.2a Subcontractor Input'!Q159,'1.2b Subcontractor Input'!AG137,"")</f>
        <v>#DIV/0!</v>
      </c>
      <c r="G22" s="163" t="str">
        <f>CHOOSE('Bidder Instructions'!$H$40,'1.2a Subcontractor Input'!R159,'1.2b Subcontractor Input'!AJ137,"")</f>
        <v>#DIV/0!</v>
      </c>
      <c r="H22" s="164" t="str">
        <f>CHOOSE('Bidder Instructions'!$H$40,'1.2a Subcontractor Input'!P171,'1.2b Subcontractor Input'!AD149,"")</f>
        <v>#DIV/0!</v>
      </c>
      <c r="I22" s="164" t="str">
        <f>CHOOSE('Bidder Instructions'!$H$40,'1.2a Subcontractor Input'!Q171,'1.2b Subcontractor Input'!AG149,"")</f>
        <v>#DIV/0!</v>
      </c>
      <c r="J22" s="164" t="str">
        <f>CHOOSE('Bidder Instructions'!$H$40,'1.2a Subcontractor Input'!R171,'1.2b Subcontractor Input'!AJ149,"")</f>
        <v>#DIV/0!</v>
      </c>
      <c r="K22" s="165"/>
      <c r="L22" s="165"/>
      <c r="M22" s="165"/>
      <c r="N22" s="142"/>
      <c r="O22" s="151"/>
      <c r="P22" s="151"/>
      <c r="Q22" s="151"/>
      <c r="R22" s="143"/>
    </row>
    <row r="23" ht="141.0" customHeight="1">
      <c r="A23" s="46"/>
      <c r="B23" s="46"/>
      <c r="C23" s="162">
        <v>4.0</v>
      </c>
      <c r="D23" s="162" t="s">
        <v>126</v>
      </c>
      <c r="E23" s="163" t="str">
        <f>CHOOSE('Bidder Instructions'!$H$40,'1.2a Subcontractor Input'!P160,'1.2b Subcontractor Input'!AD138,"")</f>
        <v>#DIV/0!</v>
      </c>
      <c r="F23" s="163" t="str">
        <f>CHOOSE('Bidder Instructions'!$H$40,'1.2a Subcontractor Input'!Q160,'1.2b Subcontractor Input'!AG138,"")</f>
        <v>#DIV/0!</v>
      </c>
      <c r="G23" s="163" t="str">
        <f>CHOOSE('Bidder Instructions'!$H$40,'1.2a Subcontractor Input'!R160,'1.2b Subcontractor Input'!AJ138,"")</f>
        <v>#DIV/0!</v>
      </c>
      <c r="H23" s="164" t="str">
        <f>CHOOSE('Bidder Instructions'!$H$40,'1.2a Subcontractor Input'!P172,'1.2b Subcontractor Input'!AD150,"")</f>
        <v>#DIV/0!</v>
      </c>
      <c r="I23" s="164" t="str">
        <f>CHOOSE('Bidder Instructions'!$H$40,'1.2a Subcontractor Input'!Q172,'1.2b Subcontractor Input'!AG150,"")</f>
        <v>#DIV/0!</v>
      </c>
      <c r="J23" s="164" t="str">
        <f>CHOOSE('Bidder Instructions'!$H$40,'1.2a Subcontractor Input'!R172,'1.2b Subcontractor Input'!AJ150,"")</f>
        <v>#DIV/0!</v>
      </c>
      <c r="K23" s="173"/>
      <c r="L23" s="165"/>
      <c r="M23" s="174"/>
      <c r="N23" s="175"/>
      <c r="O23" s="151"/>
      <c r="P23" s="151"/>
      <c r="Q23" s="151"/>
      <c r="R23" s="143"/>
    </row>
    <row r="24" ht="141.0" customHeight="1">
      <c r="A24" s="46"/>
      <c r="B24" s="46"/>
      <c r="C24" s="162">
        <v>5.0</v>
      </c>
      <c r="D24" s="162" t="s">
        <v>127</v>
      </c>
      <c r="E24" s="163" t="str">
        <f>CHOOSE('Bidder Instructions'!$H$40,'1.2a Subcontractor Input'!P161,'1.2b Subcontractor Input'!AD139,"")</f>
        <v>#DIV/0!</v>
      </c>
      <c r="F24" s="163" t="str">
        <f>CHOOSE('Bidder Instructions'!$H$40,'1.2a Subcontractor Input'!Q161,'1.2b Subcontractor Input'!AG139,"")</f>
        <v>#DIV/0!</v>
      </c>
      <c r="G24" s="163" t="str">
        <f>CHOOSE('Bidder Instructions'!$H$40,'1.2a Subcontractor Input'!R161,'1.2b Subcontractor Input'!AJ139,"")</f>
        <v>#DIV/0!</v>
      </c>
      <c r="H24" s="164" t="str">
        <f>CHOOSE('Bidder Instructions'!$H$40,'1.2a Subcontractor Input'!P173,'1.2b Subcontractor Input'!AD151,"")</f>
        <v>G</v>
      </c>
      <c r="I24" s="164" t="str">
        <f>CHOOSE('Bidder Instructions'!$H$40,'1.2a Subcontractor Input'!Q173,'1.2b Subcontractor Input'!AG151,"")</f>
        <v>G</v>
      </c>
      <c r="J24" s="164" t="str">
        <f>CHOOSE('Bidder Instructions'!$H$40,'1.2a Subcontractor Input'!R173,'1.2b Subcontractor Input'!AJ151,"")</f>
        <v>G</v>
      </c>
      <c r="K24" s="173"/>
      <c r="L24" s="165"/>
      <c r="M24" s="174"/>
      <c r="N24" s="175"/>
      <c r="O24" s="151"/>
      <c r="P24" s="151"/>
      <c r="Q24" s="151"/>
      <c r="R24" s="143"/>
    </row>
    <row r="25" ht="141.0" customHeight="1">
      <c r="A25" s="46"/>
      <c r="B25" s="46"/>
      <c r="C25" s="162">
        <v>6.0</v>
      </c>
      <c r="D25" s="162" t="s">
        <v>128</v>
      </c>
      <c r="E25" s="163" t="str">
        <f>CHOOSE('Bidder Instructions'!$H$40,'1.2a Subcontractor Input'!P162,'1.2b Subcontractor Input'!AD140,"")</f>
        <v>#DIV/0!</v>
      </c>
      <c r="F25" s="163" t="str">
        <f>CHOOSE('Bidder Instructions'!$H$40,'1.2a Subcontractor Input'!Q162,'1.2b Subcontractor Input'!AG140,"")</f>
        <v>#DIV/0!</v>
      </c>
      <c r="G25" s="163" t="str">
        <f>CHOOSE('Bidder Instructions'!$H$40,'1.2a Subcontractor Input'!R162,'1.2b Subcontractor Input'!AJ140,"")</f>
        <v>#DIV/0!</v>
      </c>
      <c r="H25" s="164" t="str">
        <f>CHOOSE('Bidder Instructions'!$H$40,'1.2a Subcontractor Input'!P174,'1.2b Subcontractor Input'!AD152,"")</f>
        <v>#DIV/0!</v>
      </c>
      <c r="I25" s="164" t="str">
        <f>CHOOSE('Bidder Instructions'!$H$40,'1.2a Subcontractor Input'!Q174,'1.2b Subcontractor Input'!AG152,"")</f>
        <v>#DIV/0!</v>
      </c>
      <c r="J25" s="164" t="str">
        <f>CHOOSE('Bidder Instructions'!$H$40,'1.2a Subcontractor Input'!R174,'1.2b Subcontractor Input'!AJ152,"")</f>
        <v>#DIV/0!</v>
      </c>
      <c r="K25" s="173"/>
      <c r="L25" s="165"/>
      <c r="M25" s="174"/>
      <c r="N25" s="175"/>
      <c r="O25" s="151"/>
      <c r="P25" s="151"/>
      <c r="Q25" s="151"/>
      <c r="R25" s="143"/>
    </row>
    <row r="26" ht="141.0" customHeight="1">
      <c r="A26" s="46"/>
      <c r="B26" s="46"/>
      <c r="C26" s="162">
        <v>7.0</v>
      </c>
      <c r="D26" s="162" t="s">
        <v>129</v>
      </c>
      <c r="E26" s="163">
        <f>CHOOSE('Bidder Instructions'!$H$40,'1.2a Subcontractor Input'!P163,'1.2b Subcontractor Input'!AD141,"")</f>
        <v>0</v>
      </c>
      <c r="F26" s="163">
        <f>CHOOSE('Bidder Instructions'!$H$40,'1.2a Subcontractor Input'!Q163,'1.2b Subcontractor Input'!AG141,"")</f>
        <v>0</v>
      </c>
      <c r="G26" s="163">
        <f>CHOOSE('Bidder Instructions'!$H$40,'1.2a Subcontractor Input'!R163,'1.2b Subcontractor Input'!AJ141,"")</f>
        <v>0</v>
      </c>
      <c r="H26" s="164" t="str">
        <f>CHOOSE('Bidder Instructions'!$H$40,'1.2a Subcontractor Input'!P175,'1.2b Subcontractor Input'!AD153,"")</f>
        <v>R</v>
      </c>
      <c r="I26" s="164" t="str">
        <f>CHOOSE('Bidder Instructions'!$H$40,'1.2a Subcontractor Input'!Q175,'1.2b Subcontractor Input'!AG153,"")</f>
        <v>R</v>
      </c>
      <c r="J26" s="164" t="str">
        <f>CHOOSE('Bidder Instructions'!$H$40,'1.2a Subcontractor Input'!R175,'1.2b Subcontractor Input'!AJ153,"")</f>
        <v>R</v>
      </c>
      <c r="K26" s="165"/>
      <c r="L26" s="165"/>
      <c r="M26" s="165"/>
      <c r="N26" s="142"/>
      <c r="O26" s="151"/>
      <c r="P26" s="151"/>
      <c r="Q26" s="151"/>
      <c r="R26" s="143"/>
    </row>
    <row r="27" ht="141.0" customHeight="1">
      <c r="A27" s="46"/>
      <c r="B27" s="46"/>
      <c r="C27" s="162">
        <v>8.0</v>
      </c>
      <c r="D27" s="162" t="s">
        <v>130</v>
      </c>
      <c r="E27" s="169" t="str">
        <f>CHOOSE('Bidder Instructions'!$H$40,'1.2a Subcontractor Input'!P164,'1.2b Subcontractor Input'!AD142,"")</f>
        <v>#DIV/0!</v>
      </c>
      <c r="F27" s="169" t="str">
        <f>CHOOSE('Bidder Instructions'!$H$40,'1.2a Subcontractor Input'!Q164,'1.2b Subcontractor Input'!AG142,"")</f>
        <v>#DIV/0!</v>
      </c>
      <c r="G27" s="169" t="str">
        <f>CHOOSE('Bidder Instructions'!$H$40,'1.2a Subcontractor Input'!R164,'1.2b Subcontractor Input'!AJ142,"")</f>
        <v>#DIV/0!</v>
      </c>
      <c r="H27" s="164" t="str">
        <f>CHOOSE('Bidder Instructions'!$H$40,'1.2a Subcontractor Input'!P176,'1.2b Subcontractor Input'!AD154,"")</f>
        <v>#DIV/0!</v>
      </c>
      <c r="I27" s="164" t="str">
        <f>CHOOSE('Bidder Instructions'!$H$40,'1.2a Subcontractor Input'!Q176,'1.2b Subcontractor Input'!AG154,"")</f>
        <v>#DIV/0!</v>
      </c>
      <c r="J27" s="164" t="str">
        <f>CHOOSE('Bidder Instructions'!$H$40,'1.2a Subcontractor Input'!R176,'1.2b Subcontractor Input'!AJ154,"")</f>
        <v>#DIV/0!</v>
      </c>
      <c r="K27" s="172"/>
      <c r="L27" s="172"/>
      <c r="M27" s="172"/>
      <c r="N27" s="142"/>
      <c r="O27" s="151"/>
      <c r="P27" s="151"/>
      <c r="Q27" s="151"/>
      <c r="R27" s="143"/>
    </row>
    <row r="28" ht="14.25" customHeight="1">
      <c r="A28" s="46"/>
      <c r="B28" s="46"/>
      <c r="C28" s="27"/>
      <c r="D28" s="27"/>
      <c r="E28" s="153"/>
      <c r="F28" s="153"/>
      <c r="G28" s="153"/>
      <c r="H28" s="153"/>
      <c r="I28" s="153"/>
      <c r="J28" s="153"/>
      <c r="K28" s="153"/>
      <c r="L28" s="153"/>
      <c r="M28" s="153"/>
      <c r="N28" s="153"/>
      <c r="O28" s="153"/>
      <c r="P28" s="153"/>
      <c r="Q28" s="153"/>
      <c r="R28" s="153"/>
    </row>
    <row r="29" ht="14.25" customHeight="1">
      <c r="A29" s="46"/>
      <c r="B29" s="46"/>
      <c r="C29" s="27"/>
      <c r="D29" s="27"/>
      <c r="E29" s="153"/>
      <c r="F29" s="153"/>
      <c r="G29" s="153"/>
      <c r="H29" s="153"/>
      <c r="I29" s="153"/>
      <c r="J29" s="153"/>
      <c r="K29" s="153"/>
      <c r="L29" s="153"/>
      <c r="M29" s="153"/>
      <c r="N29" s="153"/>
      <c r="O29" s="153"/>
      <c r="P29" s="153"/>
      <c r="Q29" s="153"/>
      <c r="R29" s="153"/>
    </row>
    <row r="30" ht="14.25" customHeight="1">
      <c r="A30" s="46"/>
      <c r="B30" s="46"/>
      <c r="C30" s="27"/>
      <c r="D30" s="27"/>
      <c r="E30" s="153"/>
      <c r="F30" s="153"/>
      <c r="G30" s="153"/>
      <c r="H30" s="153"/>
      <c r="I30" s="153"/>
      <c r="J30" s="153"/>
      <c r="K30" s="153"/>
      <c r="L30" s="153"/>
      <c r="M30" s="153"/>
      <c r="N30" s="153"/>
      <c r="O30" s="153"/>
      <c r="P30" s="153"/>
      <c r="Q30" s="153"/>
      <c r="R30" s="153"/>
    </row>
    <row r="31" ht="14.25" customHeight="1">
      <c r="A31" s="46"/>
      <c r="B31" s="46"/>
      <c r="C31" s="27"/>
      <c r="D31" s="27"/>
      <c r="E31" s="153"/>
      <c r="F31" s="153"/>
      <c r="G31" s="153"/>
      <c r="H31" s="153"/>
      <c r="I31" s="153"/>
      <c r="J31" s="153"/>
      <c r="K31" s="153"/>
      <c r="L31" s="153"/>
      <c r="M31" s="153"/>
      <c r="N31" s="153"/>
      <c r="O31" s="153"/>
      <c r="P31" s="153"/>
      <c r="Q31" s="153"/>
      <c r="R31" s="153"/>
    </row>
    <row r="32" ht="14.25" customHeight="1">
      <c r="A32" s="46"/>
      <c r="B32" s="46"/>
      <c r="C32" s="27"/>
      <c r="D32" s="27"/>
      <c r="E32" s="153"/>
      <c r="F32" s="153"/>
      <c r="G32" s="153"/>
      <c r="H32" s="153"/>
      <c r="I32" s="153"/>
      <c r="J32" s="153"/>
      <c r="K32" s="153"/>
      <c r="L32" s="153"/>
      <c r="M32" s="153"/>
      <c r="N32" s="153"/>
      <c r="O32" s="153"/>
      <c r="P32" s="153"/>
      <c r="Q32" s="153"/>
      <c r="R32" s="153"/>
    </row>
    <row r="33" ht="14.25" customHeight="1">
      <c r="A33" s="46"/>
      <c r="B33" s="46"/>
      <c r="C33" s="27"/>
      <c r="D33" s="27"/>
      <c r="E33" s="153"/>
      <c r="F33" s="153"/>
      <c r="G33" s="153"/>
      <c r="H33" s="153"/>
      <c r="I33" s="153"/>
      <c r="J33" s="153"/>
      <c r="K33" s="153"/>
      <c r="L33" s="153"/>
      <c r="M33" s="153"/>
      <c r="N33" s="153"/>
      <c r="O33" s="153"/>
      <c r="P33" s="153"/>
      <c r="Q33" s="153"/>
      <c r="R33" s="153"/>
    </row>
    <row r="34" ht="14.25" customHeight="1">
      <c r="A34" s="15" t="s">
        <v>107</v>
      </c>
      <c r="B34" s="15"/>
      <c r="C34" s="15"/>
      <c r="D34" s="15"/>
      <c r="E34" s="15"/>
      <c r="F34" s="15"/>
      <c r="G34" s="15"/>
      <c r="H34" s="15"/>
      <c r="I34" s="15"/>
      <c r="J34" s="15"/>
      <c r="K34" s="15"/>
      <c r="L34" s="15"/>
      <c r="M34" s="15"/>
      <c r="N34" s="15"/>
      <c r="O34" s="15"/>
      <c r="P34" s="15"/>
      <c r="Q34" s="15"/>
      <c r="R34" s="15"/>
      <c r="S34" s="15"/>
    </row>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C6:D6"/>
    <mergeCell ref="C10:G10"/>
    <mergeCell ref="H10:R10"/>
    <mergeCell ref="C11:G11"/>
    <mergeCell ref="H11:R11"/>
    <mergeCell ref="C12:G12"/>
    <mergeCell ref="H12:R12"/>
    <mergeCell ref="N20:R20"/>
    <mergeCell ref="N21:R21"/>
    <mergeCell ref="N22:R22"/>
    <mergeCell ref="N23:R23"/>
    <mergeCell ref="N24:R24"/>
    <mergeCell ref="N25:R25"/>
    <mergeCell ref="N26:R26"/>
    <mergeCell ref="N27:R27"/>
    <mergeCell ref="C13:G13"/>
    <mergeCell ref="H13:R13"/>
    <mergeCell ref="C14:G14"/>
    <mergeCell ref="H14:R14"/>
    <mergeCell ref="C18:D18"/>
    <mergeCell ref="N18:R18"/>
    <mergeCell ref="N19:R19"/>
  </mergeCells>
  <conditionalFormatting sqref="H20:M27 I19:M19">
    <cfRule type="expression" dxfId="0" priority="1" stopIfTrue="1">
      <formula>H19="R"</formula>
    </cfRule>
  </conditionalFormatting>
  <conditionalFormatting sqref="H20:M27 I19:M19">
    <cfRule type="expression" dxfId="1" priority="2" stopIfTrue="1">
      <formula>H19="A"</formula>
    </cfRule>
  </conditionalFormatting>
  <conditionalFormatting sqref="H20:M27 I19:M19">
    <cfRule type="expression" dxfId="2" priority="3" stopIfTrue="1">
      <formula>H19="G"</formula>
    </cfRule>
  </conditionalFormatting>
  <conditionalFormatting sqref="H19">
    <cfRule type="expression" dxfId="0" priority="4" stopIfTrue="1">
      <formula>H19="R"</formula>
    </cfRule>
  </conditionalFormatting>
  <conditionalFormatting sqref="H19">
    <cfRule type="expression" dxfId="1" priority="5" stopIfTrue="1">
      <formula>H19="A"</formula>
    </cfRule>
  </conditionalFormatting>
  <conditionalFormatting sqref="H19">
    <cfRule type="expression" dxfId="2" priority="6" stopIfTrue="1">
      <formula>H19="G"</formula>
    </cfRule>
  </conditionalFormatting>
  <printOptions/>
  <pageMargins bottom="0.984251968503937" footer="0.0" header="0.0" left="0.7480314960629921" right="0.7480314960629921" top="0.984251968503937"/>
  <pageSetup paperSize="9" orientation="portrait"/>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2" width="3.71"/>
    <col customWidth="1" min="3" max="3" width="27.0"/>
    <col customWidth="1" min="4" max="4" width="1.71"/>
    <col customWidth="1" min="5" max="5" width="13.0"/>
    <col customWidth="1" min="6" max="7" width="20.43"/>
    <col customWidth="1" min="8" max="8" width="93.71"/>
    <col customWidth="1" min="9" max="9" width="128.71"/>
    <col customWidth="1" min="10" max="10" width="130.43"/>
    <col customWidth="1" min="11" max="11" width="9.14"/>
    <col customWidth="1" min="12" max="30" width="8.71"/>
  </cols>
  <sheetData>
    <row r="1" ht="14.25" customHeight="1">
      <c r="A1" s="1"/>
      <c r="B1" s="1"/>
      <c r="C1" s="2"/>
      <c r="D1" s="1"/>
      <c r="E1" s="1"/>
      <c r="F1" s="1"/>
      <c r="G1" s="1"/>
      <c r="H1" s="1"/>
      <c r="I1" s="1"/>
      <c r="J1" s="1"/>
      <c r="K1" s="1"/>
      <c r="T1" s="14"/>
      <c r="U1" s="14"/>
      <c r="V1" s="14"/>
      <c r="W1" s="14"/>
      <c r="X1" s="14"/>
      <c r="Y1" s="14"/>
      <c r="Z1" s="14"/>
      <c r="AA1" s="14"/>
      <c r="AB1" s="14"/>
      <c r="AC1" s="14"/>
      <c r="AD1" s="14"/>
    </row>
    <row r="2" ht="14.25" customHeight="1">
      <c r="A2" s="1"/>
      <c r="B2" s="1"/>
      <c r="C2" s="3" t="str">
        <f>cstProjectName</f>
        <v>RM 6251 Supply of Energy</v>
      </c>
      <c r="D2" s="1"/>
      <c r="E2" s="1"/>
      <c r="F2" s="1"/>
      <c r="G2" s="1"/>
      <c r="H2" s="1"/>
      <c r="I2" s="1"/>
      <c r="J2" s="1"/>
      <c r="K2" s="1"/>
      <c r="T2" s="14"/>
      <c r="U2" s="14"/>
      <c r="V2" s="14"/>
      <c r="W2" s="14"/>
      <c r="X2" s="14"/>
      <c r="Y2" s="14"/>
      <c r="Z2" s="14"/>
      <c r="AA2" s="14"/>
      <c r="AB2" s="14"/>
      <c r="AC2" s="14"/>
      <c r="AD2" s="14"/>
    </row>
    <row r="3" ht="14.25" customHeight="1">
      <c r="A3" s="1"/>
      <c r="B3" s="1"/>
      <c r="C3" s="4" t="str">
        <f>MID(CELL("filename",A1),FIND("]",CELL("filename",A1))+1,256)&amp;" Sheet"</f>
        <v>#VALUE!</v>
      </c>
      <c r="D3" s="1"/>
      <c r="E3" s="1"/>
      <c r="F3" s="1"/>
      <c r="G3" s="1"/>
      <c r="H3" s="1"/>
      <c r="I3" s="1"/>
      <c r="J3" s="1"/>
      <c r="K3" s="1"/>
      <c r="T3" s="14"/>
      <c r="U3" s="14"/>
      <c r="V3" s="14"/>
      <c r="W3" s="14"/>
      <c r="X3" s="14"/>
      <c r="Y3" s="14"/>
      <c r="Z3" s="14"/>
      <c r="AA3" s="14"/>
      <c r="AB3" s="14"/>
      <c r="AC3" s="14"/>
      <c r="AD3" s="14"/>
    </row>
    <row r="4" ht="14.25" customHeight="1">
      <c r="A4" s="1"/>
      <c r="B4" s="1"/>
      <c r="C4" s="2" t="str">
        <f>IF(ISBLANK(cstProtectiveMarking),"",cstProtectiveMarking)</f>
        <v>OFFICIAL</v>
      </c>
      <c r="D4" s="1"/>
      <c r="E4" s="1"/>
      <c r="F4" s="1"/>
      <c r="G4" s="1"/>
      <c r="H4" s="1"/>
      <c r="I4" s="1"/>
      <c r="J4" s="1"/>
      <c r="K4" s="1"/>
      <c r="T4" s="14"/>
      <c r="U4" s="14"/>
      <c r="V4" s="14"/>
      <c r="W4" s="14"/>
      <c r="X4" s="14"/>
      <c r="Y4" s="14"/>
      <c r="Z4" s="14"/>
      <c r="AA4" s="14"/>
      <c r="AB4" s="14"/>
      <c r="AC4" s="14"/>
      <c r="AD4" s="14"/>
    </row>
    <row r="5" ht="14.25" customHeight="1">
      <c r="A5" s="1"/>
      <c r="B5" s="1"/>
      <c r="C5" s="9" t="str">
        <f>HYPERLINK("#'Contents'!A1",sysChkWord)</f>
        <v>1 Error 1 Warning</v>
      </c>
      <c r="D5" s="1"/>
      <c r="E5" s="1"/>
      <c r="F5" s="1"/>
      <c r="G5" s="1"/>
      <c r="H5" s="1"/>
      <c r="I5" s="1"/>
      <c r="J5" s="1"/>
      <c r="K5" s="1"/>
      <c r="T5" s="14"/>
      <c r="U5" s="14"/>
      <c r="V5" s="14"/>
      <c r="W5" s="14"/>
      <c r="X5" s="14"/>
      <c r="Y5" s="14"/>
      <c r="Z5" s="14"/>
      <c r="AA5" s="14"/>
      <c r="AB5" s="14"/>
      <c r="AC5" s="14"/>
      <c r="AD5" s="14"/>
    </row>
    <row r="6" ht="14.25" customHeight="1">
      <c r="A6" s="1"/>
      <c r="B6" s="9"/>
      <c r="C6" s="10" t="str">
        <f>HYPERLINK("#'Contents'!A1","Click for Contents")</f>
        <v>Click for Contents</v>
      </c>
      <c r="D6" s="7"/>
      <c r="E6" s="8"/>
      <c r="F6" s="8"/>
      <c r="G6" s="8"/>
      <c r="H6" s="8"/>
      <c r="I6" s="8"/>
      <c r="J6" s="8"/>
      <c r="K6" s="8"/>
      <c r="T6" s="14"/>
      <c r="U6" s="14"/>
      <c r="V6" s="14"/>
      <c r="W6" s="14"/>
      <c r="X6" s="14"/>
      <c r="Y6" s="14"/>
      <c r="Z6" s="14"/>
      <c r="AA6" s="14"/>
      <c r="AB6" s="14"/>
      <c r="AC6" s="14"/>
      <c r="AD6" s="14"/>
    </row>
    <row r="7" ht="14.25" customHeight="1">
      <c r="A7" s="1"/>
      <c r="B7" s="1"/>
      <c r="C7" s="1"/>
      <c r="D7" s="1"/>
      <c r="E7" s="1"/>
      <c r="F7" s="1"/>
      <c r="G7" s="1"/>
      <c r="H7" s="1"/>
      <c r="I7" s="1"/>
      <c r="J7" s="1"/>
      <c r="K7" s="1"/>
      <c r="T7" s="14"/>
      <c r="U7" s="14"/>
      <c r="V7" s="14"/>
      <c r="W7" s="14"/>
      <c r="X7" s="14"/>
      <c r="Y7" s="14"/>
      <c r="Z7" s="14"/>
      <c r="AA7" s="14"/>
      <c r="AB7" s="14"/>
      <c r="AC7" s="14"/>
      <c r="AD7" s="14"/>
    </row>
    <row r="8" ht="14.25" customHeight="1">
      <c r="A8" s="11">
        <f t="shared" ref="A8:B8" si="1">SUM(A9:A31)</f>
        <v>0</v>
      </c>
      <c r="B8" s="11">
        <f t="shared" si="1"/>
        <v>0</v>
      </c>
      <c r="C8" s="13"/>
      <c r="D8" s="13"/>
      <c r="E8" s="13"/>
      <c r="F8" s="13"/>
      <c r="G8" s="13"/>
      <c r="H8" s="13"/>
      <c r="I8" s="13"/>
      <c r="J8" s="13"/>
      <c r="K8" s="13"/>
      <c r="T8" s="14"/>
      <c r="U8" s="14"/>
      <c r="V8" s="14"/>
      <c r="W8" s="14"/>
      <c r="X8" s="14"/>
      <c r="Y8" s="14"/>
      <c r="Z8" s="14"/>
      <c r="AA8" s="14"/>
      <c r="AB8" s="14"/>
      <c r="AC8" s="14"/>
      <c r="AD8" s="14"/>
    </row>
    <row r="9" ht="14.25" customHeight="1">
      <c r="A9" s="14"/>
      <c r="B9" s="14"/>
      <c r="C9" s="14"/>
      <c r="D9" s="14"/>
      <c r="E9" s="14"/>
      <c r="F9" s="14"/>
      <c r="G9" s="14"/>
      <c r="H9" s="14"/>
      <c r="I9" s="14"/>
      <c r="J9" s="14"/>
      <c r="T9" s="14"/>
      <c r="U9" s="14"/>
      <c r="V9" s="14"/>
      <c r="W9" s="14"/>
      <c r="X9" s="14"/>
      <c r="Y9" s="14"/>
      <c r="Z9" s="14"/>
      <c r="AA9" s="14"/>
      <c r="AB9" s="14"/>
      <c r="AC9" s="14"/>
      <c r="AD9" s="14"/>
    </row>
    <row r="10" ht="33.75" customHeight="1">
      <c r="A10" s="14"/>
      <c r="B10" s="14"/>
      <c r="C10" s="14"/>
      <c r="D10" s="14"/>
      <c r="F10" s="177" t="s">
        <v>375</v>
      </c>
      <c r="G10" s="177"/>
      <c r="H10" s="177"/>
      <c r="I10" s="178"/>
      <c r="J10" s="179"/>
    </row>
    <row r="11" ht="14.25" customHeight="1">
      <c r="A11" s="14"/>
      <c r="B11" s="14"/>
      <c r="C11" s="14"/>
      <c r="D11" s="14"/>
      <c r="F11" s="177" t="s">
        <v>376</v>
      </c>
      <c r="G11" s="178"/>
      <c r="H11" s="178"/>
      <c r="I11" s="180" t="s">
        <v>2</v>
      </c>
      <c r="J11" s="179"/>
    </row>
    <row r="12" ht="14.25" customHeight="1">
      <c r="A12" s="14"/>
      <c r="B12" s="14"/>
      <c r="C12" s="14"/>
      <c r="D12" s="14"/>
      <c r="E12" s="14"/>
      <c r="F12" s="181"/>
      <c r="G12" s="182"/>
      <c r="H12" s="182"/>
      <c r="I12" s="182"/>
      <c r="J12" s="182"/>
    </row>
    <row r="13" ht="14.25" customHeight="1">
      <c r="A13" s="14"/>
      <c r="B13" s="14"/>
      <c r="C13" s="14"/>
      <c r="D13" s="14"/>
      <c r="E13" s="14"/>
      <c r="F13" s="181"/>
      <c r="G13" s="182"/>
      <c r="H13" s="182"/>
      <c r="I13" s="182"/>
      <c r="J13" s="182"/>
      <c r="T13" s="14"/>
      <c r="U13" s="14"/>
      <c r="V13" s="14"/>
      <c r="W13" s="14"/>
      <c r="X13" s="14"/>
      <c r="Y13" s="14"/>
      <c r="Z13" s="14"/>
      <c r="AA13" s="14"/>
      <c r="AB13" s="14"/>
      <c r="AC13" s="14"/>
      <c r="AD13" s="14"/>
    </row>
    <row r="14" ht="14.25" customHeight="1">
      <c r="A14" s="14"/>
      <c r="B14" s="14"/>
      <c r="C14" s="14"/>
      <c r="D14" s="14"/>
      <c r="E14" s="14"/>
      <c r="F14" s="177" t="s">
        <v>377</v>
      </c>
      <c r="G14" s="182"/>
      <c r="H14" s="182"/>
      <c r="I14" s="182"/>
      <c r="J14" s="182"/>
      <c r="T14" s="14"/>
      <c r="U14" s="14"/>
      <c r="V14" s="14"/>
      <c r="W14" s="14"/>
      <c r="X14" s="14"/>
      <c r="Y14" s="14"/>
      <c r="Z14" s="14"/>
      <c r="AA14" s="14"/>
      <c r="AB14" s="14"/>
      <c r="AC14" s="14"/>
      <c r="AD14" s="14"/>
    </row>
    <row r="15" ht="14.25" customHeight="1">
      <c r="A15" s="14"/>
      <c r="B15" s="14"/>
      <c r="C15" s="14"/>
      <c r="D15" s="14"/>
      <c r="E15" s="14"/>
      <c r="F15" s="182"/>
      <c r="G15" s="182"/>
      <c r="H15" s="182"/>
      <c r="I15" s="182"/>
      <c r="J15" s="182"/>
      <c r="T15" s="14"/>
      <c r="U15" s="14"/>
      <c r="V15" s="14"/>
      <c r="W15" s="14"/>
      <c r="X15" s="14"/>
      <c r="Y15" s="14"/>
      <c r="Z15" s="14"/>
      <c r="AA15" s="14"/>
      <c r="AB15" s="14"/>
      <c r="AC15" s="14"/>
      <c r="AD15" s="14"/>
    </row>
    <row r="16" ht="14.25" customHeight="1">
      <c r="A16" s="14"/>
      <c r="B16" s="14"/>
      <c r="C16" s="14"/>
      <c r="D16" s="14"/>
      <c r="E16" s="14"/>
      <c r="F16" s="182"/>
      <c r="G16" s="182"/>
      <c r="H16" s="182"/>
      <c r="I16" s="182"/>
      <c r="J16" s="182"/>
      <c r="T16" s="14"/>
      <c r="U16" s="14"/>
      <c r="V16" s="14"/>
      <c r="W16" s="14"/>
      <c r="X16" s="14"/>
      <c r="Y16" s="14"/>
      <c r="Z16" s="14"/>
      <c r="AA16" s="14"/>
      <c r="AB16" s="14"/>
      <c r="AC16" s="14"/>
      <c r="AD16" s="14"/>
    </row>
    <row r="17" ht="14.25" customHeight="1">
      <c r="A17" s="14"/>
      <c r="B17" s="14"/>
      <c r="C17" s="14"/>
      <c r="D17" s="14"/>
      <c r="E17" s="14"/>
      <c r="F17" s="182"/>
      <c r="G17" s="182"/>
      <c r="H17" s="182"/>
      <c r="I17" s="182"/>
      <c r="J17" s="182"/>
      <c r="AD17" s="14"/>
    </row>
    <row r="18" ht="14.25" customHeight="1">
      <c r="A18" s="14"/>
      <c r="B18" s="14"/>
      <c r="C18" s="14"/>
      <c r="D18" s="14"/>
      <c r="E18" s="14"/>
      <c r="F18" s="15"/>
      <c r="G18" s="15"/>
      <c r="H18" s="15"/>
      <c r="I18" s="183" t="s">
        <v>378</v>
      </c>
      <c r="J18" s="7"/>
    </row>
    <row r="19" ht="14.25" customHeight="1">
      <c r="A19" s="14"/>
      <c r="B19" s="14"/>
      <c r="C19" s="14"/>
      <c r="D19" s="14"/>
      <c r="F19" s="15" t="s">
        <v>379</v>
      </c>
      <c r="G19" s="15" t="s">
        <v>380</v>
      </c>
      <c r="H19" s="15" t="s">
        <v>381</v>
      </c>
      <c r="I19" s="184" t="s">
        <v>382</v>
      </c>
      <c r="J19" s="184" t="s">
        <v>383</v>
      </c>
    </row>
    <row r="20" ht="124.5" customHeight="1">
      <c r="A20" s="14"/>
      <c r="B20" s="14"/>
      <c r="C20" s="14"/>
      <c r="D20" s="14"/>
      <c r="F20" s="185">
        <v>1.0</v>
      </c>
      <c r="G20" s="186" t="s">
        <v>118</v>
      </c>
      <c r="H20" s="186"/>
      <c r="I20" s="187" t="s">
        <v>384</v>
      </c>
      <c r="J20" s="187" t="s">
        <v>385</v>
      </c>
    </row>
    <row r="21" ht="124.5" customHeight="1">
      <c r="A21" s="14"/>
      <c r="B21" s="14"/>
      <c r="C21" s="14"/>
      <c r="D21" s="14"/>
      <c r="F21" s="185">
        <v>2.0</v>
      </c>
      <c r="G21" s="186" t="s">
        <v>120</v>
      </c>
      <c r="H21" s="186"/>
      <c r="I21" s="187" t="s">
        <v>386</v>
      </c>
      <c r="J21" s="187" t="s">
        <v>387</v>
      </c>
    </row>
    <row r="22" ht="321.0" customHeight="1">
      <c r="A22" s="14"/>
      <c r="B22" s="14"/>
      <c r="C22" s="14"/>
      <c r="D22" s="14"/>
      <c r="F22" s="185" t="s">
        <v>388</v>
      </c>
      <c r="G22" s="186" t="s">
        <v>262</v>
      </c>
      <c r="H22" s="186"/>
      <c r="I22" s="187" t="s">
        <v>389</v>
      </c>
      <c r="J22" s="187" t="s">
        <v>390</v>
      </c>
    </row>
    <row r="23" ht="362.25" customHeight="1">
      <c r="A23" s="14"/>
      <c r="B23" s="14"/>
      <c r="C23" s="14"/>
      <c r="D23" s="14"/>
      <c r="F23" s="185" t="s">
        <v>391</v>
      </c>
      <c r="G23" s="186" t="s">
        <v>124</v>
      </c>
      <c r="H23" s="186"/>
      <c r="I23" s="187" t="s">
        <v>392</v>
      </c>
      <c r="J23" s="187" t="s">
        <v>393</v>
      </c>
    </row>
    <row r="24" ht="14.25" customHeight="1">
      <c r="A24" s="14"/>
      <c r="B24" s="14"/>
      <c r="C24" s="14"/>
      <c r="D24" s="14"/>
      <c r="F24" s="185">
        <v>4.0</v>
      </c>
      <c r="G24" s="186" t="s">
        <v>126</v>
      </c>
      <c r="H24" s="186"/>
      <c r="I24" s="187" t="s">
        <v>394</v>
      </c>
      <c r="J24" s="187" t="s">
        <v>395</v>
      </c>
    </row>
    <row r="25" ht="142.5" customHeight="1">
      <c r="A25" s="14"/>
      <c r="B25" s="14"/>
      <c r="C25" s="14"/>
      <c r="D25" s="14"/>
      <c r="F25" s="185">
        <v>5.0</v>
      </c>
      <c r="G25" s="186" t="s">
        <v>127</v>
      </c>
      <c r="H25" s="186"/>
      <c r="I25" s="187" t="s">
        <v>396</v>
      </c>
      <c r="J25" s="187" t="s">
        <v>397</v>
      </c>
    </row>
    <row r="26" ht="124.5" customHeight="1">
      <c r="A26" s="14"/>
      <c r="B26" s="14"/>
      <c r="C26" s="14"/>
      <c r="D26" s="14"/>
      <c r="F26" s="185">
        <v>6.0</v>
      </c>
      <c r="G26" s="186" t="s">
        <v>128</v>
      </c>
      <c r="H26" s="186"/>
      <c r="I26" s="187" t="s">
        <v>398</v>
      </c>
      <c r="J26" s="187" t="s">
        <v>398</v>
      </c>
    </row>
    <row r="27" ht="125.25" customHeight="1">
      <c r="A27" s="14"/>
      <c r="B27" s="14"/>
      <c r="C27" s="14"/>
      <c r="D27" s="14"/>
      <c r="F27" s="185">
        <v>7.0</v>
      </c>
      <c r="G27" s="186" t="s">
        <v>129</v>
      </c>
      <c r="H27" s="186"/>
      <c r="I27" s="187" t="s">
        <v>399</v>
      </c>
      <c r="J27" s="187" t="s">
        <v>400</v>
      </c>
    </row>
    <row r="28" ht="370.5" customHeight="1">
      <c r="A28" s="14"/>
      <c r="B28" s="14"/>
      <c r="C28" s="14"/>
      <c r="D28" s="14"/>
      <c r="F28" s="185">
        <v>8.0</v>
      </c>
      <c r="G28" s="186" t="s">
        <v>130</v>
      </c>
      <c r="H28" s="186"/>
      <c r="I28" s="187" t="s">
        <v>401</v>
      </c>
      <c r="J28" s="187" t="s">
        <v>402</v>
      </c>
    </row>
    <row r="29" ht="14.25" customHeight="1"/>
    <row r="30" ht="14.25" customHeight="1"/>
    <row r="31" ht="14.25" customHeight="1">
      <c r="A31" s="15" t="s">
        <v>107</v>
      </c>
      <c r="B31" s="15"/>
      <c r="C31" s="15"/>
      <c r="D31" s="15"/>
      <c r="E31" s="15"/>
      <c r="F31" s="15"/>
      <c r="G31" s="15"/>
      <c r="H31" s="15"/>
      <c r="I31" s="15"/>
      <c r="J31" s="15"/>
      <c r="K31" s="15"/>
    </row>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C6:D6"/>
    <mergeCell ref="I18:J18"/>
  </mergeCells>
  <hyperlinks>
    <hyperlink r:id="rId1" ref="I11"/>
  </hyperlinks>
  <printOptions/>
  <pageMargins bottom="0.75" footer="0.0" header="0.0" left="0.7" right="0.7" top="0.75"/>
  <pageSetup paperSize="9" orientation="portrait"/>
  <drawing r:id="rId2"/>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17179"/>
    <pageSetUpPr/>
  </sheetPr>
  <sheetViews>
    <sheetView showGridLines="0" workbookViewId="0"/>
  </sheetViews>
  <sheetFormatPr customHeight="1" defaultColWidth="14.43" defaultRowHeight="15.0"/>
  <cols>
    <col customWidth="1" min="1" max="2" width="5.43"/>
    <col customWidth="1" hidden="1" min="3" max="6" width="8.71"/>
    <col customWidth="1" min="7" max="26" width="8.71"/>
  </cols>
  <sheetData>
    <row r="1" hidden="1">
      <c r="A1" s="14"/>
      <c r="B1" s="14"/>
      <c r="C1" s="14"/>
      <c r="D1" s="14"/>
      <c r="E1" s="14"/>
      <c r="F1" s="14"/>
      <c r="G1" s="14"/>
      <c r="H1" s="14"/>
      <c r="I1" s="14"/>
      <c r="J1" s="14"/>
      <c r="K1" s="14"/>
      <c r="L1" s="14"/>
      <c r="M1" s="14"/>
      <c r="N1" s="14"/>
      <c r="O1" s="14"/>
      <c r="P1" s="14"/>
      <c r="Q1" s="14"/>
      <c r="R1" s="14"/>
      <c r="S1" s="14"/>
      <c r="T1" s="14"/>
      <c r="U1" s="14"/>
      <c r="V1" s="14"/>
      <c r="W1" s="14"/>
      <c r="X1" s="14"/>
      <c r="Y1" s="14"/>
      <c r="Z1" s="14"/>
    </row>
    <row r="2">
      <c r="A2" s="14"/>
      <c r="B2" s="14"/>
      <c r="C2" s="14"/>
      <c r="D2" s="14"/>
      <c r="E2" s="14"/>
      <c r="F2" s="14"/>
      <c r="G2" s="14"/>
      <c r="H2" s="14"/>
      <c r="I2" s="14"/>
      <c r="J2" s="14"/>
      <c r="K2" s="14"/>
      <c r="L2" s="14"/>
      <c r="M2" s="14"/>
      <c r="N2" s="14"/>
      <c r="O2" s="14"/>
      <c r="P2" s="14"/>
      <c r="Q2" s="14"/>
      <c r="R2" s="14"/>
      <c r="S2" s="14"/>
      <c r="T2" s="14"/>
      <c r="U2" s="14"/>
      <c r="V2" s="14"/>
      <c r="W2" s="14"/>
      <c r="X2" s="14"/>
      <c r="Y2" s="14"/>
      <c r="Z2" s="14"/>
    </row>
    <row r="3">
      <c r="A3" s="14"/>
      <c r="B3" s="14"/>
      <c r="C3" s="14"/>
      <c r="D3" s="14"/>
      <c r="E3" s="14"/>
      <c r="F3" s="14"/>
      <c r="G3" s="14"/>
      <c r="H3" s="14"/>
      <c r="I3" s="14"/>
      <c r="J3" s="14"/>
      <c r="K3" s="14"/>
      <c r="L3" s="14"/>
      <c r="M3" s="14"/>
      <c r="N3" s="14"/>
      <c r="O3" s="14"/>
      <c r="P3" s="14"/>
      <c r="Q3" s="14"/>
      <c r="R3" s="14"/>
      <c r="S3" s="14"/>
      <c r="T3" s="14"/>
      <c r="U3" s="14"/>
      <c r="V3" s="14"/>
      <c r="W3" s="14"/>
      <c r="X3" s="14"/>
      <c r="Y3" s="14"/>
      <c r="Z3" s="14"/>
    </row>
    <row r="4">
      <c r="A4" s="14"/>
      <c r="B4" s="14"/>
      <c r="C4" s="14"/>
      <c r="D4" s="14"/>
      <c r="E4" s="14"/>
      <c r="F4" s="14"/>
      <c r="G4" s="14"/>
      <c r="H4" s="14"/>
      <c r="I4" s="14"/>
      <c r="J4" s="14"/>
      <c r="K4" s="14"/>
      <c r="L4" s="14"/>
      <c r="M4" s="14"/>
      <c r="N4" s="14"/>
      <c r="O4" s="14"/>
      <c r="P4" s="14"/>
      <c r="Q4" s="14"/>
      <c r="R4" s="14"/>
      <c r="S4" s="14"/>
      <c r="T4" s="14"/>
      <c r="U4" s="14"/>
      <c r="V4" s="14"/>
      <c r="W4" s="14"/>
      <c r="X4" s="14"/>
      <c r="Y4" s="14"/>
      <c r="Z4" s="14"/>
    </row>
    <row r="5">
      <c r="A5" s="14"/>
      <c r="B5" s="14"/>
      <c r="C5" s="14"/>
      <c r="D5" s="14"/>
      <c r="E5" s="14"/>
      <c r="F5" s="14"/>
      <c r="G5" s="14"/>
      <c r="H5" s="14"/>
      <c r="I5" s="14"/>
      <c r="J5" s="14"/>
      <c r="K5" s="14"/>
      <c r="L5" s="14"/>
      <c r="M5" s="14"/>
      <c r="N5" s="14"/>
      <c r="O5" s="14"/>
      <c r="P5" s="14"/>
      <c r="Q5" s="14"/>
      <c r="R5" s="14"/>
      <c r="S5" s="14"/>
      <c r="T5" s="14"/>
      <c r="U5" s="14"/>
      <c r="V5" s="14"/>
      <c r="W5" s="14"/>
      <c r="X5" s="14"/>
      <c r="Y5" s="14"/>
      <c r="Z5" s="14"/>
    </row>
    <row r="6">
      <c r="A6" s="14"/>
      <c r="B6" s="14"/>
      <c r="C6" s="14"/>
      <c r="D6" s="14"/>
      <c r="E6" s="14"/>
      <c r="F6" s="14"/>
      <c r="G6" s="14"/>
      <c r="H6" s="14"/>
      <c r="I6" s="14"/>
      <c r="J6" s="14"/>
      <c r="K6" s="14"/>
      <c r="L6" s="14"/>
      <c r="M6" s="14"/>
      <c r="N6" s="14"/>
      <c r="O6" s="14"/>
      <c r="P6" s="14"/>
      <c r="Q6" s="14"/>
      <c r="R6" s="14"/>
      <c r="S6" s="14"/>
      <c r="T6" s="14"/>
      <c r="U6" s="14"/>
      <c r="V6" s="14"/>
      <c r="W6" s="14"/>
      <c r="X6" s="14"/>
      <c r="Y6" s="14"/>
      <c r="Z6" s="14"/>
    </row>
    <row r="7">
      <c r="A7" s="14"/>
      <c r="B7" s="14"/>
      <c r="C7" s="14"/>
      <c r="D7" s="14"/>
      <c r="E7" s="14"/>
      <c r="F7" s="14"/>
      <c r="G7" s="14"/>
      <c r="H7" s="14"/>
      <c r="I7" s="14"/>
      <c r="J7" s="14"/>
      <c r="K7" s="14"/>
      <c r="L7" s="14"/>
      <c r="M7" s="14"/>
      <c r="N7" s="14"/>
      <c r="O7" s="14"/>
      <c r="P7" s="14"/>
      <c r="Q7" s="14"/>
      <c r="R7" s="14"/>
      <c r="S7" s="14"/>
      <c r="T7" s="14"/>
      <c r="U7" s="14"/>
      <c r="V7" s="14"/>
      <c r="W7" s="14"/>
      <c r="X7" s="14"/>
      <c r="Y7" s="14"/>
      <c r="Z7" s="14"/>
    </row>
    <row r="8">
      <c r="A8" s="14"/>
      <c r="B8" s="14"/>
      <c r="C8" s="14"/>
      <c r="D8" s="14"/>
      <c r="E8" s="14"/>
      <c r="F8" s="14"/>
      <c r="G8" s="14"/>
      <c r="H8" s="14"/>
      <c r="I8" s="14"/>
      <c r="J8" s="14"/>
      <c r="K8" s="14"/>
      <c r="L8" s="14"/>
      <c r="M8" s="14"/>
      <c r="N8" s="14"/>
      <c r="O8" s="14"/>
      <c r="P8" s="14"/>
      <c r="Q8" s="14"/>
      <c r="R8" s="14"/>
      <c r="S8" s="14"/>
      <c r="T8" s="14"/>
      <c r="U8" s="14"/>
      <c r="V8" s="14"/>
      <c r="W8" s="14"/>
      <c r="X8" s="14"/>
      <c r="Y8" s="14"/>
      <c r="Z8" s="14"/>
    </row>
    <row r="9">
      <c r="A9" s="14"/>
      <c r="B9" s="14"/>
      <c r="C9" s="14"/>
      <c r="D9" s="14"/>
      <c r="E9" s="14"/>
      <c r="F9" s="14"/>
      <c r="G9" s="14"/>
      <c r="H9" s="14"/>
      <c r="I9" s="14"/>
      <c r="J9" s="14"/>
      <c r="K9" s="14"/>
      <c r="L9" s="14"/>
      <c r="M9" s="14"/>
      <c r="N9" s="14"/>
      <c r="O9" s="14"/>
      <c r="P9" s="14"/>
      <c r="Q9" s="14"/>
      <c r="R9" s="14"/>
      <c r="S9" s="14"/>
      <c r="T9" s="14"/>
      <c r="U9" s="14"/>
      <c r="V9" s="14"/>
      <c r="W9" s="14"/>
      <c r="X9" s="14"/>
      <c r="Y9" s="14"/>
      <c r="Z9" s="14"/>
    </row>
    <row r="10">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row>
    <row r="14">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ht="15.7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ht="15.7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ht="15.7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ht="15.7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ht="15.7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ht="15.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ht="15.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ht="15.7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ht="15.7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ht="15.7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ht="15.7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ht="15.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ht="15.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ht="15.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ht="15.7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ht="15.7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ht="15.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ht="15.7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ht="15.7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ht="15.7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ht="15.7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ht="15.7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ht="15.7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ht="15.7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ht="15.7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ht="15.7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ht="15.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ht="15.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ht="15.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ht="15.7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ht="15.7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ht="15.7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ht="15.7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ht="15.7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ht="15.7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ht="15.7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ht="15.7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ht="15.7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ht="15.7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ht="15.7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ht="15.7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ht="15.7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ht="15.7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ht="15.7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ht="15.7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ht="15.7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ht="15.7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ht="15.7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ht="15.7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ht="15.7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ht="15.7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ht="15.7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ht="15.7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ht="15.7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ht="15.7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ht="15.7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ht="15.7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ht="15.7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ht="15.7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ht="15.7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ht="15.7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ht="15.7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ht="15.7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ht="15.7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ht="15.7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ht="15.7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ht="15.7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ht="15.7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ht="15.7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ht="15.7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ht="15.7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ht="15.7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ht="15.7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ht="15.7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ht="15.7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ht="15.7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ht="15.7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ht="15.7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ht="15.7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ht="15.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ht="15.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ht="15.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ht="15.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ht="15.7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ht="15.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ht="15.7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ht="15.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ht="15.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ht="15.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ht="15.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ht="15.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ht="15.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ht="15.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ht="15.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ht="15.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ht="15.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ht="15.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ht="15.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ht="15.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ht="15.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ht="15.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ht="15.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ht="15.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ht="15.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ht="15.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ht="15.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ht="15.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ht="15.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ht="15.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ht="15.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ht="15.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ht="15.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ht="15.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ht="15.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ht="15.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ht="15.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ht="15.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ht="15.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ht="15.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ht="15.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ht="15.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ht="15.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ht="15.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ht="15.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ht="15.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ht="15.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ht="15.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ht="15.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ht="15.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ht="15.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ht="15.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ht="15.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ht="15.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ht="15.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ht="15.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ht="15.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ht="15.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ht="15.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ht="15.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ht="15.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ht="15.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ht="15.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ht="15.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ht="15.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ht="15.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ht="15.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ht="15.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ht="15.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ht="15.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printOptions/>
  <pageMargins bottom="0.75" footer="0.0" header="0.0" left="0.7" right="0.7" top="0.75"/>
  <pageSetup paperSize="9" orientation="portrait"/>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2" width="5.43"/>
    <col customWidth="1" min="3" max="3" width="2.0"/>
    <col customWidth="1" min="4" max="4" width="20.43"/>
    <col customWidth="1" min="5" max="5" width="32.14"/>
    <col customWidth="1" min="6" max="6" width="48.57"/>
    <col customWidth="1" min="7" max="7" width="77.14"/>
    <col customWidth="1" min="8" max="8" width="9.14"/>
    <col customWidth="1" min="9" max="26" width="8.71"/>
  </cols>
  <sheetData>
    <row r="1" ht="11.25" customHeight="1">
      <c r="A1" s="1"/>
      <c r="B1" s="1"/>
      <c r="C1" s="1"/>
      <c r="D1" s="1"/>
      <c r="E1" s="1"/>
      <c r="F1" s="11"/>
      <c r="G1" s="11"/>
      <c r="H1" s="11"/>
      <c r="I1" s="14"/>
      <c r="J1" s="14"/>
      <c r="K1" s="14"/>
      <c r="L1" s="14"/>
      <c r="M1" s="14"/>
      <c r="N1" s="14"/>
      <c r="O1" s="14"/>
      <c r="P1" s="14"/>
      <c r="Q1" s="14"/>
      <c r="R1" s="14"/>
      <c r="S1" s="14"/>
      <c r="T1" s="14"/>
      <c r="U1" s="14"/>
      <c r="V1" s="14"/>
      <c r="W1" s="14"/>
      <c r="X1" s="14"/>
      <c r="Y1" s="14"/>
      <c r="Z1" s="14"/>
    </row>
    <row r="2" ht="11.25" customHeight="1">
      <c r="A2" s="1"/>
      <c r="B2" s="1"/>
      <c r="C2" s="3" t="str">
        <f>cstProjectName</f>
        <v>RM 6251 Supply of Energy</v>
      </c>
      <c r="D2" s="1"/>
      <c r="E2" s="1"/>
      <c r="F2" s="1"/>
      <c r="G2" s="1"/>
      <c r="H2" s="1"/>
      <c r="I2" s="14"/>
      <c r="J2" s="14"/>
      <c r="K2" s="14"/>
      <c r="L2" s="14"/>
      <c r="M2" s="14"/>
      <c r="N2" s="14"/>
      <c r="O2" s="14"/>
      <c r="P2" s="14"/>
      <c r="Q2" s="14"/>
      <c r="R2" s="14"/>
      <c r="S2" s="14"/>
      <c r="T2" s="14"/>
      <c r="U2" s="14"/>
      <c r="V2" s="14"/>
      <c r="W2" s="14"/>
      <c r="X2" s="14"/>
      <c r="Y2" s="14"/>
      <c r="Z2" s="14"/>
    </row>
    <row r="3" ht="11.25" customHeight="1">
      <c r="A3" s="1"/>
      <c r="B3" s="1"/>
      <c r="C3" s="4" t="str">
        <f>MID(CELL("filename",A1),FIND("]",CELL("filename",A1))+1,256)&amp;" Sheet"</f>
        <v>#VALUE!</v>
      </c>
      <c r="D3" s="1"/>
      <c r="E3" s="1"/>
      <c r="F3" s="1"/>
      <c r="G3" s="1"/>
      <c r="H3" s="1"/>
      <c r="I3" s="14"/>
      <c r="J3" s="14"/>
      <c r="K3" s="14"/>
      <c r="L3" s="14"/>
      <c r="M3" s="14"/>
      <c r="N3" s="14"/>
      <c r="O3" s="14"/>
      <c r="P3" s="14"/>
      <c r="Q3" s="14"/>
      <c r="R3" s="14"/>
      <c r="S3" s="14"/>
      <c r="T3" s="14"/>
      <c r="U3" s="14"/>
      <c r="V3" s="14"/>
      <c r="W3" s="14"/>
      <c r="X3" s="14"/>
      <c r="Y3" s="14"/>
      <c r="Z3" s="14"/>
    </row>
    <row r="4" ht="11.25" customHeight="1">
      <c r="A4" s="1"/>
      <c r="B4" s="1"/>
      <c r="C4" s="2" t="str">
        <f>IF(ISBLANK(cstProtectiveMarking),"",cstProtectiveMarking)</f>
        <v>OFFICIAL</v>
      </c>
      <c r="D4" s="1"/>
      <c r="E4" s="1"/>
      <c r="F4" s="1"/>
      <c r="G4" s="1"/>
      <c r="H4" s="1"/>
      <c r="I4" s="14"/>
      <c r="J4" s="14"/>
      <c r="K4" s="14"/>
      <c r="L4" s="14"/>
      <c r="M4" s="14"/>
      <c r="N4" s="14"/>
      <c r="O4" s="14"/>
      <c r="P4" s="14"/>
      <c r="Q4" s="14"/>
      <c r="R4" s="14"/>
      <c r="S4" s="14"/>
      <c r="T4" s="14"/>
      <c r="U4" s="14"/>
      <c r="V4" s="14"/>
      <c r="W4" s="14"/>
      <c r="X4" s="14"/>
      <c r="Y4" s="14"/>
      <c r="Z4" s="14"/>
    </row>
    <row r="5" ht="11.25" customHeight="1">
      <c r="A5" s="1"/>
      <c r="B5" s="1"/>
      <c r="C5" s="9" t="str">
        <f>HYPERLINK("#'Contents'!A1",sysChkWord)</f>
        <v>1 Error 1 Warning</v>
      </c>
      <c r="D5" s="8"/>
      <c r="E5" s="1"/>
      <c r="F5" s="1"/>
      <c r="G5" s="1"/>
      <c r="H5" s="1"/>
      <c r="I5" s="14"/>
      <c r="J5" s="14"/>
      <c r="K5" s="14"/>
      <c r="L5" s="14"/>
      <c r="M5" s="14"/>
      <c r="N5" s="14"/>
      <c r="O5" s="14"/>
      <c r="P5" s="14"/>
      <c r="Q5" s="14"/>
      <c r="R5" s="14"/>
      <c r="S5" s="14"/>
      <c r="T5" s="14"/>
      <c r="U5" s="14"/>
      <c r="V5" s="14"/>
      <c r="W5" s="14"/>
      <c r="X5" s="14"/>
      <c r="Y5" s="14"/>
      <c r="Z5" s="14"/>
    </row>
    <row r="6" ht="11.25" customHeight="1">
      <c r="A6" s="1"/>
      <c r="B6" s="9"/>
      <c r="C6" s="10" t="str">
        <f>HYPERLINK("#'Contents'!A1","Click for Contents")</f>
        <v>Click for Contents</v>
      </c>
      <c r="D6" s="7"/>
      <c r="E6" s="8"/>
      <c r="F6" s="8"/>
      <c r="G6" s="1"/>
      <c r="H6" s="1"/>
      <c r="I6" s="14"/>
      <c r="J6" s="14"/>
      <c r="K6" s="14"/>
      <c r="L6" s="14"/>
      <c r="M6" s="14"/>
      <c r="N6" s="14"/>
      <c r="O6" s="14"/>
      <c r="P6" s="14"/>
      <c r="Q6" s="14"/>
      <c r="R6" s="14"/>
      <c r="S6" s="14"/>
      <c r="T6" s="14"/>
      <c r="U6" s="14"/>
      <c r="V6" s="14"/>
      <c r="W6" s="14"/>
      <c r="X6" s="14"/>
      <c r="Y6" s="14"/>
      <c r="Z6" s="14"/>
    </row>
    <row r="7" ht="11.25" customHeight="1">
      <c r="A7" s="1"/>
      <c r="B7" s="1"/>
      <c r="C7" s="1"/>
      <c r="D7" s="1"/>
      <c r="E7" s="1"/>
      <c r="F7" s="1"/>
      <c r="G7" s="1"/>
      <c r="H7" s="1"/>
      <c r="I7" s="14"/>
      <c r="J7" s="14"/>
      <c r="K7" s="14"/>
      <c r="L7" s="14"/>
      <c r="M7" s="14"/>
      <c r="N7" s="14"/>
      <c r="O7" s="14"/>
      <c r="P7" s="14"/>
      <c r="Q7" s="14"/>
      <c r="R7" s="14"/>
      <c r="S7" s="14"/>
      <c r="T7" s="14"/>
      <c r="U7" s="14"/>
      <c r="V7" s="14"/>
      <c r="W7" s="14"/>
      <c r="X7" s="14"/>
      <c r="Y7" s="14"/>
      <c r="Z7" s="14"/>
    </row>
    <row r="8" ht="11.25" customHeight="1">
      <c r="A8" s="11">
        <f t="shared" ref="A8:B8" si="1">SUM(A9:A28)</f>
        <v>0</v>
      </c>
      <c r="B8" s="188">
        <f t="shared" si="1"/>
        <v>0</v>
      </c>
      <c r="C8" s="13"/>
      <c r="D8" s="13"/>
      <c r="E8" s="13"/>
      <c r="F8" s="13"/>
      <c r="G8" s="13"/>
      <c r="H8" s="13"/>
      <c r="I8" s="14"/>
      <c r="J8" s="14"/>
      <c r="K8" s="14"/>
      <c r="L8" s="14"/>
      <c r="M8" s="14"/>
      <c r="N8" s="14"/>
      <c r="O8" s="14"/>
      <c r="P8" s="14"/>
      <c r="Q8" s="14"/>
      <c r="R8" s="14"/>
      <c r="S8" s="14"/>
      <c r="T8" s="14"/>
      <c r="U8" s="14"/>
      <c r="V8" s="14"/>
      <c r="W8" s="14"/>
      <c r="X8" s="14"/>
      <c r="Y8" s="14"/>
      <c r="Z8" s="14"/>
    </row>
    <row r="9" ht="11.25" customHeight="1">
      <c r="A9" s="14"/>
      <c r="B9" s="14"/>
      <c r="C9" s="14"/>
      <c r="D9" s="14"/>
      <c r="E9" s="14"/>
      <c r="F9" s="14" t="s">
        <v>108</v>
      </c>
      <c r="G9" s="14"/>
      <c r="H9" s="14"/>
      <c r="I9" s="14"/>
      <c r="J9" s="14"/>
      <c r="K9" s="14"/>
      <c r="L9" s="14"/>
      <c r="M9" s="14"/>
      <c r="N9" s="14"/>
      <c r="O9" s="14"/>
      <c r="P9" s="14"/>
      <c r="Q9" s="14"/>
      <c r="R9" s="14"/>
      <c r="S9" s="14"/>
      <c r="T9" s="14"/>
      <c r="U9" s="14"/>
      <c r="V9" s="14"/>
      <c r="W9" s="14"/>
      <c r="X9" s="14"/>
      <c r="Y9" s="14"/>
      <c r="Z9" s="14"/>
    </row>
    <row r="10" ht="11.2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ht="11.25" customHeight="1">
      <c r="A11" s="15"/>
      <c r="B11" s="15"/>
      <c r="C11" s="15"/>
      <c r="D11" s="15" t="s">
        <v>403</v>
      </c>
      <c r="E11" s="15"/>
      <c r="F11" s="15"/>
      <c r="G11" s="15"/>
      <c r="H11" s="14"/>
      <c r="I11" s="14"/>
      <c r="J11" s="14"/>
      <c r="K11" s="14"/>
      <c r="L11" s="14"/>
      <c r="M11" s="14"/>
      <c r="N11" s="14"/>
      <c r="O11" s="14"/>
      <c r="P11" s="14"/>
      <c r="Q11" s="14"/>
      <c r="R11" s="14"/>
      <c r="S11" s="14"/>
      <c r="T11" s="14"/>
      <c r="U11" s="14"/>
      <c r="V11" s="14"/>
      <c r="W11" s="14"/>
      <c r="X11" s="14"/>
      <c r="Y11" s="14"/>
      <c r="Z11" s="14"/>
    </row>
    <row r="12" ht="11.2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ht="11.25" customHeight="1">
      <c r="A13" s="14"/>
      <c r="B13" s="14"/>
      <c r="C13" s="14"/>
      <c r="D13" s="189" t="s">
        <v>404</v>
      </c>
      <c r="H13" s="14"/>
      <c r="I13" s="14"/>
      <c r="J13" s="14"/>
      <c r="K13" s="14"/>
      <c r="L13" s="14"/>
      <c r="M13" s="14"/>
      <c r="N13" s="14"/>
      <c r="O13" s="14"/>
      <c r="P13" s="14"/>
      <c r="Q13" s="14"/>
      <c r="R13" s="14"/>
      <c r="S13" s="14"/>
      <c r="T13" s="14"/>
      <c r="U13" s="14"/>
      <c r="V13" s="14"/>
      <c r="W13" s="14"/>
      <c r="X13" s="14"/>
      <c r="Y13" s="14"/>
      <c r="Z13" s="14"/>
    </row>
    <row r="14" ht="11.2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ht="11.25" customHeight="1">
      <c r="A15" s="15"/>
      <c r="B15" s="15"/>
      <c r="C15" s="15"/>
      <c r="D15" s="15" t="s">
        <v>405</v>
      </c>
      <c r="E15" s="15"/>
      <c r="F15" s="15"/>
      <c r="G15" s="15"/>
      <c r="I15" s="14"/>
      <c r="J15" s="14"/>
      <c r="K15" s="14"/>
      <c r="L15" s="14"/>
      <c r="M15" s="14"/>
      <c r="N15" s="14"/>
      <c r="O15" s="14"/>
      <c r="P15" s="14"/>
      <c r="Q15" s="14"/>
      <c r="R15" s="14"/>
      <c r="S15" s="14"/>
      <c r="T15" s="14"/>
      <c r="U15" s="14"/>
      <c r="V15" s="14"/>
      <c r="W15" s="14"/>
      <c r="X15" s="14"/>
      <c r="Y15" s="14"/>
      <c r="Z15" s="14"/>
    </row>
    <row r="16" ht="11.25" customHeight="1">
      <c r="A16" s="14"/>
      <c r="B16" s="14"/>
      <c r="C16" s="14"/>
      <c r="D16" s="14"/>
      <c r="E16" s="14"/>
      <c r="F16" s="14"/>
      <c r="G16" s="14"/>
      <c r="I16" s="14"/>
      <c r="J16" s="14"/>
      <c r="K16" s="14"/>
      <c r="L16" s="14"/>
      <c r="M16" s="14"/>
      <c r="N16" s="14"/>
      <c r="O16" s="14"/>
      <c r="P16" s="14"/>
      <c r="Q16" s="14"/>
      <c r="R16" s="14"/>
      <c r="S16" s="14"/>
      <c r="T16" s="14"/>
      <c r="U16" s="14"/>
      <c r="V16" s="14"/>
      <c r="W16" s="14"/>
      <c r="X16" s="14"/>
      <c r="Y16" s="14"/>
      <c r="Z16" s="14"/>
    </row>
    <row r="17" ht="11.25" customHeight="1">
      <c r="A17" s="14"/>
      <c r="B17" s="14"/>
      <c r="C17" s="14"/>
      <c r="D17" s="14"/>
      <c r="E17" s="16" t="s">
        <v>406</v>
      </c>
      <c r="F17" s="190" t="s">
        <v>407</v>
      </c>
      <c r="G17" s="24" t="s">
        <v>408</v>
      </c>
      <c r="I17" s="14"/>
      <c r="J17" s="14"/>
      <c r="K17" s="14"/>
      <c r="L17" s="14"/>
      <c r="M17" s="14"/>
      <c r="N17" s="14"/>
      <c r="O17" s="14"/>
      <c r="P17" s="14"/>
      <c r="Q17" s="14"/>
      <c r="R17" s="14"/>
      <c r="S17" s="14"/>
      <c r="T17" s="14"/>
      <c r="U17" s="14"/>
      <c r="V17" s="14"/>
      <c r="W17" s="14"/>
      <c r="X17" s="14"/>
      <c r="Y17" s="14"/>
      <c r="Z17" s="14"/>
    </row>
    <row r="18" ht="11.25" customHeight="1">
      <c r="A18" s="14"/>
      <c r="B18" s="14"/>
      <c r="C18" s="14"/>
      <c r="D18" s="14"/>
      <c r="E18" s="16" t="s">
        <v>409</v>
      </c>
      <c r="F18" s="191"/>
      <c r="G18" s="24" t="s">
        <v>410</v>
      </c>
      <c r="I18" s="14"/>
      <c r="J18" s="14"/>
      <c r="K18" s="14"/>
      <c r="L18" s="14"/>
      <c r="M18" s="14"/>
      <c r="N18" s="14"/>
      <c r="O18" s="14"/>
      <c r="P18" s="14"/>
      <c r="Q18" s="14"/>
      <c r="R18" s="14"/>
      <c r="S18" s="14"/>
      <c r="T18" s="14"/>
      <c r="U18" s="14"/>
      <c r="V18" s="14"/>
      <c r="W18" s="14"/>
      <c r="X18" s="14"/>
      <c r="Y18" s="14"/>
      <c r="Z18" s="14"/>
    </row>
    <row r="19" ht="11.25" customHeight="1">
      <c r="A19" s="14"/>
      <c r="B19" s="14"/>
      <c r="C19" s="14"/>
      <c r="D19" s="14"/>
      <c r="E19" s="16" t="s">
        <v>411</v>
      </c>
      <c r="F19" s="84" t="s">
        <v>412</v>
      </c>
      <c r="G19" s="24" t="s">
        <v>413</v>
      </c>
      <c r="I19" s="14"/>
      <c r="J19" s="14"/>
      <c r="K19" s="14"/>
      <c r="L19" s="14"/>
      <c r="M19" s="14"/>
      <c r="N19" s="14"/>
      <c r="O19" s="14"/>
      <c r="P19" s="14"/>
      <c r="Q19" s="14"/>
      <c r="R19" s="14"/>
      <c r="S19" s="14"/>
      <c r="T19" s="14"/>
      <c r="U19" s="14"/>
      <c r="V19" s="14"/>
      <c r="W19" s="14"/>
      <c r="X19" s="14"/>
      <c r="Y19" s="14"/>
      <c r="Z19" s="14"/>
    </row>
    <row r="20" ht="11.25" customHeight="1">
      <c r="A20" s="14"/>
      <c r="B20" s="14"/>
      <c r="C20" s="14"/>
      <c r="D20" s="14"/>
      <c r="E20" s="16" t="s">
        <v>414</v>
      </c>
      <c r="F20" s="192" t="s">
        <v>415</v>
      </c>
      <c r="G20" s="24" t="s">
        <v>416</v>
      </c>
      <c r="I20" s="14"/>
      <c r="J20" s="14"/>
      <c r="K20" s="14"/>
      <c r="L20" s="14"/>
      <c r="M20" s="14"/>
      <c r="N20" s="14"/>
      <c r="O20" s="14"/>
      <c r="P20" s="14"/>
      <c r="Q20" s="14"/>
      <c r="R20" s="14"/>
      <c r="S20" s="14"/>
      <c r="T20" s="14"/>
      <c r="U20" s="14"/>
      <c r="V20" s="14"/>
      <c r="W20" s="14"/>
      <c r="X20" s="14"/>
      <c r="Y20" s="14"/>
      <c r="Z20" s="14"/>
    </row>
    <row r="21" ht="11.25" customHeight="1">
      <c r="A21" s="14"/>
      <c r="B21" s="14"/>
      <c r="C21" s="14"/>
      <c r="D21" s="14"/>
      <c r="E21" s="16" t="s">
        <v>417</v>
      </c>
      <c r="F21" s="84" t="s">
        <v>412</v>
      </c>
      <c r="G21" s="24" t="s">
        <v>418</v>
      </c>
      <c r="I21" s="14"/>
      <c r="J21" s="14"/>
      <c r="K21" s="14"/>
      <c r="L21" s="14"/>
      <c r="M21" s="14"/>
      <c r="N21" s="14"/>
      <c r="O21" s="14"/>
      <c r="P21" s="14"/>
      <c r="Q21" s="14"/>
      <c r="R21" s="14"/>
      <c r="S21" s="14"/>
      <c r="T21" s="14"/>
      <c r="U21" s="14"/>
      <c r="V21" s="14"/>
      <c r="W21" s="14"/>
      <c r="X21" s="14"/>
      <c r="Y21" s="14"/>
      <c r="Z21" s="14"/>
    </row>
    <row r="22" ht="11.25" customHeight="1">
      <c r="A22" s="14"/>
      <c r="B22" s="14"/>
      <c r="C22" s="14"/>
      <c r="D22" s="14"/>
      <c r="E22" s="16" t="s">
        <v>419</v>
      </c>
      <c r="F22" s="190" t="s">
        <v>420</v>
      </c>
      <c r="G22" s="24" t="s">
        <v>421</v>
      </c>
      <c r="I22" s="14"/>
      <c r="J22" s="14"/>
      <c r="K22" s="14"/>
      <c r="L22" s="14"/>
      <c r="M22" s="14"/>
      <c r="N22" s="14"/>
      <c r="O22" s="14"/>
      <c r="P22" s="14"/>
      <c r="Q22" s="14"/>
      <c r="R22" s="14"/>
      <c r="S22" s="14"/>
      <c r="T22" s="14"/>
      <c r="U22" s="14"/>
      <c r="V22" s="14"/>
      <c r="W22" s="14"/>
      <c r="X22" s="14"/>
      <c r="Y22" s="14"/>
      <c r="Z22" s="14"/>
    </row>
    <row r="23" ht="11.25" customHeight="1">
      <c r="A23" s="14"/>
      <c r="B23" s="14"/>
      <c r="C23" s="14"/>
      <c r="D23" s="14"/>
      <c r="E23" s="14"/>
      <c r="F23" s="24" t="s">
        <v>422</v>
      </c>
      <c r="G23" s="16"/>
      <c r="I23" s="14"/>
      <c r="J23" s="14"/>
      <c r="K23" s="14"/>
      <c r="L23" s="14"/>
      <c r="M23" s="14"/>
      <c r="N23" s="14"/>
      <c r="O23" s="14"/>
      <c r="P23" s="14"/>
      <c r="Q23" s="14"/>
      <c r="R23" s="14"/>
      <c r="S23" s="14"/>
      <c r="T23" s="14"/>
      <c r="U23" s="14"/>
      <c r="V23" s="14"/>
      <c r="W23" s="14"/>
      <c r="X23" s="14"/>
      <c r="Y23" s="14"/>
      <c r="Z23" s="14"/>
    </row>
    <row r="24" ht="11.25" customHeight="1">
      <c r="A24" s="15"/>
      <c r="B24" s="15"/>
      <c r="C24" s="15"/>
      <c r="D24" s="15" t="s">
        <v>423</v>
      </c>
      <c r="E24" s="15"/>
      <c r="F24" s="15"/>
      <c r="G24" s="15"/>
      <c r="I24" s="14"/>
      <c r="J24" s="14"/>
      <c r="K24" s="14"/>
      <c r="L24" s="14"/>
      <c r="M24" s="14"/>
      <c r="N24" s="14"/>
      <c r="O24" s="14"/>
      <c r="P24" s="14"/>
      <c r="Q24" s="14"/>
      <c r="R24" s="14"/>
      <c r="S24" s="14"/>
      <c r="T24" s="14"/>
      <c r="U24" s="14"/>
      <c r="V24" s="14"/>
      <c r="W24" s="14"/>
      <c r="X24" s="14"/>
      <c r="Y24" s="14"/>
      <c r="Z24" s="14"/>
    </row>
    <row r="25" ht="11.25" customHeight="1">
      <c r="A25" s="14"/>
      <c r="B25" s="14"/>
      <c r="C25" s="14"/>
      <c r="D25" s="14"/>
      <c r="E25" s="16"/>
      <c r="F25" s="14"/>
      <c r="G25" s="14"/>
      <c r="I25" s="14"/>
      <c r="J25" s="14"/>
      <c r="K25" s="14"/>
      <c r="L25" s="14"/>
      <c r="M25" s="14"/>
      <c r="N25" s="14"/>
      <c r="O25" s="14"/>
      <c r="P25" s="14"/>
      <c r="Q25" s="14"/>
      <c r="R25" s="14"/>
      <c r="S25" s="14"/>
      <c r="T25" s="14"/>
      <c r="U25" s="14"/>
      <c r="V25" s="14"/>
      <c r="W25" s="14"/>
      <c r="X25" s="14"/>
      <c r="Y25" s="14"/>
      <c r="Z25" s="14"/>
    </row>
    <row r="26" ht="11.25" customHeight="1">
      <c r="A26" s="14"/>
      <c r="B26" s="14"/>
      <c r="C26" s="14"/>
      <c r="D26" s="14"/>
      <c r="E26" s="16" t="s">
        <v>424</v>
      </c>
      <c r="F26" s="93">
        <v>44287.0</v>
      </c>
      <c r="G26" s="24" t="s">
        <v>425</v>
      </c>
      <c r="I26" s="14"/>
      <c r="J26" s="14"/>
      <c r="K26" s="14"/>
      <c r="L26" s="14"/>
      <c r="M26" s="14"/>
      <c r="N26" s="14"/>
      <c r="O26" s="14"/>
      <c r="P26" s="14"/>
      <c r="Q26" s="14"/>
      <c r="R26" s="14"/>
      <c r="S26" s="14"/>
      <c r="T26" s="14"/>
      <c r="U26" s="14"/>
      <c r="V26" s="14"/>
      <c r="W26" s="14"/>
      <c r="X26" s="14"/>
      <c r="Y26" s="14"/>
      <c r="Z26" s="14"/>
    </row>
    <row r="27" ht="11.25" customHeight="1">
      <c r="A27" s="14"/>
      <c r="B27" s="14"/>
      <c r="C27" s="14"/>
      <c r="D27" s="14"/>
      <c r="E27" s="16"/>
      <c r="F27" s="16"/>
      <c r="G27" s="14"/>
      <c r="I27" s="14"/>
      <c r="J27" s="14"/>
      <c r="K27" s="14"/>
      <c r="L27" s="14"/>
      <c r="M27" s="14"/>
      <c r="N27" s="14"/>
      <c r="O27" s="14"/>
      <c r="P27" s="14"/>
      <c r="Q27" s="14"/>
      <c r="R27" s="14"/>
      <c r="S27" s="14"/>
      <c r="T27" s="14"/>
      <c r="U27" s="14"/>
      <c r="V27" s="14"/>
      <c r="W27" s="14"/>
      <c r="X27" s="14"/>
      <c r="Y27" s="14"/>
      <c r="Z27" s="14"/>
    </row>
    <row r="28" ht="11.25" customHeight="1">
      <c r="A28" s="15"/>
      <c r="B28" s="15"/>
      <c r="C28" s="15"/>
      <c r="D28" s="15" t="s">
        <v>48</v>
      </c>
      <c r="E28" s="15"/>
      <c r="F28" s="15"/>
      <c r="G28" s="15"/>
      <c r="H28" s="15"/>
      <c r="I28" s="14"/>
      <c r="J28" s="14"/>
      <c r="K28" s="14"/>
      <c r="L28" s="14"/>
      <c r="M28" s="14"/>
      <c r="N28" s="14"/>
      <c r="O28" s="14"/>
      <c r="P28" s="14"/>
      <c r="Q28" s="14"/>
      <c r="R28" s="14"/>
      <c r="S28" s="14"/>
      <c r="T28" s="14"/>
      <c r="U28" s="14"/>
      <c r="V28" s="14"/>
      <c r="W28" s="14"/>
      <c r="X28" s="14"/>
      <c r="Y28" s="14"/>
      <c r="Z28" s="14"/>
    </row>
    <row r="29" ht="11.2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ht="11.25" hidden="1"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ht="11.25" hidden="1"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ht="11.25" hidden="1"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ht="11.25" hidden="1"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ht="11.25" hidden="1"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ht="11.25" hidden="1"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ht="11.25" hidden="1"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ht="11.25" hidden="1"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ht="11.25" hidden="1"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ht="11.25" hidden="1"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ht="11.25" hidden="1"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ht="11.25" hidden="1"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ht="11.25" hidden="1"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ht="11.25" hidden="1"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ht="11.25" hidden="1"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ht="11.25" hidden="1"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ht="11.25" hidden="1"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ht="11.25" hidden="1"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ht="11.25" hidden="1"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ht="11.25" hidden="1"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ht="11.25" hidden="1"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ht="11.25" hidden="1"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ht="11.25" hidden="1"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ht="11.25" hidden="1"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ht="11.25" hidden="1"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ht="11.25" hidden="1"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ht="11.25" hidden="1"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ht="11.25" hidden="1"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ht="11.25" hidden="1"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ht="11.25" hidden="1"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ht="11.25" hidden="1"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ht="11.25" hidden="1"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ht="11.25" hidden="1"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ht="11.25" hidden="1"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ht="11.25" hidden="1"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ht="11.25" hidden="1"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ht="11.25" hidden="1"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ht="11.25" hidden="1"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ht="11.25" hidden="1"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ht="11.25" hidden="1"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ht="11.25" hidden="1"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ht="11.25" hidden="1"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ht="11.25" hidden="1"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ht="11.25" hidden="1"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ht="11.25" hidden="1"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ht="11.25" hidden="1"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ht="11.25" hidden="1"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ht="11.25" hidden="1"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ht="11.25" hidden="1"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ht="11.25" hidden="1"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ht="11.25" hidden="1"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ht="11.25" hidden="1"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ht="11.25" hidden="1"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ht="11.25" hidden="1"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ht="11.25" hidden="1"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ht="11.25" hidden="1"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ht="11.25" hidden="1"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ht="11.25" hidden="1"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ht="11.25" hidden="1"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ht="11.25" hidden="1"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ht="11.25" hidden="1"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ht="11.25" hidden="1"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ht="11.25" hidden="1"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ht="11.25" hidden="1"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ht="11.25" hidden="1"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ht="11.25" hidden="1"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ht="11.25" hidden="1"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ht="11.25" hidden="1"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ht="11.25" hidden="1"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ht="11.25" hidden="1"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ht="11.25" hidden="1"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ht="11.25" hidden="1"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ht="11.25" hidden="1"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ht="11.25" hidden="1"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ht="11.25" hidden="1"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ht="11.25" hidden="1"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ht="11.25" hidden="1"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ht="11.25" hidden="1"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ht="11.25" hidden="1"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ht="11.2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ht="11.2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ht="11.2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ht="11.2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ht="11.2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ht="11.2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ht="11.2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ht="11.2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ht="11.2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ht="11.2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ht="11.2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ht="11.2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ht="11.2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ht="11.2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ht="11.2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ht="11.2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ht="11.2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ht="11.2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ht="11.2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ht="11.2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ht="11.2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ht="11.2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ht="11.2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ht="11.2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ht="11.2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ht="11.2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ht="11.2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ht="11.2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ht="11.2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ht="11.2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ht="11.2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ht="11.2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ht="11.2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ht="11.2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ht="11.2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ht="11.2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ht="11.2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ht="11.2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ht="11.2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ht="11.2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ht="11.2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ht="11.2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ht="11.2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ht="11.2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ht="11.2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ht="11.2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ht="11.2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ht="11.2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ht="11.2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ht="11.2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ht="11.2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ht="11.2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ht="11.2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ht="11.2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ht="11.2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ht="11.2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ht="11.2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ht="11.2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ht="11.2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ht="11.2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ht="11.2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ht="11.2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ht="11.2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ht="11.2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ht="11.2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ht="11.2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ht="11.2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ht="11.2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ht="11.2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ht="11.2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ht="11.2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ht="11.2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ht="11.2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ht="11.2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ht="11.2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ht="11.2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ht="11.2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ht="11.2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ht="11.2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ht="11.2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ht="11.2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ht="11.2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ht="11.2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ht="11.2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ht="11.2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ht="11.2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ht="11.2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ht="11.2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ht="11.2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ht="11.2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ht="11.2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ht="11.2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ht="11.2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ht="11.2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ht="11.2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ht="11.2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ht="11.2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ht="11.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ht="11.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ht="11.2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ht="11.2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ht="11.2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ht="11.2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ht="11.2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ht="11.2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ht="11.2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ht="11.2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ht="11.2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ht="11.2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ht="11.2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ht="11.2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ht="11.2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ht="11.2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ht="11.2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ht="11.2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ht="11.2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ht="11.2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ht="11.2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ht="11.2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ht="11.2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ht="11.2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ht="11.2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ht="11.2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ht="11.2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ht="11.2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ht="11.2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ht="11.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ht="11.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ht="11.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ht="11.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ht="11.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ht="11.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ht="11.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ht="11.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ht="11.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ht="11.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ht="11.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ht="11.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ht="11.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ht="11.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ht="11.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ht="11.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ht="11.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ht="11.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ht="11.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ht="11.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ht="11.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ht="11.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ht="11.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ht="11.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ht="11.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ht="11.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ht="11.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ht="11.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ht="11.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ht="11.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ht="11.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ht="11.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ht="11.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ht="11.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ht="11.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ht="11.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ht="11.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ht="11.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ht="11.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ht="11.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ht="11.2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ht="11.2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ht="11.2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ht="11.2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ht="11.2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ht="11.2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ht="11.2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ht="11.2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ht="11.2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ht="11.2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ht="11.2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ht="11.2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ht="11.2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ht="11.2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ht="11.2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ht="11.2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ht="11.2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ht="11.2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ht="11.2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ht="11.2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ht="11.2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ht="11.2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ht="11.2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ht="11.2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ht="11.2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ht="11.2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ht="11.2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ht="11.2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ht="11.2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ht="11.2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ht="11.2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ht="11.2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ht="11.2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ht="11.2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ht="11.2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ht="11.2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ht="11.2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ht="11.2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ht="11.2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ht="11.2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ht="11.2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ht="11.2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ht="11.2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ht="11.2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ht="11.2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ht="11.2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ht="11.2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ht="11.2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ht="11.2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ht="11.2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ht="11.2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ht="11.2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ht="11.2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ht="11.2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ht="11.2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ht="11.2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ht="11.2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ht="11.2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ht="11.2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ht="11.2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ht="11.2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ht="11.2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ht="11.2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ht="11.2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ht="11.2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ht="11.2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ht="11.2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ht="11.2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ht="11.2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ht="11.2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ht="11.2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ht="11.2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ht="11.2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ht="11.2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ht="11.2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ht="11.2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ht="11.2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ht="11.2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ht="11.2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ht="11.2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ht="11.2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ht="11.2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ht="11.2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ht="11.2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ht="11.2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ht="11.2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ht="11.2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ht="11.2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ht="11.2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ht="11.2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ht="11.2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ht="11.2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ht="11.2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ht="11.2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ht="11.2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ht="11.2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ht="11.2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ht="11.2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ht="11.2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ht="11.2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ht="11.2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ht="11.2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ht="11.2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ht="11.2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ht="11.2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ht="11.2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ht="11.2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ht="11.2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ht="11.2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ht="11.2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ht="11.2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ht="11.2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ht="11.2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ht="11.2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ht="11.2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ht="11.2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ht="11.2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ht="11.2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ht="11.2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ht="11.2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ht="11.2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ht="11.2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ht="11.2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ht="11.2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ht="11.2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ht="11.2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ht="11.2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ht="11.2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ht="11.2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ht="11.2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ht="11.2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ht="11.2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ht="11.2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ht="11.2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ht="11.2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ht="11.2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ht="11.2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ht="11.2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ht="11.2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ht="11.2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ht="11.2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ht="11.2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ht="11.2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ht="11.2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ht="11.2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ht="11.2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ht="11.2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ht="11.2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ht="11.2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ht="11.2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ht="11.2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ht="11.2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ht="11.2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ht="11.2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ht="11.2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ht="11.2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ht="11.2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ht="11.2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ht="11.2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ht="11.2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ht="11.2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ht="11.2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ht="11.2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ht="11.2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ht="11.2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ht="11.2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ht="11.2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ht="11.2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ht="11.2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ht="11.2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ht="11.2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ht="11.2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ht="11.2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ht="11.2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ht="11.2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ht="11.2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ht="11.2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ht="11.2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ht="11.2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ht="11.2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ht="11.2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ht="11.2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ht="11.2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ht="11.2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ht="11.2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ht="11.2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ht="11.2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ht="11.2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ht="11.2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ht="11.2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ht="11.2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ht="11.2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ht="11.2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ht="11.2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ht="11.2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ht="11.2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ht="11.2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ht="11.2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ht="11.2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ht="11.2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ht="11.2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ht="11.2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ht="11.2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ht="11.2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ht="11.2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ht="11.2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ht="11.2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ht="11.2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ht="11.2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ht="11.2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ht="11.2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ht="11.2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ht="11.2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ht="11.2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ht="11.2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ht="11.2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ht="11.2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ht="11.2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ht="11.2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ht="11.2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ht="11.2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ht="11.2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ht="11.2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ht="11.2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ht="11.2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ht="11.2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ht="11.2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ht="11.2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ht="11.2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ht="11.2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ht="11.2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ht="11.2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ht="11.2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ht="11.2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ht="11.2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ht="11.2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ht="11.2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ht="11.2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ht="11.2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ht="11.2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ht="11.2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ht="11.2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ht="11.2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ht="11.2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ht="11.2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ht="11.2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ht="11.2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ht="11.2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ht="11.2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ht="11.2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ht="11.2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ht="11.2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ht="11.2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ht="11.2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ht="11.2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ht="11.2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ht="11.2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ht="11.2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ht="11.2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ht="11.2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ht="11.2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ht="11.2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ht="11.2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ht="11.2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ht="11.2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ht="11.2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ht="11.2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ht="11.2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ht="11.2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ht="11.2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ht="11.2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ht="11.2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ht="11.2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ht="11.2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ht="11.2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ht="11.2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ht="11.2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ht="11.2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ht="11.2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ht="11.2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ht="11.2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ht="11.2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ht="11.2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ht="11.2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ht="11.2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ht="11.2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ht="11.2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ht="11.2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ht="11.2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ht="11.2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ht="11.2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ht="11.2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ht="11.2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ht="11.2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ht="11.2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ht="11.2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ht="11.2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ht="11.2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ht="11.2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ht="11.2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ht="11.2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ht="11.2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ht="11.2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ht="11.2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ht="11.2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ht="11.2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ht="11.2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ht="11.2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ht="11.2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ht="11.2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ht="11.2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ht="11.2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ht="11.2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ht="11.2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ht="11.2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ht="11.2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ht="11.2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ht="11.2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ht="11.2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ht="11.2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ht="11.2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ht="11.2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ht="11.2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ht="11.2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ht="11.2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ht="11.2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ht="11.2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ht="11.2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ht="11.2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ht="11.2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ht="11.2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ht="11.2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ht="11.2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ht="11.2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ht="11.2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ht="11.2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ht="11.2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ht="11.2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ht="11.2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ht="11.2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ht="11.2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ht="11.2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ht="11.2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ht="11.2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ht="11.2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ht="11.2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ht="11.2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ht="11.2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ht="11.2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ht="11.2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ht="11.2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ht="11.2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ht="11.2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ht="11.2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ht="11.2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ht="11.2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ht="11.2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ht="11.2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ht="11.2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ht="11.2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ht="11.2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ht="11.2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ht="11.2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ht="11.2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ht="11.2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ht="11.2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ht="11.2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ht="11.2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ht="11.2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ht="11.2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ht="11.2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ht="11.2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ht="11.2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ht="11.2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ht="11.2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ht="11.2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ht="11.2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ht="11.2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ht="11.2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ht="11.2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ht="11.2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ht="11.2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ht="11.2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ht="11.2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ht="11.2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ht="11.2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ht="11.2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ht="11.2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ht="11.2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ht="11.2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ht="11.2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ht="11.2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ht="11.2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ht="11.2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ht="11.2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ht="11.2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ht="11.2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ht="11.2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ht="11.2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ht="11.2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ht="11.2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ht="11.2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ht="11.2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ht="11.2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ht="11.2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ht="11.2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ht="11.2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ht="11.2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ht="11.2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ht="11.2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ht="11.2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ht="11.2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ht="11.2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ht="11.2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ht="11.2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ht="11.2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ht="11.2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ht="11.2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ht="11.2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ht="11.2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ht="11.2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ht="11.2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ht="11.2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ht="11.2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ht="11.2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ht="11.2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ht="11.2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ht="11.2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ht="11.2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ht="11.2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ht="11.2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ht="11.2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ht="11.2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ht="11.2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ht="11.2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ht="11.2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ht="11.2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ht="11.2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ht="11.2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ht="11.2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ht="11.2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ht="11.2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ht="11.2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ht="11.2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ht="11.2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ht="11.2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ht="11.2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ht="11.2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ht="11.2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ht="11.2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ht="11.2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ht="11.2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ht="11.2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ht="11.2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ht="11.2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ht="11.2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ht="11.2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ht="11.2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ht="11.2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ht="11.2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ht="11.2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ht="11.2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ht="11.2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ht="11.2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ht="11.2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ht="11.2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ht="11.2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ht="11.2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ht="11.2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ht="11.2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ht="11.2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ht="11.2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ht="11.2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ht="11.2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ht="11.2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ht="11.2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ht="11.2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ht="11.2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ht="11.2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ht="11.2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ht="11.2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ht="11.2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ht="11.2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ht="11.2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ht="11.2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ht="11.2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ht="11.2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ht="11.2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ht="11.2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ht="11.2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ht="11.2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ht="11.2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ht="11.2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ht="11.2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ht="11.2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ht="11.2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ht="11.2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ht="11.2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ht="11.2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ht="11.2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ht="11.2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ht="11.2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ht="11.2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ht="11.2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ht="11.2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ht="11.2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ht="11.2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ht="11.2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ht="11.2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1.2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ht="11.2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ht="11.2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ht="11.2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ht="11.2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ht="11.2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ht="11.2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ht="11.2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ht="11.2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ht="11.2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ht="11.2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ht="11.2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ht="11.2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ht="11.2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ht="11.2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ht="11.2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ht="11.2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ht="11.2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ht="11.2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ht="11.2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ht="11.2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ht="11.2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ht="11.2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ht="11.2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ht="11.2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ht="11.2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ht="11.2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ht="11.2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ht="11.2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ht="11.2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ht="11.2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ht="11.2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ht="11.2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ht="11.2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ht="11.2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ht="11.2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ht="11.2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ht="11.2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ht="11.2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ht="11.2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ht="11.2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ht="11.2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ht="11.2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ht="11.2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ht="11.2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ht="11.2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ht="11.2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ht="11.2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ht="11.2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ht="11.2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ht="11.2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ht="11.2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ht="11.2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ht="11.2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ht="11.2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ht="11.2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ht="11.2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ht="11.2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ht="11.2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ht="11.2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ht="11.2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ht="11.2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ht="11.2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ht="11.2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ht="11.2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ht="11.2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ht="11.2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ht="11.2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ht="11.2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ht="11.2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ht="11.2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ht="11.2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ht="11.2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ht="11.2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ht="11.2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ht="11.2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ht="11.2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ht="11.2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ht="11.2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ht="11.2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ht="11.2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ht="11.2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ht="11.2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ht="11.2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ht="11.2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ht="11.2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ht="11.2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ht="11.2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ht="11.2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ht="11.2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ht="11.2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ht="11.2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ht="11.2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ht="11.2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ht="11.2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ht="11.2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ht="11.2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ht="11.2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ht="11.2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ht="11.2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ht="11.2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ht="11.2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ht="11.2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ht="11.2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ht="11.2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ht="11.2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ht="11.2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ht="11.2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ht="11.2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ht="11.2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ht="11.2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ht="11.2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ht="11.2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ht="11.2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ht="11.2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ht="11.2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ht="11.2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ht="11.2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ht="11.2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ht="11.2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ht="11.2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ht="11.2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ht="11.2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ht="11.2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ht="11.2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ht="11.2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ht="11.2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ht="11.2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ht="11.2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ht="11.2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ht="11.2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ht="11.2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ht="11.2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ht="11.2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ht="11.2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ht="11.2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ht="11.2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ht="11.2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ht="11.2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ht="11.2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ht="11.2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ht="11.2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ht="11.2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ht="11.2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ht="11.2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ht="11.2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ht="11.2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ht="11.2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ht="11.2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ht="11.2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ht="11.2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ht="11.2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ht="11.2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ht="11.2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ht="11.2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ht="11.2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ht="11.2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ht="11.2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ht="11.2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ht="11.2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ht="11.2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ht="11.2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ht="11.2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ht="11.2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ht="11.2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ht="11.2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ht="11.2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ht="11.2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ht="11.2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ht="11.2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ht="11.2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ht="11.2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ht="11.2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ht="11.2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ht="11.2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ht="11.2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ht="11.2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ht="11.2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ht="11.2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ht="11.2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ht="11.2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ht="11.2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ht="11.2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ht="11.2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ht="11.2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ht="11.2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ht="11.2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ht="11.2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ht="11.2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ht="11.2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ht="11.2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ht="11.2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ht="11.2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ht="11.2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ht="11.2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ht="11.2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ht="11.2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ht="11.2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ht="11.2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ht="11.2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ht="11.2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ht="11.2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ht="11.2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ht="11.2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ht="11.2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ht="11.2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ht="11.2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ht="11.2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ht="11.2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ht="11.2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ht="11.2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ht="11.2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ht="11.2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ht="11.2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ht="11.2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ht="11.2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ht="11.2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mergeCells count="2">
    <mergeCell ref="C6:D6"/>
    <mergeCell ref="D13:G13"/>
  </mergeCells>
  <dataValidations>
    <dataValidation type="date" allowBlank="1" showInputMessage="1" showErrorMessage="1" prompt="Note, if this is changed this will update the timeline on timebound sheets - this may require input assumptions to be updated" sqref="F26">
      <formula1>1.0</formula1>
      <formula2>402133.0</formula2>
    </dataValidation>
  </dataValidations>
  <hyperlinks>
    <hyperlink r:id="rId1" ref="F20"/>
  </hyperlinks>
  <printOptions/>
  <pageMargins bottom="0.75" footer="0.0" header="0.0" left="0.7" right="0.7" top="0.75"/>
  <pageSetup orientation="portrait"/>
  <drawing r:id="rId2"/>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17179"/>
    <outlinePr summaryBelow="0"/>
    <pageSetUpPr/>
  </sheetPr>
  <sheetViews>
    <sheetView showGridLines="0" workbookViewId="0">
      <pane ySplit="8.0" topLeftCell="A9" activePane="bottomLeft" state="frozen"/>
      <selection activeCell="B10" sqref="B10" pane="bottomLeft"/>
    </sheetView>
  </sheetViews>
  <sheetFormatPr customHeight="1" defaultColWidth="14.43" defaultRowHeight="15.0" outlineLevelRow="1"/>
  <cols>
    <col customWidth="1" min="1" max="2" width="5.43"/>
    <col customWidth="1" min="3" max="3" width="2.0"/>
    <col customWidth="1" min="4" max="4" width="20.43"/>
    <col customWidth="1" min="5" max="5" width="32.14"/>
    <col customWidth="1" min="6" max="6" width="48.57"/>
    <col customWidth="1" min="7" max="7" width="77.14"/>
    <col customWidth="1" min="8" max="8" width="9.14"/>
    <col customWidth="1" min="9" max="26" width="8.71"/>
  </cols>
  <sheetData>
    <row r="1" ht="11.25" customHeight="1">
      <c r="A1" s="1"/>
      <c r="B1" s="1"/>
      <c r="C1" s="2" t="s">
        <v>426</v>
      </c>
      <c r="D1" s="1"/>
      <c r="E1" s="1"/>
      <c r="F1" s="11"/>
      <c r="G1" s="11"/>
      <c r="H1" s="11"/>
    </row>
    <row r="2" ht="11.25" customHeight="1">
      <c r="A2" s="1"/>
      <c r="B2" s="1"/>
      <c r="C2" s="3" t="str">
        <f>cstProjectName</f>
        <v>RM 6251 Supply of Energy</v>
      </c>
      <c r="D2" s="1"/>
      <c r="E2" s="1"/>
      <c r="F2" s="1"/>
      <c r="G2" s="1"/>
      <c r="H2" s="1"/>
    </row>
    <row r="3" ht="11.25" customHeight="1">
      <c r="A3" s="1"/>
      <c r="B3" s="1"/>
      <c r="C3" s="4" t="str">
        <f>MID(CELL("filename",A1),FIND("]",CELL("filename",A1))+1,256)&amp;" Sheet"</f>
        <v>#VALUE!</v>
      </c>
      <c r="D3" s="1"/>
      <c r="E3" s="1"/>
      <c r="F3" s="1"/>
      <c r="G3" s="1"/>
      <c r="H3" s="1"/>
    </row>
    <row r="4" ht="11.25" customHeight="1">
      <c r="A4" s="1"/>
      <c r="B4" s="1"/>
      <c r="C4" s="2" t="str">
        <f>IF(ISBLANK(cstProtectiveMarking),"",cstProtectiveMarking)</f>
        <v>OFFICIAL</v>
      </c>
      <c r="D4" s="1"/>
      <c r="E4" s="1"/>
      <c r="F4" s="1"/>
      <c r="G4" s="1"/>
      <c r="H4" s="1"/>
    </row>
    <row r="5" ht="11.25" customHeight="1">
      <c r="A5" s="1"/>
      <c r="B5" s="1"/>
      <c r="C5" s="9" t="str">
        <f>HYPERLINK("#'Contents'!A1",sysChkWord)</f>
        <v>1 Error 1 Warning</v>
      </c>
      <c r="D5" s="8"/>
      <c r="E5" s="1"/>
      <c r="F5" s="1"/>
      <c r="G5" s="1"/>
      <c r="H5" s="1"/>
    </row>
    <row r="6" ht="11.25" customHeight="1">
      <c r="A6" s="1"/>
      <c r="B6" s="9"/>
      <c r="C6" s="10" t="str">
        <f>HYPERLINK("#'Contents'!A1","Click for Contents")</f>
        <v>Click for Contents</v>
      </c>
      <c r="D6" s="7"/>
      <c r="E6" s="8"/>
      <c r="F6" s="8"/>
      <c r="G6" s="1"/>
      <c r="H6" s="1"/>
    </row>
    <row r="7" ht="11.25" customHeight="1">
      <c r="A7" s="1"/>
      <c r="B7" s="1"/>
      <c r="C7" s="1"/>
      <c r="D7" s="1"/>
      <c r="E7" s="1"/>
      <c r="F7" s="1"/>
      <c r="G7" s="1"/>
      <c r="H7" s="1"/>
    </row>
    <row r="8" ht="11.25" customHeight="1">
      <c r="A8" s="11">
        <f t="shared" ref="A8:B8" si="1">SUM(A9:A81)</f>
        <v>0</v>
      </c>
      <c r="B8" s="188">
        <f t="shared" si="1"/>
        <v>0</v>
      </c>
      <c r="C8" s="13"/>
      <c r="D8" s="13"/>
      <c r="E8" s="13"/>
      <c r="F8" s="13"/>
      <c r="G8" s="13"/>
      <c r="H8" s="13"/>
    </row>
    <row r="9" ht="11.25" customHeight="1">
      <c r="A9" s="14"/>
      <c r="B9" s="14"/>
      <c r="C9" s="14"/>
      <c r="D9" s="14"/>
      <c r="E9" s="14"/>
      <c r="F9" s="14"/>
      <c r="G9" s="14"/>
    </row>
    <row r="10" ht="11.2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ht="11.25" customHeight="1">
      <c r="A11" s="15"/>
      <c r="B11" s="15"/>
      <c r="C11" s="15"/>
      <c r="D11" s="15" t="s">
        <v>403</v>
      </c>
      <c r="E11" s="15"/>
      <c r="F11" s="15"/>
      <c r="G11" s="15"/>
      <c r="H11" s="14"/>
      <c r="I11" s="14"/>
      <c r="J11" s="14"/>
      <c r="K11" s="14"/>
      <c r="L11" s="14"/>
      <c r="M11" s="14"/>
      <c r="N11" s="14"/>
      <c r="O11" s="14"/>
      <c r="P11" s="14"/>
      <c r="Q11" s="14"/>
      <c r="R11" s="14"/>
      <c r="S11" s="14"/>
      <c r="T11" s="14"/>
      <c r="U11" s="14"/>
      <c r="V11" s="14"/>
      <c r="W11" s="14"/>
      <c r="X11" s="14"/>
      <c r="Y11" s="14"/>
      <c r="Z11" s="14"/>
    </row>
    <row r="12" ht="11.2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ht="39.0" customHeight="1">
      <c r="A13" s="14"/>
      <c r="B13" s="14"/>
      <c r="C13" s="14"/>
      <c r="D13" s="193" t="s">
        <v>427</v>
      </c>
      <c r="H13" s="14"/>
      <c r="I13" s="14"/>
      <c r="J13" s="14"/>
      <c r="K13" s="14"/>
      <c r="L13" s="14"/>
      <c r="M13" s="14"/>
      <c r="N13" s="14"/>
      <c r="O13" s="14"/>
      <c r="P13" s="14"/>
      <c r="Q13" s="14"/>
      <c r="R13" s="14"/>
      <c r="S13" s="14"/>
      <c r="T13" s="14"/>
      <c r="U13" s="14"/>
      <c r="V13" s="14"/>
      <c r="W13" s="14"/>
      <c r="X13" s="14"/>
      <c r="Y13" s="14"/>
      <c r="Z13" s="14"/>
    </row>
    <row r="14" ht="11.2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ht="11.25" customHeight="1">
      <c r="A15" s="15"/>
      <c r="B15" s="15"/>
      <c r="C15" s="15"/>
      <c r="D15" s="15" t="s">
        <v>428</v>
      </c>
      <c r="E15" s="15"/>
      <c r="F15" s="15"/>
      <c r="G15" s="15"/>
    </row>
    <row r="16" ht="11.25" customHeight="1">
      <c r="A16" s="14"/>
      <c r="B16" s="14"/>
      <c r="C16" s="14"/>
      <c r="D16" s="14"/>
      <c r="E16" s="14"/>
      <c r="F16" s="24" t="s">
        <v>429</v>
      </c>
      <c r="G16" s="14"/>
    </row>
    <row r="17" ht="11.25" customHeight="1">
      <c r="A17" s="14"/>
      <c r="B17" s="14"/>
      <c r="C17" s="14"/>
      <c r="D17" s="14"/>
      <c r="E17" s="14"/>
      <c r="F17" s="14"/>
      <c r="G17" s="14"/>
    </row>
    <row r="18" ht="11.25" customHeight="1">
      <c r="A18" s="15"/>
      <c r="B18" s="15"/>
      <c r="C18" s="15"/>
      <c r="D18" s="15" t="s">
        <v>430</v>
      </c>
      <c r="E18" s="15"/>
      <c r="F18" s="15"/>
      <c r="G18" s="15"/>
    </row>
    <row r="19" ht="11.25" customHeight="1" outlineLevel="1">
      <c r="A19" s="14"/>
      <c r="B19" s="14"/>
      <c r="C19" s="14"/>
      <c r="D19" s="14"/>
      <c r="E19" s="14"/>
      <c r="F19" s="14"/>
      <c r="G19" s="14"/>
    </row>
    <row r="20" ht="11.25" customHeight="1" outlineLevel="1">
      <c r="A20" s="14"/>
      <c r="B20" s="14"/>
      <c r="C20" s="14"/>
      <c r="D20" s="14"/>
      <c r="E20" s="14"/>
      <c r="F20" s="84" t="s">
        <v>63</v>
      </c>
      <c r="G20" s="14"/>
    </row>
    <row r="21" ht="11.25" customHeight="1" outlineLevel="1">
      <c r="A21" s="14"/>
      <c r="B21" s="14"/>
      <c r="C21" s="14"/>
      <c r="D21" s="14"/>
      <c r="E21" s="14"/>
      <c r="F21" s="84" t="s">
        <v>431</v>
      </c>
      <c r="G21" s="14"/>
    </row>
    <row r="22" ht="11.25" customHeight="1" outlineLevel="1">
      <c r="A22" s="14"/>
      <c r="B22" s="14"/>
      <c r="C22" s="14"/>
      <c r="D22" s="14"/>
      <c r="E22" s="14"/>
      <c r="F22" s="84" t="s">
        <v>432</v>
      </c>
      <c r="G22" s="14"/>
    </row>
    <row r="23" ht="11.25" customHeight="1" outlineLevel="1">
      <c r="A23" s="14"/>
      <c r="B23" s="14"/>
      <c r="C23" s="14"/>
      <c r="D23" s="14"/>
      <c r="E23" s="14"/>
      <c r="F23" s="84" t="s">
        <v>433</v>
      </c>
      <c r="G23" s="14"/>
    </row>
    <row r="24" ht="11.25" customHeight="1" outlineLevel="1">
      <c r="A24" s="14"/>
      <c r="B24" s="14"/>
      <c r="C24" s="14"/>
      <c r="D24" s="14"/>
      <c r="E24" s="14"/>
      <c r="F24" s="84" t="s">
        <v>434</v>
      </c>
      <c r="G24" s="14"/>
    </row>
    <row r="25" ht="11.25" customHeight="1" outlineLevel="1">
      <c r="A25" s="14"/>
      <c r="B25" s="14"/>
      <c r="C25" s="14"/>
      <c r="D25" s="14"/>
      <c r="E25" s="14"/>
      <c r="F25" s="84" t="s">
        <v>435</v>
      </c>
      <c r="G25" s="14"/>
    </row>
    <row r="26" ht="11.25" customHeight="1" outlineLevel="1">
      <c r="A26" s="14"/>
      <c r="B26" s="14"/>
      <c r="C26" s="14"/>
      <c r="D26" s="14"/>
      <c r="E26" s="14"/>
      <c r="F26" s="84" t="s">
        <v>436</v>
      </c>
      <c r="G26" s="14"/>
    </row>
    <row r="27" ht="11.25" customHeight="1" outlineLevel="1">
      <c r="A27" s="14"/>
      <c r="B27" s="14"/>
      <c r="C27" s="14"/>
      <c r="D27" s="14"/>
      <c r="E27" s="14"/>
      <c r="F27" s="84" t="s">
        <v>156</v>
      </c>
      <c r="G27" s="14"/>
    </row>
    <row r="28" ht="11.25" customHeight="1">
      <c r="A28" s="14"/>
      <c r="B28" s="14"/>
      <c r="C28" s="14"/>
      <c r="D28" s="14"/>
      <c r="E28" s="14"/>
      <c r="F28" s="24" t="s">
        <v>437</v>
      </c>
      <c r="G28" s="14"/>
    </row>
    <row r="29" ht="11.25" customHeight="1">
      <c r="A29" s="15"/>
      <c r="B29" s="15"/>
      <c r="C29" s="15"/>
      <c r="D29" s="15" t="s">
        <v>438</v>
      </c>
      <c r="E29" s="15"/>
      <c r="F29" s="15"/>
      <c r="G29" s="15"/>
    </row>
    <row r="30" ht="11.25" customHeight="1" outlineLevel="1">
      <c r="A30" s="14"/>
      <c r="B30" s="14"/>
      <c r="C30" s="14"/>
      <c r="D30" s="14"/>
      <c r="E30" s="14"/>
      <c r="F30" s="14"/>
      <c r="G30" s="14"/>
    </row>
    <row r="31" ht="11.25" customHeight="1" outlineLevel="1">
      <c r="A31" s="14"/>
      <c r="B31" s="14"/>
      <c r="C31" s="14"/>
      <c r="D31" s="194"/>
      <c r="E31" s="45" t="s">
        <v>439</v>
      </c>
      <c r="F31" s="194"/>
      <c r="G31" s="14"/>
    </row>
    <row r="32" ht="11.25" customHeight="1" outlineLevel="1">
      <c r="A32" s="14"/>
      <c r="B32" s="14"/>
      <c r="C32" s="14"/>
      <c r="D32" s="194"/>
      <c r="E32" s="194"/>
      <c r="F32" s="84" t="s">
        <v>440</v>
      </c>
      <c r="G32" s="14"/>
    </row>
    <row r="33" ht="11.25" customHeight="1" outlineLevel="1">
      <c r="A33" s="14"/>
      <c r="B33" s="14"/>
      <c r="C33" s="14"/>
      <c r="D33" s="194"/>
      <c r="E33" s="194"/>
      <c r="F33" s="84" t="s">
        <v>82</v>
      </c>
      <c r="G33" s="14"/>
    </row>
    <row r="34" ht="11.25" customHeight="1" outlineLevel="1">
      <c r="A34" s="14"/>
      <c r="B34" s="14"/>
      <c r="C34" s="14"/>
      <c r="D34" s="194"/>
      <c r="E34" s="194"/>
      <c r="F34" s="24" t="s">
        <v>441</v>
      </c>
      <c r="G34" s="14"/>
    </row>
    <row r="35" ht="11.25" customHeight="1" outlineLevel="1">
      <c r="A35" s="14"/>
      <c r="B35" s="14"/>
      <c r="C35" s="14"/>
      <c r="D35" s="194"/>
      <c r="E35" s="45" t="s">
        <v>442</v>
      </c>
      <c r="F35" s="194"/>
      <c r="G35" s="14"/>
    </row>
    <row r="36" ht="11.25" customHeight="1" outlineLevel="1">
      <c r="A36" s="14"/>
      <c r="B36" s="14"/>
      <c r="C36" s="14"/>
      <c r="D36" s="194"/>
      <c r="E36" s="194"/>
      <c r="F36" s="84" t="s">
        <v>82</v>
      </c>
      <c r="G36" s="14"/>
    </row>
    <row r="37" ht="11.25" customHeight="1" outlineLevel="1">
      <c r="A37" s="14"/>
      <c r="B37" s="14"/>
      <c r="C37" s="14"/>
      <c r="D37" s="194"/>
      <c r="E37" s="194"/>
      <c r="F37" s="84" t="s">
        <v>440</v>
      </c>
      <c r="G37" s="14"/>
    </row>
    <row r="38" ht="11.25" customHeight="1" outlineLevel="1">
      <c r="A38" s="14"/>
      <c r="B38" s="14"/>
      <c r="C38" s="14"/>
      <c r="D38" s="194"/>
      <c r="E38" s="194"/>
      <c r="F38" s="84" t="s">
        <v>443</v>
      </c>
      <c r="G38" s="14"/>
    </row>
    <row r="39" ht="11.25" customHeight="1">
      <c r="A39" s="14"/>
      <c r="B39" s="14"/>
      <c r="C39" s="14"/>
      <c r="D39" s="14"/>
      <c r="E39" s="14"/>
      <c r="F39" s="24" t="s">
        <v>441</v>
      </c>
      <c r="G39" s="14"/>
    </row>
    <row r="40" ht="11.25" customHeight="1">
      <c r="A40" s="14"/>
      <c r="B40" s="14"/>
      <c r="C40" s="14"/>
      <c r="D40" s="14"/>
      <c r="E40" s="14"/>
      <c r="G40" s="14"/>
    </row>
    <row r="41" ht="11.25" customHeight="1">
      <c r="A41" s="15"/>
      <c r="B41" s="15"/>
      <c r="C41" s="15"/>
      <c r="D41" s="15" t="s">
        <v>444</v>
      </c>
      <c r="E41" s="15"/>
      <c r="F41" s="15"/>
      <c r="G41" s="15"/>
    </row>
    <row r="42" ht="11.25" customHeight="1" outlineLevel="1">
      <c r="A42" s="14"/>
      <c r="B42" s="14"/>
      <c r="C42" s="14"/>
      <c r="D42" s="14"/>
      <c r="E42" s="14"/>
      <c r="F42" s="14"/>
      <c r="G42" s="14"/>
    </row>
    <row r="43" ht="11.25" customHeight="1" outlineLevel="1">
      <c r="A43" s="14"/>
      <c r="B43" s="14"/>
      <c r="C43" s="14"/>
      <c r="D43" s="14"/>
      <c r="E43" s="14"/>
      <c r="F43" s="84" t="s">
        <v>445</v>
      </c>
      <c r="G43" s="14"/>
    </row>
    <row r="44" ht="11.25" customHeight="1" outlineLevel="1">
      <c r="A44" s="14"/>
      <c r="B44" s="14"/>
      <c r="C44" s="14"/>
      <c r="D44" s="14"/>
      <c r="E44" s="14"/>
      <c r="F44" s="84" t="s">
        <v>250</v>
      </c>
      <c r="G44" s="14"/>
    </row>
    <row r="45" ht="11.25" customHeight="1">
      <c r="A45" s="14"/>
      <c r="B45" s="14"/>
      <c r="C45" s="14"/>
      <c r="D45" s="14"/>
      <c r="E45" s="14"/>
      <c r="F45" s="24" t="s">
        <v>437</v>
      </c>
      <c r="G45" s="14"/>
    </row>
    <row r="46" ht="11.25" customHeight="1">
      <c r="A46" s="15"/>
      <c r="B46" s="15"/>
      <c r="C46" s="15"/>
      <c r="D46" s="15" t="s">
        <v>446</v>
      </c>
      <c r="E46" s="15"/>
      <c r="F46" s="15"/>
      <c r="G46" s="15"/>
    </row>
    <row r="47" ht="11.25" customHeight="1">
      <c r="A47" s="14"/>
      <c r="B47" s="14"/>
      <c r="C47" s="14"/>
      <c r="D47" s="14"/>
      <c r="E47" s="14"/>
      <c r="F47" s="14"/>
      <c r="G47" s="14"/>
    </row>
    <row r="48" ht="11.25" customHeight="1">
      <c r="A48" s="14"/>
      <c r="B48" s="14"/>
      <c r="C48" s="14"/>
      <c r="D48" s="14"/>
      <c r="E48" s="32" t="s">
        <v>447</v>
      </c>
      <c r="F48" s="32" t="s">
        <v>448</v>
      </c>
      <c r="G48" s="14"/>
      <c r="H48" s="14"/>
      <c r="I48" s="14"/>
      <c r="J48" s="14"/>
      <c r="K48" s="14"/>
      <c r="L48" s="14"/>
      <c r="M48" s="14"/>
      <c r="N48" s="14"/>
      <c r="O48" s="14"/>
      <c r="P48" s="14"/>
      <c r="Q48" s="14"/>
      <c r="R48" s="14"/>
      <c r="S48" s="14"/>
      <c r="T48" s="14"/>
      <c r="U48" s="14"/>
      <c r="V48" s="14"/>
      <c r="W48" s="14"/>
      <c r="X48" s="14"/>
      <c r="Y48" s="14"/>
      <c r="Z48" s="14"/>
    </row>
    <row r="49" ht="11.25" customHeight="1">
      <c r="A49" s="14"/>
      <c r="B49" s="14"/>
      <c r="C49" s="14"/>
      <c r="D49" s="14"/>
      <c r="E49" s="16" t="s">
        <v>449</v>
      </c>
      <c r="F49" s="195">
        <v>1000.0</v>
      </c>
      <c r="G49" s="24" t="s">
        <v>450</v>
      </c>
    </row>
    <row r="50" ht="11.25" customHeight="1">
      <c r="A50" s="14"/>
      <c r="B50" s="14"/>
      <c r="C50" s="14"/>
      <c r="D50" s="14"/>
      <c r="E50" s="16" t="s">
        <v>451</v>
      </c>
      <c r="F50" s="195">
        <v>1000000.0</v>
      </c>
      <c r="G50" s="24" t="s">
        <v>450</v>
      </c>
    </row>
    <row r="51" ht="11.25" customHeight="1">
      <c r="A51" s="14"/>
      <c r="B51" s="14"/>
      <c r="C51" s="14"/>
      <c r="D51" s="14"/>
      <c r="E51" s="16" t="s">
        <v>452</v>
      </c>
      <c r="F51" s="195">
        <v>7.0</v>
      </c>
      <c r="G51" s="24" t="s">
        <v>453</v>
      </c>
    </row>
    <row r="52" ht="11.25" customHeight="1">
      <c r="A52" s="14"/>
      <c r="B52" s="14"/>
      <c r="C52" s="14"/>
      <c r="D52" s="14"/>
      <c r="E52" s="16" t="s">
        <v>454</v>
      </c>
      <c r="F52" s="195">
        <v>52.0</v>
      </c>
      <c r="G52" s="24" t="s">
        <v>455</v>
      </c>
    </row>
    <row r="53" ht="11.25" customHeight="1">
      <c r="A53" s="14"/>
      <c r="B53" s="14"/>
      <c r="C53" s="14"/>
      <c r="D53" s="14"/>
      <c r="E53" s="16" t="s">
        <v>456</v>
      </c>
      <c r="F53" s="195">
        <v>3.0</v>
      </c>
      <c r="G53" s="24" t="s">
        <v>457</v>
      </c>
    </row>
    <row r="54" ht="11.25" customHeight="1">
      <c r="A54" s="14"/>
      <c r="B54" s="14"/>
      <c r="C54" s="14"/>
      <c r="D54" s="14"/>
      <c r="E54" s="16" t="s">
        <v>458</v>
      </c>
      <c r="F54" s="195">
        <v>12.0</v>
      </c>
      <c r="G54" s="24" t="s">
        <v>459</v>
      </c>
    </row>
    <row r="55" ht="11.25" customHeight="1">
      <c r="A55" s="14"/>
      <c r="B55" s="14"/>
      <c r="C55" s="14"/>
      <c r="D55" s="14"/>
      <c r="E55" s="16" t="s">
        <v>460</v>
      </c>
      <c r="F55" s="195">
        <v>365.0</v>
      </c>
      <c r="G55" s="24" t="s">
        <v>461</v>
      </c>
    </row>
    <row r="56" ht="11.25" customHeight="1">
      <c r="A56" s="14"/>
      <c r="B56" s="14"/>
      <c r="C56" s="14"/>
      <c r="D56" s="14"/>
      <c r="E56" s="14"/>
      <c r="F56" s="24" t="s">
        <v>462</v>
      </c>
      <c r="G56" s="14"/>
    </row>
    <row r="57" ht="11.25" customHeight="1">
      <c r="A57" s="15"/>
      <c r="B57" s="15"/>
      <c r="C57" s="15"/>
      <c r="D57" s="15" t="s">
        <v>463</v>
      </c>
      <c r="E57" s="15"/>
      <c r="F57" s="15"/>
      <c r="G57" s="15"/>
    </row>
    <row r="58" ht="11.25" customHeight="1">
      <c r="A58" s="14"/>
      <c r="B58" s="14"/>
      <c r="C58" s="14"/>
      <c r="D58" s="14"/>
      <c r="E58" s="14"/>
      <c r="F58" s="14"/>
      <c r="G58" s="14"/>
    </row>
    <row r="59" ht="11.25" customHeight="1">
      <c r="A59" s="14"/>
      <c r="B59" s="25">
        <f>IF(eTol="",1,0)</f>
        <v>0</v>
      </c>
      <c r="C59" s="14"/>
      <c r="D59" s="14"/>
      <c r="E59" s="16" t="s">
        <v>464</v>
      </c>
      <c r="F59" s="97">
        <v>2.0</v>
      </c>
      <c r="G59" s="79" t="s">
        <v>465</v>
      </c>
    </row>
    <row r="60" ht="11.25" customHeight="1">
      <c r="A60" s="14"/>
      <c r="B60" s="14"/>
      <c r="C60" s="14"/>
      <c r="D60" s="14"/>
      <c r="E60" s="14"/>
      <c r="F60" s="14"/>
      <c r="G60" s="103"/>
    </row>
    <row r="61" ht="11.25" customHeight="1">
      <c r="A61" s="14"/>
      <c r="B61" s="14"/>
      <c r="C61" s="14"/>
      <c r="D61" s="14"/>
      <c r="E61" s="16" t="s">
        <v>466</v>
      </c>
      <c r="F61" s="196" t="str">
        <f>IF(AND(sysChk=0,sysWarn=0),"All Checks OK",IF(sysChk&lt;&gt;0,sysChk&amp;" Error"&amp;IF(sysChk=1," ","s "),"")&amp;IF(sysWarn&lt;&gt;0,sysWarn&amp;" Warning"&amp;IF(sysWarn=1,"","s"),""))</f>
        <v>1 Error 1 Warning</v>
      </c>
      <c r="G61" s="24" t="s">
        <v>467</v>
      </c>
    </row>
    <row r="62" ht="11.25" customHeight="1">
      <c r="A62" s="14"/>
      <c r="B62" s="14"/>
      <c r="C62" s="14"/>
      <c r="D62" s="14"/>
      <c r="E62" s="16"/>
      <c r="F62" s="24" t="s">
        <v>462</v>
      </c>
      <c r="G62" s="103"/>
    </row>
    <row r="63" ht="11.25" customHeight="1">
      <c r="A63" s="15"/>
      <c r="B63" s="15"/>
      <c r="C63" s="15"/>
      <c r="D63" s="15" t="s">
        <v>468</v>
      </c>
      <c r="E63" s="15"/>
      <c r="F63" s="15"/>
      <c r="G63" s="15"/>
    </row>
    <row r="64" ht="11.25" customHeight="1">
      <c r="A64" s="14"/>
      <c r="B64" s="14"/>
      <c r="C64" s="14"/>
      <c r="D64" s="14"/>
      <c r="E64" s="14"/>
      <c r="F64" s="14"/>
      <c r="G64" s="14"/>
    </row>
    <row r="65" ht="11.25" customHeight="1">
      <c r="A65" s="14"/>
      <c r="B65" s="14"/>
      <c r="C65" s="14"/>
      <c r="D65" s="14"/>
      <c r="E65" s="14" t="s">
        <v>469</v>
      </c>
      <c r="F65" s="14"/>
      <c r="G65" s="14"/>
      <c r="H65" s="14"/>
      <c r="I65" s="14"/>
      <c r="J65" s="14"/>
      <c r="K65" s="14"/>
      <c r="L65" s="14"/>
      <c r="M65" s="14"/>
      <c r="N65" s="14"/>
      <c r="O65" s="14"/>
      <c r="P65" s="14"/>
      <c r="Q65" s="14"/>
      <c r="R65" s="14"/>
      <c r="S65" s="14"/>
      <c r="T65" s="14"/>
      <c r="U65" s="14"/>
      <c r="V65" s="14"/>
      <c r="W65" s="14"/>
      <c r="X65" s="14"/>
      <c r="Y65" s="14"/>
      <c r="Z65" s="14"/>
    </row>
    <row r="66" ht="11.2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ht="11.25" customHeight="1">
      <c r="A67" s="14"/>
      <c r="B67" s="14"/>
      <c r="C67" s="14"/>
      <c r="D67" s="14"/>
      <c r="E67" s="197" t="s">
        <v>470</v>
      </c>
      <c r="F67" s="198" t="s">
        <v>471</v>
      </c>
      <c r="G67" s="199" t="s">
        <v>472</v>
      </c>
    </row>
    <row r="68" ht="11.25" customHeight="1">
      <c r="A68" s="14"/>
      <c r="B68" s="14"/>
      <c r="C68" s="14"/>
      <c r="D68" s="14"/>
      <c r="E68" s="200" t="s">
        <v>449</v>
      </c>
      <c r="F68" s="84" t="s">
        <v>473</v>
      </c>
      <c r="G68" s="201" t="s">
        <v>474</v>
      </c>
    </row>
    <row r="69" ht="11.25" customHeight="1">
      <c r="A69" s="14"/>
      <c r="B69" s="14"/>
      <c r="C69" s="14"/>
      <c r="D69" s="14"/>
      <c r="E69" s="200" t="s">
        <v>451</v>
      </c>
      <c r="F69" s="84" t="s">
        <v>475</v>
      </c>
      <c r="G69" s="201" t="s">
        <v>476</v>
      </c>
    </row>
    <row r="70" ht="11.25" customHeight="1">
      <c r="A70" s="14"/>
      <c r="B70" s="14"/>
      <c r="C70" s="14"/>
      <c r="D70" s="14"/>
      <c r="E70" s="200" t="s">
        <v>452</v>
      </c>
      <c r="F70" s="84" t="s">
        <v>477</v>
      </c>
      <c r="G70" s="201" t="s">
        <v>478</v>
      </c>
    </row>
    <row r="71" ht="11.25" customHeight="1">
      <c r="A71" s="14"/>
      <c r="B71" s="14"/>
      <c r="C71" s="14"/>
      <c r="D71" s="14"/>
      <c r="E71" s="200" t="s">
        <v>454</v>
      </c>
      <c r="F71" s="84" t="s">
        <v>479</v>
      </c>
      <c r="G71" s="201" t="s">
        <v>480</v>
      </c>
    </row>
    <row r="72" ht="11.25" customHeight="1">
      <c r="A72" s="14"/>
      <c r="B72" s="14"/>
      <c r="C72" s="14"/>
      <c r="D72" s="14"/>
      <c r="E72" s="200" t="s">
        <v>456</v>
      </c>
      <c r="F72" s="84" t="s">
        <v>481</v>
      </c>
      <c r="G72" s="201" t="s">
        <v>482</v>
      </c>
    </row>
    <row r="73" ht="11.25" customHeight="1">
      <c r="A73" s="14"/>
      <c r="B73" s="14"/>
      <c r="C73" s="14"/>
      <c r="D73" s="14"/>
      <c r="E73" s="200" t="s">
        <v>458</v>
      </c>
      <c r="F73" s="84" t="s">
        <v>483</v>
      </c>
      <c r="G73" s="201" t="s">
        <v>484</v>
      </c>
    </row>
    <row r="74" ht="11.25" customHeight="1">
      <c r="A74" s="14"/>
      <c r="B74" s="14"/>
      <c r="C74" s="14"/>
      <c r="D74" s="14"/>
      <c r="E74" s="200" t="s">
        <v>460</v>
      </c>
      <c r="F74" s="84" t="s">
        <v>485</v>
      </c>
      <c r="G74" s="201" t="s">
        <v>486</v>
      </c>
    </row>
    <row r="75" ht="11.25" customHeight="1">
      <c r="A75" s="14"/>
      <c r="B75" s="14"/>
      <c r="C75" s="14"/>
      <c r="D75" s="14"/>
      <c r="E75" s="200" t="s">
        <v>487</v>
      </c>
      <c r="F75" s="84" t="s">
        <v>488</v>
      </c>
      <c r="G75" s="201" t="s">
        <v>489</v>
      </c>
    </row>
    <row r="76" ht="11.25" customHeight="1">
      <c r="A76" s="14"/>
      <c r="B76" s="14"/>
      <c r="C76" s="14"/>
      <c r="D76" s="14"/>
      <c r="E76" s="200" t="s">
        <v>490</v>
      </c>
      <c r="F76" s="84" t="s">
        <v>491</v>
      </c>
      <c r="G76" s="201" t="s">
        <v>492</v>
      </c>
    </row>
    <row r="77" ht="11.25" customHeight="1">
      <c r="A77" s="14"/>
      <c r="B77" s="14"/>
      <c r="C77" s="14"/>
      <c r="D77" s="14"/>
      <c r="E77" s="200" t="s">
        <v>493</v>
      </c>
      <c r="F77" s="84" t="s">
        <v>494</v>
      </c>
      <c r="G77" s="201" t="s">
        <v>495</v>
      </c>
    </row>
    <row r="78" ht="11.25" customHeight="1">
      <c r="A78" s="14"/>
      <c r="B78" s="14"/>
      <c r="C78" s="14"/>
      <c r="D78" s="14"/>
      <c r="E78" s="200" t="s">
        <v>496</v>
      </c>
      <c r="F78" s="202" t="s">
        <v>497</v>
      </c>
      <c r="G78" s="201" t="s">
        <v>498</v>
      </c>
    </row>
    <row r="79" ht="11.25" customHeight="1">
      <c r="A79" s="14"/>
      <c r="B79" s="14"/>
      <c r="C79" s="14"/>
      <c r="D79" s="14"/>
      <c r="E79" s="203" t="s">
        <v>43</v>
      </c>
      <c r="F79" s="204"/>
      <c r="G79" s="205"/>
    </row>
    <row r="80" ht="11.25" customHeight="1">
      <c r="A80" s="14"/>
      <c r="B80" s="14"/>
      <c r="C80" s="14"/>
      <c r="D80" s="14"/>
      <c r="E80" s="14"/>
      <c r="F80" s="24" t="s">
        <v>422</v>
      </c>
      <c r="G80" s="14"/>
    </row>
    <row r="81" ht="11.25" customHeight="1">
      <c r="A81" s="15"/>
      <c r="B81" s="15"/>
      <c r="C81" s="15"/>
      <c r="D81" s="15" t="s">
        <v>48</v>
      </c>
      <c r="E81" s="15"/>
      <c r="F81" s="15"/>
      <c r="G81" s="15"/>
      <c r="H81" s="15"/>
    </row>
    <row r="82" ht="11.25" customHeight="1"/>
    <row r="83" ht="11.25" customHeight="1"/>
    <row r="84" ht="11.25" customHeight="1"/>
    <row r="85" ht="11.25" customHeight="1"/>
    <row r="86" ht="11.25" customHeight="1"/>
    <row r="87" ht="11.25" customHeight="1"/>
    <row r="88" ht="11.25" customHeight="1"/>
    <row r="89" ht="11.25" hidden="1" customHeight="1"/>
    <row r="90" ht="11.25" hidden="1" customHeight="1"/>
    <row r="91" ht="11.25" hidden="1" customHeight="1"/>
    <row r="92" ht="11.25" hidden="1" customHeight="1"/>
    <row r="93" ht="11.25" hidden="1" customHeight="1"/>
    <row r="94" ht="11.25" hidden="1"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row r="323" ht="11.25" customHeight="1"/>
    <row r="324" ht="11.25" customHeight="1"/>
    <row r="325" ht="11.25" customHeight="1"/>
    <row r="326" ht="11.25" customHeight="1"/>
    <row r="327" ht="11.25" customHeight="1"/>
    <row r="328" ht="11.25" customHeight="1"/>
    <row r="329" ht="11.25" customHeight="1"/>
    <row r="330" ht="11.25" customHeight="1"/>
    <row r="331" ht="11.25" customHeight="1"/>
    <row r="332" ht="11.25" customHeight="1"/>
    <row r="333" ht="11.25" customHeight="1"/>
    <row r="334" ht="11.25" customHeight="1"/>
    <row r="335" ht="11.25" customHeight="1"/>
    <row r="336" ht="11.25" customHeight="1"/>
    <row r="337" ht="11.25" customHeight="1"/>
    <row r="338" ht="11.25" customHeight="1"/>
    <row r="339" ht="11.25" customHeight="1"/>
    <row r="340" ht="11.25" customHeight="1"/>
    <row r="341" ht="11.25" customHeight="1"/>
    <row r="342" ht="11.25" customHeight="1"/>
    <row r="343" ht="11.25" customHeight="1"/>
    <row r="344" ht="11.25" customHeight="1"/>
    <row r="345" ht="11.25" customHeight="1"/>
    <row r="346" ht="11.25" customHeight="1"/>
    <row r="347" ht="11.25" customHeight="1"/>
    <row r="348" ht="11.25" customHeight="1"/>
    <row r="349" ht="11.25" customHeight="1"/>
    <row r="350" ht="11.25" customHeight="1"/>
    <row r="351" ht="11.25" customHeight="1"/>
    <row r="352" ht="11.25" customHeight="1"/>
    <row r="353" ht="11.25" customHeight="1"/>
    <row r="354" ht="11.25" customHeight="1"/>
    <row r="355" ht="11.25" customHeight="1"/>
    <row r="356" ht="11.25" customHeight="1"/>
    <row r="357" ht="11.25" customHeight="1"/>
    <row r="358" ht="11.25" customHeight="1"/>
    <row r="359" ht="11.25" customHeight="1"/>
    <row r="360" ht="11.25" customHeight="1"/>
    <row r="361" ht="11.25" customHeight="1"/>
    <row r="362" ht="11.25" customHeight="1"/>
    <row r="363" ht="11.25" customHeight="1"/>
    <row r="364" ht="11.25" customHeight="1"/>
    <row r="365" ht="11.25" customHeight="1"/>
    <row r="366" ht="11.25" customHeight="1"/>
    <row r="367" ht="11.25" customHeight="1"/>
    <row r="368" ht="11.25" customHeight="1"/>
    <row r="369" ht="11.25" customHeight="1"/>
    <row r="370" ht="11.25" customHeight="1"/>
    <row r="371" ht="11.25" customHeight="1"/>
    <row r="372" ht="11.25" customHeight="1"/>
    <row r="373" ht="11.25" customHeight="1"/>
    <row r="374" ht="11.25" customHeight="1"/>
    <row r="375" ht="11.25" customHeight="1"/>
    <row r="376" ht="11.25" customHeight="1"/>
    <row r="377" ht="11.25" customHeight="1"/>
    <row r="378" ht="11.25" customHeight="1"/>
    <row r="379" ht="11.25" customHeight="1"/>
    <row r="380" ht="11.25" customHeight="1"/>
    <row r="381" ht="11.25" customHeight="1"/>
    <row r="382" ht="11.25" customHeight="1"/>
    <row r="383" ht="11.25" customHeight="1"/>
    <row r="384" ht="11.25" customHeight="1"/>
    <row r="385" ht="11.25" customHeight="1"/>
    <row r="386" ht="11.25" customHeight="1"/>
    <row r="387" ht="11.25" customHeight="1"/>
    <row r="388" ht="11.25" customHeight="1"/>
    <row r="389" ht="11.25" customHeight="1"/>
    <row r="390" ht="11.25" customHeight="1"/>
    <row r="391" ht="11.25" customHeight="1"/>
    <row r="392" ht="11.25" customHeight="1"/>
    <row r="393" ht="11.25" customHeight="1"/>
    <row r="394" ht="11.25" customHeight="1"/>
    <row r="395" ht="11.25" customHeight="1"/>
    <row r="396" ht="11.25" customHeight="1"/>
    <row r="397" ht="11.25" customHeight="1"/>
    <row r="398" ht="11.25" customHeight="1"/>
    <row r="399" ht="11.25" customHeight="1"/>
    <row r="400" ht="11.25" customHeight="1"/>
    <row r="401" ht="11.25" customHeight="1"/>
    <row r="402" ht="11.25" customHeight="1"/>
    <row r="403" ht="11.25" customHeight="1"/>
    <row r="404" ht="11.25" customHeight="1"/>
    <row r="405" ht="11.25" customHeight="1"/>
    <row r="406" ht="11.25" customHeight="1"/>
    <row r="407" ht="11.25" customHeight="1"/>
    <row r="408" ht="11.25" customHeight="1"/>
    <row r="409" ht="11.25" customHeight="1"/>
    <row r="410" ht="11.25" customHeight="1"/>
    <row r="411" ht="11.25" customHeight="1"/>
    <row r="412" ht="11.25" customHeight="1"/>
    <row r="413" ht="11.25" customHeight="1"/>
    <row r="414" ht="11.25" customHeight="1"/>
    <row r="415" ht="11.25" customHeight="1"/>
    <row r="416" ht="11.25" customHeight="1"/>
    <row r="417" ht="11.25" customHeight="1"/>
    <row r="418" ht="11.25" customHeight="1"/>
    <row r="419" ht="11.25" customHeight="1"/>
    <row r="420" ht="11.25" customHeight="1"/>
    <row r="421" ht="11.25" customHeight="1"/>
    <row r="422" ht="11.25" customHeight="1"/>
    <row r="423" ht="11.25" customHeight="1"/>
    <row r="424" ht="11.25" customHeight="1"/>
    <row r="425" ht="11.25" customHeight="1"/>
    <row r="426" ht="11.25" customHeight="1"/>
    <row r="427" ht="11.25" customHeight="1"/>
    <row r="428" ht="11.25" customHeight="1"/>
    <row r="429" ht="11.25" customHeight="1"/>
    <row r="430" ht="11.25" customHeight="1"/>
    <row r="431" ht="11.25" customHeight="1"/>
    <row r="432" ht="11.25" customHeight="1"/>
    <row r="433" ht="11.25" customHeight="1"/>
    <row r="434" ht="11.25" customHeight="1"/>
    <row r="435" ht="11.25" customHeight="1"/>
    <row r="436" ht="11.25" customHeight="1"/>
    <row r="437" ht="11.25" customHeight="1"/>
    <row r="438" ht="11.25" customHeight="1"/>
    <row r="439" ht="11.25" customHeight="1"/>
    <row r="440" ht="11.25" customHeight="1"/>
    <row r="441" ht="11.25" customHeight="1"/>
    <row r="442" ht="11.25" customHeight="1"/>
    <row r="443" ht="11.25" customHeight="1"/>
    <row r="444" ht="11.25" customHeight="1"/>
    <row r="445" ht="11.25" customHeight="1"/>
    <row r="446" ht="11.25" customHeight="1"/>
    <row r="447" ht="11.25" customHeight="1"/>
    <row r="448" ht="11.25" customHeight="1"/>
    <row r="449" ht="11.25" customHeight="1"/>
    <row r="450" ht="11.25" customHeight="1"/>
    <row r="451" ht="11.25" customHeight="1"/>
    <row r="452" ht="11.25" customHeight="1"/>
    <row r="453" ht="11.25" customHeight="1"/>
    <row r="454" ht="11.25" customHeight="1"/>
    <row r="455" ht="11.25" customHeight="1"/>
    <row r="456" ht="11.25" customHeight="1"/>
    <row r="457" ht="11.25" customHeight="1"/>
    <row r="458" ht="11.25" customHeight="1"/>
    <row r="459" ht="11.25" customHeight="1"/>
    <row r="460" ht="11.25" customHeight="1"/>
    <row r="461" ht="11.25" customHeight="1"/>
    <row r="462" ht="11.25" customHeight="1"/>
    <row r="463" ht="11.25" customHeight="1"/>
    <row r="464" ht="11.25" customHeight="1"/>
    <row r="465" ht="11.25" customHeight="1"/>
    <row r="466" ht="11.25" customHeight="1"/>
    <row r="467" ht="11.25" customHeight="1"/>
    <row r="468" ht="11.25" customHeight="1"/>
    <row r="469" ht="11.25" customHeight="1"/>
    <row r="470" ht="11.25" customHeight="1"/>
    <row r="471" ht="11.25" customHeight="1"/>
    <row r="472" ht="11.25" customHeight="1"/>
    <row r="473" ht="11.25" customHeight="1"/>
    <row r="474" ht="11.25" customHeight="1"/>
    <row r="475" ht="11.25" customHeight="1"/>
    <row r="476" ht="11.25" customHeight="1"/>
    <row r="477" ht="11.25" customHeight="1"/>
    <row r="478" ht="11.25" customHeight="1"/>
    <row r="479" ht="11.25" customHeight="1"/>
    <row r="480" ht="11.25" customHeight="1"/>
    <row r="481" ht="11.25" customHeight="1"/>
    <row r="482" ht="11.25" customHeight="1"/>
    <row r="483" ht="11.25" customHeight="1"/>
    <row r="484" ht="11.25" customHeight="1"/>
    <row r="485" ht="11.25" customHeight="1"/>
    <row r="486" ht="11.25" customHeight="1"/>
    <row r="487" ht="11.25" customHeight="1"/>
    <row r="488" ht="11.25" customHeight="1"/>
    <row r="489" ht="11.25" customHeight="1"/>
    <row r="490" ht="11.25" customHeight="1"/>
    <row r="491" ht="11.25" customHeight="1"/>
    <row r="492" ht="11.25" customHeight="1"/>
    <row r="493" ht="11.25" customHeight="1"/>
    <row r="494" ht="11.25" customHeight="1"/>
    <row r="495" ht="11.25" customHeight="1"/>
    <row r="496" ht="11.25" customHeight="1"/>
    <row r="497" ht="11.25" customHeight="1"/>
    <row r="498" ht="11.25" customHeight="1"/>
    <row r="499" ht="11.25" customHeight="1"/>
    <row r="500" ht="11.25" customHeight="1"/>
    <row r="501" ht="11.25" customHeight="1"/>
    <row r="502" ht="11.25" customHeight="1"/>
    <row r="503" ht="11.25" customHeight="1"/>
    <row r="504" ht="11.25" customHeight="1"/>
    <row r="505" ht="11.25" customHeight="1"/>
    <row r="506" ht="11.25" customHeight="1"/>
    <row r="507" ht="11.25" customHeight="1"/>
    <row r="508" ht="11.25" customHeight="1"/>
    <row r="509" ht="11.25" customHeight="1"/>
    <row r="510" ht="11.25" customHeight="1"/>
    <row r="511" ht="11.25" customHeight="1"/>
    <row r="512" ht="11.25" customHeight="1"/>
    <row r="513" ht="11.25" customHeight="1"/>
    <row r="514" ht="11.25" customHeight="1"/>
    <row r="515" ht="11.25" customHeight="1"/>
    <row r="516" ht="11.25" customHeight="1"/>
    <row r="517" ht="11.25" customHeight="1"/>
    <row r="518" ht="11.25" customHeight="1"/>
    <row r="519" ht="11.25" customHeight="1"/>
    <row r="520" ht="11.25" customHeight="1"/>
    <row r="521" ht="11.25" customHeight="1"/>
    <row r="522" ht="11.25" customHeight="1"/>
    <row r="523" ht="11.25" customHeight="1"/>
    <row r="524" ht="11.25" customHeight="1"/>
    <row r="525" ht="11.25" customHeight="1"/>
    <row r="526" ht="11.25" customHeight="1"/>
    <row r="527" ht="11.25" customHeight="1"/>
    <row r="528" ht="11.25" customHeight="1"/>
    <row r="529" ht="11.25" customHeight="1"/>
    <row r="530" ht="11.25" customHeight="1"/>
    <row r="531" ht="11.25" customHeight="1"/>
    <row r="532" ht="11.25" customHeight="1"/>
    <row r="533" ht="11.25" customHeight="1"/>
    <row r="534" ht="11.25" customHeight="1"/>
    <row r="535" ht="11.25" customHeight="1"/>
    <row r="536" ht="11.25" customHeight="1"/>
    <row r="537" ht="11.25" customHeight="1"/>
    <row r="538" ht="11.25" customHeight="1"/>
    <row r="539" ht="11.25" customHeight="1"/>
    <row r="540" ht="11.25" customHeight="1"/>
    <row r="541" ht="11.25" customHeight="1"/>
    <row r="542" ht="11.25" customHeight="1"/>
    <row r="543" ht="11.25" customHeight="1"/>
    <row r="544" ht="11.25" customHeight="1"/>
    <row r="545" ht="11.25" customHeight="1"/>
    <row r="546" ht="11.25" customHeight="1"/>
    <row r="547" ht="11.25" customHeight="1"/>
    <row r="548" ht="11.25" customHeight="1"/>
    <row r="549" ht="11.25" customHeight="1"/>
    <row r="550" ht="11.25" customHeight="1"/>
    <row r="551" ht="11.25" customHeight="1"/>
    <row r="552" ht="11.25" customHeight="1"/>
    <row r="553" ht="11.25" customHeight="1"/>
    <row r="554" ht="11.25" customHeight="1"/>
    <row r="555" ht="11.25" customHeight="1"/>
    <row r="556" ht="11.25" customHeight="1"/>
    <row r="557" ht="11.25" customHeight="1"/>
    <row r="558" ht="11.25" customHeight="1"/>
    <row r="559" ht="11.25" customHeight="1"/>
    <row r="560" ht="11.25" customHeight="1"/>
    <row r="561" ht="11.25" customHeight="1"/>
    <row r="562" ht="11.25" customHeight="1"/>
    <row r="563" ht="11.25" customHeight="1"/>
    <row r="564" ht="11.25" customHeight="1"/>
    <row r="565" ht="11.25" customHeight="1"/>
    <row r="566" ht="11.25" customHeight="1"/>
    <row r="567" ht="11.25" customHeight="1"/>
    <row r="568" ht="11.25" customHeight="1"/>
    <row r="569" ht="11.25" customHeight="1"/>
    <row r="570" ht="11.25" customHeight="1"/>
    <row r="571" ht="11.25" customHeight="1"/>
    <row r="572" ht="11.25" customHeight="1"/>
    <row r="573" ht="11.25" customHeight="1"/>
    <row r="574" ht="11.25" customHeight="1"/>
    <row r="575" ht="11.25" customHeight="1"/>
    <row r="576" ht="11.25" customHeight="1"/>
    <row r="577" ht="11.25" customHeight="1"/>
    <row r="578" ht="11.25" customHeight="1"/>
    <row r="579" ht="11.25" customHeight="1"/>
    <row r="580" ht="11.25" customHeight="1"/>
    <row r="581" ht="11.25" customHeight="1"/>
    <row r="582" ht="11.25" customHeight="1"/>
    <row r="583" ht="11.25" customHeight="1"/>
    <row r="584" ht="11.25" customHeight="1"/>
    <row r="585" ht="11.25" customHeight="1"/>
    <row r="586" ht="11.25" customHeight="1"/>
    <row r="587" ht="11.25" customHeight="1"/>
    <row r="588" ht="11.25" customHeight="1"/>
    <row r="589" ht="11.25" customHeight="1"/>
    <row r="590" ht="11.25" customHeight="1"/>
    <row r="591" ht="11.25" customHeight="1"/>
    <row r="592" ht="11.25" customHeight="1"/>
    <row r="593" ht="11.25" customHeight="1"/>
    <row r="594" ht="11.25" customHeight="1"/>
    <row r="595" ht="11.25" customHeight="1"/>
    <row r="596" ht="11.25" customHeight="1"/>
    <row r="597" ht="11.25" customHeight="1"/>
    <row r="598" ht="11.25" customHeight="1"/>
    <row r="599" ht="11.25" customHeight="1"/>
    <row r="600" ht="11.25" customHeight="1"/>
    <row r="601" ht="11.25" customHeight="1"/>
    <row r="602" ht="11.25" customHeight="1"/>
    <row r="603" ht="11.25" customHeight="1"/>
    <row r="604" ht="11.25" customHeight="1"/>
    <row r="605" ht="11.25" customHeight="1"/>
    <row r="606" ht="11.25" customHeight="1"/>
    <row r="607" ht="11.25" customHeight="1"/>
    <row r="608" ht="11.25" customHeight="1"/>
    <row r="609" ht="11.25" customHeight="1"/>
    <row r="610" ht="11.25" customHeight="1"/>
    <row r="611" ht="11.25" customHeight="1"/>
    <row r="612" ht="11.25" customHeight="1"/>
    <row r="613" ht="11.25" customHeight="1"/>
    <row r="614" ht="11.25" customHeight="1"/>
    <row r="615" ht="11.25" customHeight="1"/>
    <row r="616" ht="11.25" customHeight="1"/>
    <row r="617" ht="11.25" customHeight="1"/>
    <row r="618" ht="11.25" customHeight="1"/>
    <row r="619" ht="11.25" customHeight="1"/>
    <row r="620" ht="11.25" customHeight="1"/>
    <row r="621" ht="11.25" customHeight="1"/>
    <row r="622" ht="11.25" customHeight="1"/>
    <row r="623" ht="11.25" customHeight="1"/>
    <row r="624" ht="11.25" customHeight="1"/>
    <row r="625" ht="11.25" customHeight="1"/>
    <row r="626" ht="11.25" customHeight="1"/>
    <row r="627" ht="11.25" customHeight="1"/>
    <row r="628" ht="11.25" customHeight="1"/>
    <row r="629" ht="11.25" customHeight="1"/>
    <row r="630" ht="11.25" customHeight="1"/>
    <row r="631" ht="11.25" customHeight="1"/>
    <row r="632" ht="11.25" customHeight="1"/>
    <row r="633" ht="11.25" customHeight="1"/>
    <row r="634" ht="11.25" customHeight="1"/>
    <row r="635" ht="11.25" customHeight="1"/>
    <row r="636" ht="11.25" customHeight="1"/>
    <row r="637" ht="11.25" customHeight="1"/>
    <row r="638" ht="11.25" customHeight="1"/>
    <row r="639" ht="11.25" customHeight="1"/>
    <row r="640" ht="11.25" customHeight="1"/>
    <row r="641" ht="11.25" customHeight="1"/>
    <row r="642" ht="11.25" customHeight="1"/>
    <row r="643" ht="11.25" customHeight="1"/>
    <row r="644" ht="11.25" customHeight="1"/>
    <row r="645" ht="11.25" customHeight="1"/>
    <row r="646" ht="11.25" customHeight="1"/>
    <row r="647" ht="11.25" customHeight="1"/>
    <row r="648" ht="11.25" customHeight="1"/>
    <row r="649" ht="11.25" customHeight="1"/>
    <row r="650" ht="11.25" customHeight="1"/>
    <row r="651" ht="11.25" customHeight="1"/>
    <row r="652" ht="11.25" customHeight="1"/>
    <row r="653" ht="11.25" customHeight="1"/>
    <row r="654" ht="11.25" customHeight="1"/>
    <row r="655" ht="11.25" customHeight="1"/>
    <row r="656" ht="11.25" customHeight="1"/>
    <row r="657" ht="11.25" customHeight="1"/>
    <row r="658" ht="11.25" customHeight="1"/>
    <row r="659" ht="11.25" customHeight="1"/>
    <row r="660" ht="11.25" customHeight="1"/>
    <row r="661" ht="11.25" customHeight="1"/>
    <row r="662" ht="11.25" customHeight="1"/>
    <row r="663" ht="11.25" customHeight="1"/>
    <row r="664" ht="11.25" customHeight="1"/>
    <row r="665" ht="11.25" customHeight="1"/>
    <row r="666" ht="11.25" customHeight="1"/>
    <row r="667" ht="11.25" customHeight="1"/>
    <row r="668" ht="11.25" customHeight="1"/>
    <row r="669" ht="11.25" customHeight="1"/>
    <row r="670" ht="11.25" customHeight="1"/>
    <row r="671" ht="11.25" customHeight="1"/>
    <row r="672" ht="11.25" customHeight="1"/>
    <row r="673" ht="11.25" customHeight="1"/>
    <row r="674" ht="11.25" customHeight="1"/>
    <row r="675" ht="11.25" customHeight="1"/>
    <row r="676" ht="11.25" customHeight="1"/>
    <row r="677" ht="11.25" customHeight="1"/>
    <row r="678" ht="11.25" customHeight="1"/>
    <row r="679" ht="11.25" customHeight="1"/>
    <row r="680" ht="11.25" customHeight="1"/>
    <row r="681" ht="11.25" customHeight="1"/>
    <row r="682" ht="11.25" customHeight="1"/>
    <row r="683" ht="11.25" customHeight="1"/>
    <row r="684" ht="11.25" customHeight="1"/>
    <row r="685" ht="11.25" customHeight="1"/>
    <row r="686" ht="11.25" customHeight="1"/>
    <row r="687" ht="11.25" customHeight="1"/>
    <row r="688" ht="11.25" customHeight="1"/>
    <row r="689" ht="11.25" customHeight="1"/>
    <row r="690" ht="11.25" customHeight="1"/>
    <row r="691" ht="11.25" customHeight="1"/>
    <row r="692" ht="11.25" customHeight="1"/>
    <row r="693" ht="11.25" customHeight="1"/>
    <row r="694" ht="11.25" customHeight="1"/>
    <row r="695" ht="11.25" customHeight="1"/>
    <row r="696" ht="11.25" customHeight="1"/>
    <row r="697" ht="11.25" customHeight="1"/>
    <row r="698" ht="11.25" customHeight="1"/>
    <row r="699" ht="11.25" customHeight="1"/>
    <row r="700" ht="11.25" customHeight="1"/>
    <row r="701" ht="11.25" customHeight="1"/>
    <row r="702" ht="11.25" customHeight="1"/>
    <row r="703" ht="11.25" customHeight="1"/>
    <row r="704" ht="11.25" customHeight="1"/>
    <row r="705" ht="11.25" customHeight="1"/>
    <row r="706" ht="11.25" customHeight="1"/>
    <row r="707" ht="11.25" customHeight="1"/>
    <row r="708" ht="11.25" customHeight="1"/>
    <row r="709" ht="11.25" customHeight="1"/>
    <row r="710" ht="11.25" customHeight="1"/>
    <row r="711" ht="11.25" customHeight="1"/>
    <row r="712" ht="11.25" customHeight="1"/>
    <row r="713" ht="11.25" customHeight="1"/>
    <row r="714" ht="11.25" customHeight="1"/>
    <row r="715" ht="11.25" customHeight="1"/>
    <row r="716" ht="11.25" customHeight="1"/>
    <row r="717" ht="11.25" customHeight="1"/>
    <row r="718" ht="11.25" customHeight="1"/>
    <row r="719" ht="11.25" customHeight="1"/>
    <row r="720" ht="11.25" customHeight="1"/>
    <row r="721" ht="11.25" customHeight="1"/>
    <row r="722" ht="11.25" customHeight="1"/>
    <row r="723" ht="11.25" customHeight="1"/>
    <row r="724" ht="11.25" customHeight="1"/>
    <row r="725" ht="11.25" customHeight="1"/>
    <row r="726" ht="11.25" customHeight="1"/>
    <row r="727" ht="11.25" customHeight="1"/>
    <row r="728" ht="11.25" customHeight="1"/>
    <row r="729" ht="11.25" customHeight="1"/>
    <row r="730" ht="11.25" customHeight="1"/>
    <row r="731" ht="11.25" customHeight="1"/>
    <row r="732" ht="11.25" customHeight="1"/>
    <row r="733" ht="11.25" customHeight="1"/>
    <row r="734" ht="11.25" customHeight="1"/>
    <row r="735" ht="11.25" customHeight="1"/>
    <row r="736" ht="11.25" customHeight="1"/>
    <row r="737" ht="11.25" customHeight="1"/>
    <row r="738" ht="11.25" customHeight="1"/>
    <row r="739" ht="11.25" customHeight="1"/>
    <row r="740" ht="11.25" customHeight="1"/>
    <row r="741" ht="11.25" customHeight="1"/>
    <row r="742" ht="11.25" customHeight="1"/>
    <row r="743" ht="11.25" customHeight="1"/>
    <row r="744" ht="11.25" customHeight="1"/>
    <row r="745" ht="11.25" customHeight="1"/>
    <row r="746" ht="11.25" customHeight="1"/>
    <row r="747" ht="11.25" customHeight="1"/>
    <row r="748" ht="11.25" customHeight="1"/>
    <row r="749" ht="11.25" customHeight="1"/>
    <row r="750" ht="11.25" customHeight="1"/>
    <row r="751" ht="11.25" customHeight="1"/>
    <row r="752" ht="11.25" customHeight="1"/>
    <row r="753" ht="11.25" customHeight="1"/>
    <row r="754" ht="11.25" customHeight="1"/>
    <row r="755" ht="11.25" customHeight="1"/>
    <row r="756" ht="11.25" customHeight="1"/>
    <row r="757" ht="11.25" customHeight="1"/>
    <row r="758" ht="11.25" customHeight="1"/>
    <row r="759" ht="11.25" customHeight="1"/>
    <row r="760" ht="11.25" customHeight="1"/>
    <row r="761" ht="11.25" customHeight="1"/>
    <row r="762" ht="11.25" customHeight="1"/>
    <row r="763" ht="11.25" customHeight="1"/>
    <row r="764" ht="11.25" customHeight="1"/>
    <row r="765" ht="11.25" customHeight="1"/>
    <row r="766" ht="11.25" customHeight="1"/>
    <row r="767" ht="11.25" customHeight="1"/>
    <row r="768" ht="11.25" customHeight="1"/>
    <row r="769" ht="11.25" customHeight="1"/>
    <row r="770" ht="11.25" customHeight="1"/>
    <row r="771" ht="11.25" customHeight="1"/>
    <row r="772" ht="11.25" customHeight="1"/>
    <row r="773" ht="11.25" customHeight="1"/>
    <row r="774" ht="11.25" customHeight="1"/>
    <row r="775" ht="11.25" customHeight="1"/>
    <row r="776" ht="11.25" customHeight="1"/>
    <row r="777" ht="11.25" customHeight="1"/>
    <row r="778" ht="11.25" customHeight="1"/>
    <row r="779" ht="11.25" customHeight="1"/>
    <row r="780" ht="11.25" customHeight="1"/>
    <row r="781" ht="11.25" customHeight="1"/>
    <row r="782" ht="11.25" customHeight="1"/>
    <row r="783" ht="11.25" customHeight="1"/>
    <row r="784" ht="11.25" customHeight="1"/>
    <row r="785" ht="11.25" customHeight="1"/>
    <row r="786" ht="11.25" customHeight="1"/>
    <row r="787" ht="11.25" customHeight="1"/>
    <row r="788" ht="11.25" customHeight="1"/>
    <row r="789" ht="11.25" customHeight="1"/>
    <row r="790" ht="11.25" customHeight="1"/>
    <row r="791" ht="11.25" customHeight="1"/>
    <row r="792" ht="11.25" customHeight="1"/>
    <row r="793" ht="11.25" customHeight="1"/>
    <row r="794" ht="11.25" customHeight="1"/>
    <row r="795" ht="11.25" customHeight="1"/>
    <row r="796" ht="11.25" customHeight="1"/>
    <row r="797" ht="11.25" customHeight="1"/>
    <row r="798" ht="11.25" customHeight="1"/>
    <row r="799" ht="11.25" customHeight="1"/>
    <row r="800" ht="11.25" customHeight="1"/>
    <row r="801" ht="11.25" customHeight="1"/>
    <row r="802" ht="11.25" customHeight="1"/>
    <row r="803" ht="11.25" customHeight="1"/>
    <row r="804" ht="11.25" customHeight="1"/>
    <row r="805" ht="11.25" customHeight="1"/>
    <row r="806" ht="11.25" customHeight="1"/>
    <row r="807" ht="11.25" customHeight="1"/>
    <row r="808" ht="11.25" customHeight="1"/>
    <row r="809" ht="11.25" customHeight="1"/>
    <row r="810" ht="11.25" customHeight="1"/>
    <row r="811" ht="11.25" customHeight="1"/>
    <row r="812" ht="11.25" customHeight="1"/>
    <row r="813" ht="11.25" customHeight="1"/>
    <row r="814" ht="11.25" customHeight="1"/>
    <row r="815" ht="11.25" customHeight="1"/>
    <row r="816" ht="11.25" customHeight="1"/>
    <row r="817" ht="11.25" customHeight="1"/>
    <row r="818" ht="11.25" customHeight="1"/>
    <row r="819" ht="11.25" customHeight="1"/>
    <row r="820" ht="11.25" customHeight="1"/>
    <row r="821" ht="11.25" customHeight="1"/>
    <row r="822" ht="11.25" customHeight="1"/>
    <row r="823" ht="11.25" customHeight="1"/>
    <row r="824" ht="11.25" customHeight="1"/>
    <row r="825" ht="11.25" customHeight="1"/>
    <row r="826" ht="11.25" customHeight="1"/>
    <row r="827" ht="11.25" customHeight="1"/>
    <row r="828" ht="11.25" customHeight="1"/>
    <row r="829" ht="11.25" customHeight="1"/>
    <row r="830" ht="11.25" customHeight="1"/>
    <row r="831" ht="11.25" customHeight="1"/>
    <row r="832" ht="11.25" customHeight="1"/>
    <row r="833" ht="11.25" customHeight="1"/>
    <row r="834" ht="11.25" customHeight="1"/>
    <row r="835" ht="11.25" customHeight="1"/>
    <row r="836" ht="11.25" customHeight="1"/>
    <row r="837" ht="11.25" customHeight="1"/>
    <row r="838" ht="11.25" customHeight="1"/>
    <row r="839" ht="11.25" customHeight="1"/>
    <row r="840" ht="11.25" customHeight="1"/>
    <row r="841" ht="11.25" customHeight="1"/>
    <row r="842" ht="11.25" customHeight="1"/>
    <row r="843" ht="11.25" customHeight="1"/>
    <row r="844" ht="11.25" customHeight="1"/>
    <row r="845" ht="11.25" customHeight="1"/>
    <row r="846" ht="11.25" customHeight="1"/>
    <row r="847" ht="11.25" customHeight="1"/>
    <row r="848" ht="11.25" customHeight="1"/>
    <row r="849" ht="11.25" customHeight="1"/>
    <row r="850" ht="11.25" customHeight="1"/>
    <row r="851" ht="11.25" customHeight="1"/>
    <row r="852" ht="11.25" customHeight="1"/>
    <row r="853" ht="11.25" customHeight="1"/>
    <row r="854" ht="11.25" customHeight="1"/>
    <row r="855" ht="11.25" customHeight="1"/>
    <row r="856" ht="11.25" customHeight="1"/>
    <row r="857" ht="11.25" customHeight="1"/>
    <row r="858" ht="11.25" customHeight="1"/>
    <row r="859" ht="11.25" customHeight="1"/>
    <row r="860" ht="11.25" customHeight="1"/>
    <row r="861" ht="11.25" customHeight="1"/>
    <row r="862" ht="11.25" customHeight="1"/>
    <row r="863" ht="11.25" customHeight="1"/>
    <row r="864" ht="11.25" customHeight="1"/>
    <row r="865" ht="11.25" customHeight="1"/>
    <row r="866" ht="11.25" customHeight="1"/>
    <row r="867" ht="11.25" customHeight="1"/>
    <row r="868" ht="11.25" customHeight="1"/>
    <row r="869" ht="11.25" customHeight="1"/>
    <row r="870" ht="11.25" customHeight="1"/>
    <row r="871" ht="11.25" customHeight="1"/>
    <row r="872" ht="11.25" customHeight="1"/>
    <row r="873" ht="11.25" customHeight="1"/>
    <row r="874" ht="11.25" customHeight="1"/>
    <row r="875" ht="11.25" customHeight="1"/>
    <row r="876" ht="11.25" customHeight="1"/>
    <row r="877" ht="11.25" customHeight="1"/>
    <row r="878" ht="11.25" customHeight="1"/>
    <row r="879" ht="11.25" customHeight="1"/>
    <row r="880" ht="11.25" customHeight="1"/>
    <row r="881" ht="11.25" customHeight="1"/>
    <row r="882" ht="11.25" customHeight="1"/>
    <row r="883" ht="11.25" customHeight="1"/>
    <row r="884" ht="11.25" customHeight="1"/>
    <row r="885" ht="11.25" customHeight="1"/>
    <row r="886" ht="11.25" customHeight="1"/>
    <row r="887" ht="11.25" customHeight="1"/>
    <row r="888" ht="11.25" customHeight="1"/>
    <row r="889" ht="11.25" customHeight="1"/>
    <row r="890" ht="11.25" customHeight="1"/>
    <row r="891" ht="11.25" customHeight="1"/>
    <row r="892" ht="11.25" customHeight="1"/>
    <row r="893" ht="11.25" customHeight="1"/>
    <row r="894" ht="11.25" customHeight="1"/>
    <row r="895" ht="11.25" customHeight="1"/>
    <row r="896" ht="11.25" customHeight="1"/>
    <row r="897" ht="11.25" customHeight="1"/>
    <row r="898" ht="11.25" customHeight="1"/>
    <row r="899" ht="11.25" customHeight="1"/>
    <row r="900" ht="11.25" customHeight="1"/>
    <row r="901" ht="11.25" customHeight="1"/>
    <row r="902" ht="11.25" customHeight="1"/>
    <row r="903" ht="11.25" customHeight="1"/>
    <row r="904" ht="11.25" customHeight="1"/>
    <row r="905" ht="11.25" customHeight="1"/>
    <row r="906" ht="11.25" customHeight="1"/>
    <row r="907" ht="11.25" customHeight="1"/>
    <row r="908" ht="11.25" customHeight="1"/>
    <row r="909" ht="11.25" customHeight="1"/>
    <row r="910" ht="11.25" customHeight="1"/>
    <row r="911" ht="11.25" customHeight="1"/>
    <row r="912" ht="11.25" customHeight="1"/>
    <row r="913" ht="11.25" customHeight="1"/>
    <row r="914" ht="11.25" customHeight="1"/>
    <row r="915" ht="11.25" customHeight="1"/>
    <row r="916" ht="11.25" customHeight="1"/>
    <row r="917" ht="11.25" customHeight="1"/>
    <row r="918" ht="11.25" customHeight="1"/>
    <row r="919" ht="11.25" customHeight="1"/>
    <row r="920" ht="11.25" customHeight="1"/>
    <row r="921" ht="11.25" customHeight="1"/>
    <row r="922" ht="11.25" customHeight="1"/>
    <row r="923" ht="11.25" customHeight="1"/>
    <row r="924" ht="11.25" customHeight="1"/>
    <row r="925" ht="11.25" customHeight="1"/>
    <row r="926" ht="11.25" customHeight="1"/>
    <row r="927" ht="11.25" customHeight="1"/>
    <row r="928" ht="11.25" customHeight="1"/>
    <row r="929" ht="11.25" customHeight="1"/>
    <row r="930" ht="11.25" customHeight="1"/>
    <row r="931" ht="11.25" customHeight="1"/>
    <row r="932" ht="11.25" customHeight="1"/>
    <row r="933" ht="11.25" customHeight="1"/>
    <row r="934" ht="11.25" customHeight="1"/>
    <row r="935" ht="11.25" customHeight="1"/>
    <row r="936" ht="11.25" customHeight="1"/>
    <row r="937" ht="11.25" customHeight="1"/>
    <row r="938" ht="11.25" customHeight="1"/>
    <row r="939" ht="11.25" customHeight="1"/>
    <row r="940" ht="11.25" customHeight="1"/>
    <row r="941" ht="11.25" customHeight="1"/>
    <row r="942" ht="11.25" customHeight="1"/>
    <row r="943" ht="11.25" customHeight="1"/>
    <row r="944" ht="11.25" customHeight="1"/>
    <row r="945" ht="11.25" customHeight="1"/>
    <row r="946" ht="11.25" customHeight="1"/>
    <row r="947" ht="11.25" customHeight="1"/>
    <row r="948" ht="11.25" customHeight="1"/>
    <row r="949" ht="11.25" customHeight="1"/>
    <row r="950" ht="11.25" customHeight="1"/>
    <row r="951" ht="11.25" customHeight="1"/>
    <row r="952" ht="11.25" customHeight="1"/>
    <row r="953" ht="11.25" customHeight="1"/>
    <row r="954" ht="11.25" customHeight="1"/>
    <row r="955" ht="11.25" customHeight="1"/>
    <row r="956" ht="11.25" customHeight="1"/>
    <row r="957" ht="11.25" customHeight="1"/>
    <row r="958" ht="11.25" customHeight="1"/>
    <row r="959" ht="11.25" customHeight="1"/>
    <row r="960" ht="11.25" customHeight="1"/>
    <row r="961" ht="11.25" customHeight="1"/>
    <row r="962" ht="11.25" customHeight="1"/>
    <row r="963" ht="11.25" customHeight="1"/>
    <row r="964" ht="11.25" customHeight="1"/>
    <row r="965" ht="11.25" customHeight="1"/>
    <row r="966" ht="11.25" customHeight="1"/>
    <row r="967" ht="11.25" customHeight="1"/>
    <row r="968" ht="11.25" customHeight="1"/>
    <row r="969" ht="11.25" customHeight="1"/>
    <row r="970" ht="11.25" customHeight="1"/>
    <row r="971" ht="11.25" customHeight="1"/>
    <row r="972" ht="11.25" customHeight="1"/>
    <row r="973" ht="11.25" customHeight="1"/>
    <row r="974" ht="11.25" customHeight="1"/>
    <row r="975" ht="11.25" customHeight="1"/>
    <row r="976" ht="11.25" customHeight="1"/>
    <row r="977" ht="11.25" customHeight="1"/>
    <row r="978" ht="11.25" customHeight="1"/>
    <row r="979" ht="11.25" customHeight="1"/>
    <row r="980" ht="11.25" customHeight="1"/>
    <row r="981" ht="11.25" customHeight="1"/>
    <row r="982" ht="11.25" customHeight="1"/>
    <row r="983" ht="11.25" customHeight="1"/>
    <row r="984" ht="11.25" customHeight="1"/>
    <row r="985" ht="11.25" customHeight="1"/>
    <row r="986" ht="11.25" customHeight="1"/>
    <row r="987" ht="11.25" customHeight="1"/>
    <row r="988" ht="11.25" customHeight="1"/>
    <row r="989" ht="11.25" customHeight="1"/>
    <row r="990" ht="11.25" customHeight="1"/>
    <row r="991" ht="11.25" customHeight="1"/>
    <row r="992" ht="11.25" customHeight="1"/>
    <row r="993" ht="11.25" customHeight="1"/>
    <row r="994" ht="11.25" customHeight="1"/>
    <row r="995" ht="11.25" customHeight="1"/>
    <row r="996" ht="11.25" customHeight="1"/>
    <row r="997" ht="11.25" customHeight="1"/>
    <row r="998" ht="11.25" customHeight="1"/>
    <row r="999" ht="11.25" customHeight="1"/>
    <row r="1000" ht="11.25" customHeight="1"/>
  </sheetData>
  <mergeCells count="2">
    <mergeCell ref="C6:D6"/>
    <mergeCell ref="D13:G13"/>
  </mergeCells>
  <printOptions/>
  <pageMargins bottom="0.7480314960629921" footer="0.0" header="0.0" left="0.7086614173228347" right="0.7086614173228347" top="0.748031496062992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CC"/>
    <outlinePr summaryBelow="0"/>
    <pageSetUpPr fitToPage="1"/>
  </sheetPr>
  <sheetViews>
    <sheetView showGridLines="0" workbookViewId="0">
      <pane ySplit="8.0" topLeftCell="A9" activePane="bottomLeft" state="frozen"/>
      <selection activeCell="B10" sqref="B10" pane="bottomLeft"/>
    </sheetView>
  </sheetViews>
  <sheetFormatPr customHeight="1" defaultColWidth="14.43" defaultRowHeight="15.0" outlineLevelRow="1"/>
  <cols>
    <col customWidth="1" min="1" max="2" width="3.14"/>
    <col customWidth="1" min="3" max="3" width="16.43"/>
    <col customWidth="1" min="4" max="4" width="42.71"/>
    <col customWidth="1" min="5" max="5" width="16.43"/>
    <col customWidth="1" min="6" max="6" width="23.43"/>
    <col customWidth="1" min="7" max="7" width="41.14"/>
    <col customWidth="1" min="8" max="8" width="16.43"/>
    <col customWidth="1" min="9" max="9" width="18.43"/>
    <col customWidth="1" min="10" max="10" width="21.0"/>
    <col customWidth="1" min="11" max="11" width="22.14"/>
    <col customWidth="1" min="12" max="12" width="9.14"/>
    <col customWidth="1" min="13" max="26" width="8.71"/>
  </cols>
  <sheetData>
    <row r="1" ht="14.25" customHeight="1">
      <c r="A1" s="1"/>
      <c r="B1" s="1"/>
      <c r="C1" s="2"/>
      <c r="D1" s="1"/>
      <c r="E1" s="1"/>
      <c r="F1" s="1"/>
      <c r="G1" s="1"/>
      <c r="H1" s="1"/>
      <c r="I1" s="1"/>
      <c r="J1" s="1"/>
      <c r="K1" s="1"/>
      <c r="L1" s="1"/>
      <c r="M1" s="14"/>
      <c r="N1" s="14"/>
      <c r="O1" s="14"/>
      <c r="P1" s="14"/>
      <c r="Q1" s="14"/>
      <c r="R1" s="14"/>
      <c r="S1" s="14"/>
      <c r="T1" s="14"/>
      <c r="U1" s="14"/>
      <c r="V1" s="14"/>
      <c r="W1" s="14"/>
      <c r="X1" s="14"/>
      <c r="Y1" s="14"/>
      <c r="Z1" s="14"/>
    </row>
    <row r="2" ht="14.25" customHeight="1">
      <c r="A2" s="1"/>
      <c r="B2" s="1"/>
      <c r="C2" s="3" t="str">
        <f>cstProjectName</f>
        <v>RM 6251 Supply of Energy</v>
      </c>
      <c r="D2" s="1"/>
      <c r="E2" s="1"/>
      <c r="F2" s="1"/>
      <c r="G2" s="1"/>
      <c r="H2" s="1"/>
      <c r="I2" s="1"/>
      <c r="J2" s="1"/>
      <c r="K2" s="1"/>
      <c r="L2" s="1"/>
      <c r="M2" s="14"/>
      <c r="N2" s="14"/>
      <c r="O2" s="14"/>
      <c r="P2" s="14"/>
      <c r="Q2" s="14"/>
      <c r="R2" s="14"/>
      <c r="S2" s="14"/>
      <c r="T2" s="14"/>
      <c r="U2" s="14"/>
      <c r="V2" s="14"/>
      <c r="W2" s="14"/>
      <c r="X2" s="14"/>
      <c r="Y2" s="14"/>
      <c r="Z2" s="14"/>
    </row>
    <row r="3" ht="14.25" customHeight="1">
      <c r="A3" s="1"/>
      <c r="B3" s="1"/>
      <c r="C3" s="4" t="str">
        <f>MID(CELL("filename",A1),FIND("]",CELL("filename",A1))+1,256)&amp;" Sheet"</f>
        <v>#VALUE!</v>
      </c>
      <c r="D3" s="1"/>
      <c r="E3" s="1"/>
      <c r="F3" s="1"/>
      <c r="G3" s="1"/>
      <c r="H3" s="1"/>
      <c r="I3" s="1"/>
      <c r="J3" s="1"/>
      <c r="K3" s="1"/>
      <c r="L3" s="1"/>
      <c r="M3" s="14"/>
      <c r="N3" s="14"/>
      <c r="O3" s="14"/>
      <c r="P3" s="14"/>
      <c r="Q3" s="14"/>
      <c r="R3" s="14"/>
      <c r="S3" s="14"/>
      <c r="T3" s="14"/>
      <c r="U3" s="14"/>
      <c r="V3" s="14"/>
      <c r="W3" s="14"/>
      <c r="X3" s="14"/>
      <c r="Y3" s="14"/>
      <c r="Z3" s="14"/>
    </row>
    <row r="4" ht="14.25" customHeight="1">
      <c r="A4" s="1"/>
      <c r="B4" s="1"/>
      <c r="C4" s="2" t="str">
        <f>IF(ISBLANK(cstProtectiveMarking),"",cstProtectiveMarking)</f>
        <v>OFFICIAL</v>
      </c>
      <c r="D4" s="1"/>
      <c r="E4" s="1"/>
      <c r="F4" s="1"/>
      <c r="G4" s="1"/>
      <c r="H4" s="1"/>
      <c r="I4" s="1"/>
      <c r="J4" s="1"/>
      <c r="K4" s="1"/>
      <c r="L4" s="1"/>
      <c r="M4" s="14"/>
      <c r="N4" s="14"/>
      <c r="O4" s="14"/>
      <c r="P4" s="14"/>
      <c r="Q4" s="14"/>
      <c r="R4" s="14"/>
      <c r="S4" s="14"/>
      <c r="T4" s="14"/>
      <c r="U4" s="14"/>
      <c r="V4" s="14"/>
      <c r="W4" s="14"/>
      <c r="X4" s="14"/>
      <c r="Y4" s="14"/>
      <c r="Z4" s="14"/>
    </row>
    <row r="5" ht="14.25" customHeight="1">
      <c r="A5" s="1"/>
      <c r="B5" s="1"/>
      <c r="C5" s="9" t="str">
        <f>HYPERLINK("#'Contents'!A1",sysChkWord)</f>
        <v>1 Error 1 Warning</v>
      </c>
      <c r="D5" s="1"/>
      <c r="E5" s="1"/>
      <c r="F5" s="1"/>
      <c r="G5" s="1"/>
      <c r="H5" s="1"/>
      <c r="I5" s="1"/>
      <c r="J5" s="1"/>
      <c r="K5" s="1"/>
      <c r="L5" s="1"/>
      <c r="M5" s="14"/>
      <c r="N5" s="14"/>
      <c r="O5" s="14"/>
      <c r="P5" s="14"/>
      <c r="Q5" s="14"/>
      <c r="R5" s="14"/>
      <c r="S5" s="14"/>
      <c r="T5" s="14"/>
      <c r="U5" s="14"/>
      <c r="V5" s="14"/>
      <c r="W5" s="14"/>
      <c r="X5" s="14"/>
      <c r="Y5" s="14"/>
      <c r="Z5" s="14"/>
    </row>
    <row r="6" ht="14.25" customHeight="1">
      <c r="A6" s="1"/>
      <c r="B6" s="9"/>
      <c r="C6" s="10" t="str">
        <f>HYPERLINK("#'Contents'!A1","Click for Contents")</f>
        <v>Click for Contents</v>
      </c>
      <c r="D6" s="7"/>
      <c r="E6" s="8"/>
      <c r="F6" s="8"/>
      <c r="G6" s="1"/>
      <c r="H6" s="1"/>
      <c r="I6" s="1"/>
      <c r="J6" s="1"/>
      <c r="K6" s="1"/>
      <c r="L6" s="1"/>
      <c r="M6" s="14"/>
      <c r="N6" s="14"/>
      <c r="O6" s="14"/>
      <c r="P6" s="14"/>
      <c r="Q6" s="14"/>
      <c r="R6" s="14"/>
      <c r="S6" s="14"/>
      <c r="T6" s="14"/>
      <c r="U6" s="14"/>
      <c r="V6" s="14"/>
      <c r="W6" s="14"/>
      <c r="X6" s="14"/>
      <c r="Y6" s="14"/>
      <c r="Z6" s="14"/>
    </row>
    <row r="7" ht="14.25" customHeight="1">
      <c r="A7" s="1"/>
      <c r="B7" s="1"/>
      <c r="C7" s="1"/>
      <c r="D7" s="1"/>
      <c r="E7" s="1"/>
      <c r="F7" s="1"/>
      <c r="G7" s="1"/>
      <c r="H7" s="1"/>
      <c r="I7" s="1"/>
      <c r="J7" s="1"/>
      <c r="K7" s="1"/>
      <c r="L7" s="1"/>
      <c r="M7" s="14"/>
      <c r="N7" s="14"/>
      <c r="O7" s="14"/>
      <c r="P7" s="14"/>
      <c r="Q7" s="14"/>
      <c r="R7" s="14"/>
      <c r="S7" s="14"/>
      <c r="T7" s="14"/>
      <c r="U7" s="14"/>
      <c r="V7" s="14"/>
      <c r="W7" s="14"/>
      <c r="X7" s="14"/>
      <c r="Y7" s="14"/>
      <c r="Z7" s="14"/>
    </row>
    <row r="8" ht="14.25" customHeight="1">
      <c r="A8" s="26">
        <f t="shared" ref="A8:B8" si="1">SUM(A9:A71)</f>
        <v>0</v>
      </c>
      <c r="B8" s="26">
        <f t="shared" si="1"/>
        <v>0</v>
      </c>
      <c r="C8" s="13"/>
      <c r="D8" s="13"/>
      <c r="E8" s="13"/>
      <c r="F8" s="13"/>
      <c r="G8" s="13"/>
      <c r="H8" s="13"/>
      <c r="I8" s="1"/>
      <c r="J8" s="1"/>
      <c r="K8" s="1"/>
      <c r="L8" s="1"/>
      <c r="M8" s="14"/>
      <c r="N8" s="14"/>
      <c r="O8" s="14"/>
      <c r="P8" s="14"/>
      <c r="Q8" s="14"/>
      <c r="R8" s="14"/>
      <c r="S8" s="14"/>
      <c r="T8" s="14"/>
      <c r="U8" s="14"/>
      <c r="V8" s="14"/>
      <c r="W8" s="14"/>
      <c r="X8" s="14"/>
      <c r="Y8" s="14"/>
      <c r="Z8" s="14"/>
    </row>
    <row r="9" ht="14.25" customHeight="1">
      <c r="A9" s="14"/>
      <c r="B9" s="14"/>
      <c r="C9" s="27"/>
      <c r="D9" s="27"/>
      <c r="E9" s="27"/>
      <c r="F9" s="27"/>
      <c r="G9" s="27"/>
      <c r="H9" s="27"/>
      <c r="I9" s="27"/>
      <c r="J9" s="27"/>
      <c r="K9" s="27"/>
      <c r="L9" s="14"/>
    </row>
    <row r="10" ht="14.25" customHeight="1">
      <c r="A10" s="14"/>
      <c r="B10" s="14"/>
      <c r="C10" s="15"/>
      <c r="D10" s="15" t="s">
        <v>49</v>
      </c>
      <c r="E10" s="15"/>
      <c r="F10" s="15"/>
      <c r="G10" s="15"/>
      <c r="H10" s="15"/>
      <c r="I10" s="15"/>
      <c r="J10" s="15"/>
      <c r="K10" s="15"/>
    </row>
    <row r="11" ht="14.2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ht="55.5" customHeight="1">
      <c r="A12" s="14"/>
      <c r="B12" s="14"/>
      <c r="C12" s="14"/>
      <c r="D12" s="28" t="s">
        <v>50</v>
      </c>
      <c r="E12" s="6"/>
      <c r="F12" s="6"/>
      <c r="G12" s="6"/>
      <c r="H12" s="6"/>
      <c r="I12" s="6"/>
      <c r="J12" s="6"/>
      <c r="K12" s="7"/>
      <c r="L12" s="14"/>
      <c r="M12" s="14"/>
      <c r="N12" s="14"/>
      <c r="O12" s="14"/>
      <c r="P12" s="14"/>
      <c r="Q12" s="14"/>
      <c r="R12" s="14"/>
      <c r="S12" s="14"/>
      <c r="T12" s="14"/>
      <c r="U12" s="14"/>
      <c r="V12" s="14"/>
      <c r="W12" s="14"/>
      <c r="X12" s="14"/>
      <c r="Y12" s="14"/>
      <c r="Z12" s="14"/>
    </row>
    <row r="13" ht="55.5" customHeight="1">
      <c r="A13" s="14"/>
      <c r="B13" s="14"/>
      <c r="C13" s="29"/>
      <c r="D13" s="30" t="s">
        <v>51</v>
      </c>
      <c r="E13" s="6"/>
      <c r="F13" s="6"/>
      <c r="G13" s="6"/>
      <c r="H13" s="6"/>
      <c r="I13" s="6"/>
      <c r="J13" s="6"/>
      <c r="K13" s="7"/>
    </row>
    <row r="14" ht="51.0" customHeight="1">
      <c r="A14" s="14"/>
      <c r="B14" s="14"/>
      <c r="C14" s="29"/>
      <c r="D14" s="30" t="s">
        <v>52</v>
      </c>
      <c r="E14" s="6"/>
      <c r="F14" s="6"/>
      <c r="G14" s="6"/>
      <c r="H14" s="6"/>
      <c r="I14" s="6"/>
      <c r="J14" s="6"/>
      <c r="K14" s="7"/>
    </row>
    <row r="15" ht="48.0" customHeight="1">
      <c r="A15" s="14"/>
      <c r="B15" s="14"/>
      <c r="C15" s="29"/>
      <c r="D15" s="28" t="s">
        <v>53</v>
      </c>
      <c r="E15" s="6"/>
      <c r="F15" s="6"/>
      <c r="G15" s="6"/>
      <c r="H15" s="6"/>
      <c r="I15" s="6"/>
      <c r="J15" s="6"/>
      <c r="K15" s="7"/>
    </row>
    <row r="16" ht="48.0" customHeight="1">
      <c r="A16" s="14"/>
      <c r="B16" s="14"/>
      <c r="C16" s="29"/>
      <c r="D16" s="28" t="s">
        <v>54</v>
      </c>
      <c r="E16" s="6"/>
      <c r="F16" s="6"/>
      <c r="G16" s="6"/>
      <c r="H16" s="6"/>
      <c r="I16" s="6"/>
      <c r="J16" s="6"/>
      <c r="K16" s="7"/>
      <c r="L16" s="14"/>
      <c r="M16" s="14"/>
      <c r="N16" s="14"/>
      <c r="O16" s="14"/>
      <c r="P16" s="14"/>
      <c r="Q16" s="14"/>
      <c r="R16" s="14"/>
      <c r="S16" s="14"/>
      <c r="T16" s="14"/>
      <c r="U16" s="14"/>
      <c r="V16" s="14"/>
      <c r="W16" s="14"/>
      <c r="X16" s="14"/>
      <c r="Y16" s="14"/>
      <c r="Z16" s="14"/>
    </row>
    <row r="17" ht="14.25" customHeight="1">
      <c r="A17" s="14"/>
      <c r="B17" s="14"/>
      <c r="C17" s="29"/>
      <c r="D17" s="31"/>
      <c r="E17" s="31"/>
      <c r="F17" s="31"/>
      <c r="G17" s="31"/>
      <c r="H17" s="31"/>
      <c r="I17" s="31"/>
      <c r="J17" s="31"/>
      <c r="K17" s="31"/>
      <c r="L17" s="14"/>
      <c r="M17" s="14"/>
      <c r="N17" s="14"/>
      <c r="O17" s="14"/>
      <c r="P17" s="14"/>
      <c r="Q17" s="14"/>
      <c r="R17" s="14"/>
      <c r="S17" s="14"/>
      <c r="T17" s="14"/>
      <c r="U17" s="14"/>
      <c r="V17" s="14"/>
      <c r="W17" s="14"/>
      <c r="X17" s="14"/>
      <c r="Y17" s="14"/>
      <c r="Z17" s="14"/>
    </row>
    <row r="18" ht="14.25" customHeight="1">
      <c r="A18" s="14"/>
      <c r="B18" s="14"/>
      <c r="C18" s="15"/>
      <c r="D18" s="15" t="s">
        <v>9</v>
      </c>
      <c r="E18" s="15"/>
      <c r="F18" s="15"/>
      <c r="G18" s="15"/>
      <c r="H18" s="15"/>
      <c r="I18" s="15"/>
      <c r="J18" s="15"/>
      <c r="K18" s="15"/>
    </row>
    <row r="19" ht="14.25" customHeight="1">
      <c r="A19" s="14"/>
      <c r="B19" s="14"/>
      <c r="C19" s="14"/>
      <c r="D19" s="14"/>
      <c r="E19" s="14"/>
      <c r="F19" s="14"/>
      <c r="G19" s="14"/>
      <c r="H19" s="14"/>
      <c r="I19" s="14"/>
      <c r="J19" s="14"/>
      <c r="K19" s="14"/>
    </row>
    <row r="20" ht="14.25" customHeight="1">
      <c r="A20" s="14"/>
      <c r="B20" s="14"/>
      <c r="C20" s="32"/>
      <c r="D20" s="32" t="s">
        <v>49</v>
      </c>
      <c r="E20" s="32"/>
      <c r="F20" s="32"/>
      <c r="G20" s="32"/>
      <c r="H20" s="32"/>
      <c r="I20" s="32"/>
      <c r="J20" s="32"/>
      <c r="K20" s="32"/>
    </row>
    <row r="21" ht="90.0" customHeight="1" outlineLevel="1">
      <c r="A21" s="14"/>
      <c r="B21" s="14"/>
      <c r="C21" s="33" t="s">
        <v>55</v>
      </c>
      <c r="D21" s="30" t="s">
        <v>56</v>
      </c>
      <c r="E21" s="6"/>
      <c r="F21" s="6"/>
      <c r="G21" s="6"/>
      <c r="H21" s="6"/>
      <c r="I21" s="6"/>
      <c r="J21" s="6"/>
      <c r="K21" s="7"/>
    </row>
    <row r="22" ht="57.0" customHeight="1" outlineLevel="1">
      <c r="A22" s="14"/>
      <c r="B22" s="14"/>
      <c r="C22" s="34" t="s">
        <v>57</v>
      </c>
      <c r="D22" s="30" t="s">
        <v>58</v>
      </c>
      <c r="E22" s="6"/>
      <c r="F22" s="6"/>
      <c r="G22" s="6"/>
      <c r="H22" s="6"/>
      <c r="I22" s="6"/>
      <c r="J22" s="6"/>
      <c r="K22" s="7"/>
    </row>
    <row r="23" ht="82.5" customHeight="1" outlineLevel="1">
      <c r="A23" s="14"/>
      <c r="B23" s="14"/>
      <c r="C23" s="34" t="s">
        <v>59</v>
      </c>
      <c r="D23" s="30" t="s">
        <v>60</v>
      </c>
      <c r="E23" s="6"/>
      <c r="F23" s="6"/>
      <c r="G23" s="6"/>
      <c r="H23" s="6"/>
      <c r="I23" s="6"/>
      <c r="J23" s="6"/>
      <c r="K23" s="7"/>
    </row>
    <row r="24" ht="30.75" customHeight="1" outlineLevel="1">
      <c r="A24" s="14"/>
      <c r="B24" s="14"/>
      <c r="C24" s="34"/>
      <c r="D24" s="28" t="s">
        <v>61</v>
      </c>
      <c r="E24" s="6"/>
      <c r="F24" s="6"/>
      <c r="G24" s="6"/>
      <c r="H24" s="6"/>
      <c r="I24" s="7"/>
      <c r="J24" s="35" t="s">
        <v>62</v>
      </c>
      <c r="K24" s="36" t="s">
        <v>63</v>
      </c>
      <c r="L24" s="14"/>
      <c r="M24" s="14"/>
      <c r="N24" s="14"/>
      <c r="O24" s="14"/>
      <c r="P24" s="14"/>
      <c r="Q24" s="14"/>
      <c r="R24" s="14"/>
      <c r="S24" s="14"/>
      <c r="T24" s="14"/>
      <c r="U24" s="14"/>
      <c r="V24" s="14"/>
      <c r="W24" s="14"/>
      <c r="X24" s="14"/>
      <c r="Y24" s="14"/>
      <c r="Z24" s="14"/>
    </row>
    <row r="25" ht="39.0" customHeight="1" outlineLevel="1">
      <c r="A25" s="14"/>
      <c r="B25" s="14"/>
      <c r="C25" s="29"/>
      <c r="D25" s="28" t="s">
        <v>64</v>
      </c>
      <c r="E25" s="6"/>
      <c r="F25" s="6"/>
      <c r="G25" s="6"/>
      <c r="H25" s="6"/>
      <c r="I25" s="7"/>
      <c r="J25" s="35" t="s">
        <v>65</v>
      </c>
      <c r="K25" s="37">
        <v>422.0</v>
      </c>
    </row>
    <row r="26" ht="14.25" customHeight="1">
      <c r="A26" s="14"/>
      <c r="B26" s="14"/>
      <c r="C26" s="29"/>
      <c r="D26" s="38"/>
      <c r="E26" s="27"/>
      <c r="F26" s="27"/>
      <c r="G26" s="27"/>
      <c r="H26" s="27"/>
      <c r="I26" s="27"/>
      <c r="J26" s="27"/>
      <c r="K26" s="27"/>
    </row>
    <row r="27" ht="14.25" customHeight="1">
      <c r="A27" s="14"/>
      <c r="B27" s="14"/>
      <c r="C27" s="32"/>
      <c r="D27" s="32" t="s">
        <v>66</v>
      </c>
      <c r="E27" s="32"/>
      <c r="F27" s="32"/>
      <c r="G27" s="32"/>
      <c r="H27" s="32"/>
      <c r="I27" s="32"/>
      <c r="J27" s="32"/>
      <c r="K27" s="32"/>
    </row>
    <row r="28" ht="14.25" customHeight="1">
      <c r="A28" s="14"/>
      <c r="B28" s="14"/>
      <c r="C28" s="14"/>
      <c r="D28" s="14"/>
      <c r="E28" s="14"/>
      <c r="F28" s="14"/>
      <c r="G28" s="14"/>
      <c r="H28" s="14"/>
      <c r="I28" s="14"/>
      <c r="J28" s="14"/>
      <c r="K28" s="14"/>
    </row>
    <row r="29" ht="41.25" customHeight="1" outlineLevel="1">
      <c r="A29" s="14"/>
      <c r="B29" s="14"/>
      <c r="C29" s="39"/>
      <c r="D29" s="40" t="s">
        <v>67</v>
      </c>
      <c r="E29" s="6"/>
      <c r="F29" s="6"/>
      <c r="G29" s="6"/>
      <c r="H29" s="6"/>
      <c r="I29" s="6"/>
      <c r="J29" s="6"/>
      <c r="K29" s="7"/>
    </row>
    <row r="30" ht="129.0" customHeight="1" outlineLevel="1">
      <c r="A30" s="14"/>
      <c r="B30" s="14"/>
      <c r="C30" s="29" t="s">
        <v>68</v>
      </c>
      <c r="D30" s="41" t="s">
        <v>69</v>
      </c>
      <c r="E30" s="28" t="s">
        <v>70</v>
      </c>
      <c r="F30" s="6"/>
      <c r="G30" s="6"/>
      <c r="H30" s="6"/>
      <c r="I30" s="6"/>
      <c r="J30" s="6"/>
      <c r="K30" s="7"/>
    </row>
    <row r="31" ht="54.75" customHeight="1" outlineLevel="1">
      <c r="A31" s="14"/>
      <c r="B31" s="14"/>
      <c r="C31" s="29" t="s">
        <v>71</v>
      </c>
      <c r="D31" s="42" t="s">
        <v>72</v>
      </c>
      <c r="E31" s="28" t="s">
        <v>73</v>
      </c>
      <c r="F31" s="6"/>
      <c r="G31" s="6"/>
      <c r="H31" s="6"/>
      <c r="I31" s="6"/>
      <c r="J31" s="6"/>
      <c r="K31" s="7"/>
    </row>
    <row r="32" ht="52.5" customHeight="1" outlineLevel="1">
      <c r="A32" s="14"/>
      <c r="B32" s="14"/>
      <c r="C32" s="29" t="s">
        <v>74</v>
      </c>
      <c r="D32" s="43" t="s">
        <v>75</v>
      </c>
      <c r="E32" s="28" t="s">
        <v>76</v>
      </c>
      <c r="F32" s="6"/>
      <c r="G32" s="6"/>
      <c r="H32" s="6"/>
      <c r="I32" s="6"/>
      <c r="J32" s="6"/>
      <c r="K32" s="7"/>
    </row>
    <row r="33" ht="14.25" customHeight="1">
      <c r="A33" s="14"/>
      <c r="B33" s="14"/>
      <c r="C33" s="29"/>
      <c r="D33" s="27"/>
      <c r="E33" s="27"/>
      <c r="F33" s="27"/>
      <c r="G33" s="27"/>
      <c r="H33" s="27"/>
      <c r="I33" s="27"/>
      <c r="J33" s="27"/>
      <c r="K33" s="27"/>
    </row>
    <row r="34" ht="14.25" customHeight="1">
      <c r="A34" s="14"/>
      <c r="B34" s="14"/>
      <c r="C34" s="32"/>
      <c r="D34" s="32" t="s">
        <v>77</v>
      </c>
      <c r="E34" s="32"/>
      <c r="F34" s="32"/>
      <c r="G34" s="32"/>
      <c r="H34" s="32"/>
      <c r="I34" s="32"/>
      <c r="J34" s="32"/>
      <c r="K34" s="32"/>
    </row>
    <row r="35" ht="14.25" customHeight="1">
      <c r="A35" s="14"/>
      <c r="B35" s="14"/>
      <c r="C35" s="44"/>
      <c r="F35" s="27"/>
      <c r="G35" s="27"/>
      <c r="H35" s="27"/>
      <c r="I35" s="27"/>
      <c r="J35" s="27"/>
      <c r="K35" s="27"/>
    </row>
    <row r="36" ht="14.25" customHeight="1" outlineLevel="1">
      <c r="A36" s="14"/>
      <c r="B36" s="14"/>
      <c r="C36" s="29"/>
      <c r="D36" s="45" t="s">
        <v>78</v>
      </c>
      <c r="E36" s="27"/>
      <c r="F36" s="27"/>
      <c r="G36" s="27"/>
      <c r="H36" s="27"/>
      <c r="I36" s="27"/>
      <c r="J36" s="27"/>
      <c r="K36" s="27"/>
    </row>
    <row r="37" ht="14.25" customHeight="1" outlineLevel="1">
      <c r="A37" s="14"/>
      <c r="B37" s="14"/>
      <c r="C37" s="29"/>
      <c r="D37" s="46" t="s">
        <v>79</v>
      </c>
      <c r="E37" s="14"/>
      <c r="F37" s="27"/>
      <c r="G37" s="27"/>
      <c r="H37" s="27"/>
      <c r="I37" s="27"/>
      <c r="J37" s="27"/>
      <c r="K37" s="27"/>
    </row>
    <row r="38" ht="14.25" customHeight="1" outlineLevel="1">
      <c r="A38" s="14"/>
      <c r="B38" s="14"/>
      <c r="C38" s="29"/>
      <c r="D38" s="27"/>
      <c r="E38" s="27"/>
      <c r="F38" s="27"/>
      <c r="G38" s="27"/>
      <c r="H38" s="27"/>
      <c r="I38" s="27"/>
      <c r="J38" s="27"/>
      <c r="K38" s="27"/>
    </row>
    <row r="39" ht="14.25" customHeight="1" outlineLevel="1">
      <c r="A39" s="14"/>
      <c r="B39" s="14"/>
      <c r="C39" s="29"/>
      <c r="D39" s="47" t="s">
        <v>80</v>
      </c>
      <c r="E39" s="27"/>
      <c r="G39" s="47" t="s">
        <v>81</v>
      </c>
      <c r="H39" s="27"/>
      <c r="I39" s="27"/>
      <c r="J39" s="27"/>
      <c r="K39" s="27"/>
    </row>
    <row r="40" ht="14.25" customHeight="1" outlineLevel="1">
      <c r="A40" s="14"/>
      <c r="B40" s="14"/>
      <c r="C40" s="29"/>
      <c r="D40" s="36" t="s">
        <v>82</v>
      </c>
      <c r="E40" s="48">
        <f>MATCH($D$40,SysConfig!$F$32:$F$33,0)</f>
        <v>2</v>
      </c>
      <c r="G40" s="36" t="s">
        <v>82</v>
      </c>
      <c r="H40" s="48">
        <f>MATCH($G$40,SysConfig!$F$36:$F$38,0)</f>
        <v>1</v>
      </c>
      <c r="I40" s="27"/>
      <c r="J40" s="27"/>
      <c r="K40" s="27"/>
    </row>
    <row r="41" ht="14.25" customHeight="1">
      <c r="A41" s="14"/>
      <c r="B41" s="14"/>
      <c r="C41" s="29"/>
      <c r="D41" s="27"/>
      <c r="E41" s="27"/>
      <c r="F41" s="27"/>
      <c r="G41" s="27"/>
      <c r="H41" s="27"/>
      <c r="I41" s="27"/>
      <c r="J41" s="27"/>
      <c r="K41" s="27"/>
    </row>
    <row r="42" ht="14.25" customHeight="1">
      <c r="A42" s="14"/>
      <c r="B42" s="14"/>
      <c r="C42" s="32"/>
      <c r="D42" s="32" t="s">
        <v>83</v>
      </c>
      <c r="E42" s="32"/>
      <c r="F42" s="32"/>
      <c r="G42" s="32"/>
      <c r="H42" s="32"/>
      <c r="I42" s="32"/>
      <c r="J42" s="32"/>
      <c r="K42" s="32"/>
    </row>
    <row r="43" ht="14.25" customHeight="1">
      <c r="A43" s="14"/>
      <c r="B43" s="14"/>
      <c r="C43" s="44"/>
      <c r="D43" s="27"/>
      <c r="E43" s="27"/>
      <c r="F43" s="27"/>
      <c r="G43" s="27"/>
      <c r="H43" s="27"/>
      <c r="I43" s="27"/>
      <c r="J43" s="27"/>
      <c r="K43" s="27"/>
    </row>
    <row r="44" ht="22.5" customHeight="1" outlineLevel="1">
      <c r="A44" s="14"/>
      <c r="B44" s="14"/>
      <c r="C44" s="29"/>
      <c r="D44" s="49" t="s">
        <v>84</v>
      </c>
      <c r="E44" s="7"/>
      <c r="F44" s="27"/>
      <c r="G44" s="27"/>
      <c r="H44" s="27"/>
      <c r="I44" s="27"/>
      <c r="J44" s="27"/>
      <c r="K44" s="27"/>
    </row>
    <row r="45" ht="93.0" customHeight="1" outlineLevel="1">
      <c r="A45" s="14"/>
      <c r="B45" s="14"/>
      <c r="C45" s="29"/>
      <c r="D45" s="30" t="s">
        <v>85</v>
      </c>
      <c r="E45" s="6"/>
      <c r="F45" s="6"/>
      <c r="G45" s="6"/>
      <c r="H45" s="6"/>
      <c r="I45" s="6"/>
      <c r="J45" s="6"/>
      <c r="K45" s="7"/>
    </row>
    <row r="46" ht="27.0" customHeight="1" outlineLevel="1">
      <c r="A46" s="14"/>
      <c r="B46" s="14"/>
      <c r="C46" s="29"/>
      <c r="D46" s="50" t="s">
        <v>86</v>
      </c>
      <c r="E46" s="28" t="s">
        <v>87</v>
      </c>
      <c r="F46" s="6"/>
      <c r="G46" s="6"/>
      <c r="H46" s="6"/>
      <c r="I46" s="6"/>
      <c r="J46" s="6"/>
      <c r="K46" s="7"/>
    </row>
    <row r="47" ht="50.25" customHeight="1" outlineLevel="1">
      <c r="A47" s="14"/>
      <c r="B47" s="14"/>
      <c r="C47" s="29"/>
      <c r="D47" s="51"/>
      <c r="E47" s="28" t="s">
        <v>88</v>
      </c>
      <c r="F47" s="6"/>
      <c r="G47" s="6"/>
      <c r="H47" s="6"/>
      <c r="I47" s="6"/>
      <c r="J47" s="6"/>
      <c r="K47" s="7"/>
    </row>
    <row r="48" ht="14.25" customHeight="1" outlineLevel="1">
      <c r="A48" s="14"/>
      <c r="B48" s="14"/>
      <c r="C48" s="29"/>
      <c r="D48" s="27"/>
      <c r="E48" s="27"/>
      <c r="F48" s="27"/>
      <c r="G48" s="27"/>
      <c r="H48" s="27"/>
      <c r="I48" s="27"/>
      <c r="J48" s="27"/>
      <c r="K48" s="27"/>
    </row>
    <row r="49" ht="34.5" customHeight="1" outlineLevel="1">
      <c r="A49" s="14"/>
      <c r="B49" s="14"/>
      <c r="C49" s="29"/>
      <c r="D49" s="50" t="s">
        <v>89</v>
      </c>
      <c r="E49" s="28" t="s">
        <v>90</v>
      </c>
      <c r="F49" s="6"/>
      <c r="G49" s="6"/>
      <c r="H49" s="6"/>
      <c r="I49" s="6"/>
      <c r="J49" s="6"/>
      <c r="K49" s="7"/>
    </row>
    <row r="50" ht="97.5" customHeight="1" outlineLevel="1">
      <c r="A50" s="14"/>
      <c r="B50" s="14"/>
      <c r="C50" s="29"/>
      <c r="D50" s="51"/>
      <c r="E50" s="28" t="s">
        <v>91</v>
      </c>
      <c r="F50" s="6"/>
      <c r="G50" s="6"/>
      <c r="H50" s="6"/>
      <c r="I50" s="6"/>
      <c r="J50" s="6"/>
      <c r="K50" s="7"/>
    </row>
    <row r="51" ht="6.75" customHeight="1" outlineLevel="1">
      <c r="A51" s="14"/>
      <c r="B51" s="14"/>
      <c r="C51" s="29"/>
      <c r="D51" s="52"/>
      <c r="E51" s="27"/>
      <c r="F51" s="27"/>
      <c r="G51" s="27"/>
      <c r="H51" s="27"/>
      <c r="I51" s="27"/>
      <c r="J51" s="27"/>
      <c r="K51" s="27"/>
    </row>
    <row r="52" ht="48.0" customHeight="1" outlineLevel="1">
      <c r="A52" s="14"/>
      <c r="B52" s="14"/>
      <c r="C52" s="29"/>
      <c r="D52" s="50" t="s">
        <v>92</v>
      </c>
      <c r="E52" s="28" t="s">
        <v>93</v>
      </c>
      <c r="F52" s="6"/>
      <c r="G52" s="6"/>
      <c r="H52" s="6"/>
      <c r="I52" s="6"/>
      <c r="J52" s="6"/>
      <c r="K52" s="7"/>
    </row>
    <row r="53" ht="27.0" customHeight="1" outlineLevel="1">
      <c r="A53" s="14"/>
      <c r="B53" s="14"/>
      <c r="C53" s="29"/>
      <c r="D53" s="51"/>
      <c r="E53" s="28" t="s">
        <v>94</v>
      </c>
      <c r="F53" s="6"/>
      <c r="G53" s="6"/>
      <c r="H53" s="6"/>
      <c r="I53" s="6"/>
      <c r="J53" s="6"/>
      <c r="K53" s="7"/>
    </row>
    <row r="54" ht="34.5" customHeight="1" outlineLevel="1">
      <c r="A54" s="14"/>
      <c r="B54" s="14"/>
      <c r="C54" s="29"/>
      <c r="D54" s="30" t="s">
        <v>95</v>
      </c>
      <c r="E54" s="6"/>
      <c r="F54" s="6"/>
      <c r="G54" s="6"/>
      <c r="H54" s="6"/>
      <c r="I54" s="6"/>
      <c r="J54" s="6"/>
      <c r="K54" s="7"/>
    </row>
    <row r="55" ht="14.25" customHeight="1" outlineLevel="1">
      <c r="A55" s="14"/>
      <c r="B55" s="14"/>
      <c r="C55" s="29"/>
      <c r="D55" s="53"/>
      <c r="E55" s="27"/>
      <c r="F55" s="27"/>
      <c r="G55" s="27"/>
      <c r="H55" s="54"/>
      <c r="I55" s="27"/>
      <c r="J55" s="27"/>
      <c r="K55" s="27"/>
    </row>
    <row r="56" ht="23.25" customHeight="1" outlineLevel="1">
      <c r="A56" s="14"/>
      <c r="B56" s="14"/>
      <c r="C56" s="29"/>
      <c r="D56" s="55" t="s">
        <v>96</v>
      </c>
      <c r="E56" s="7"/>
      <c r="F56" s="27"/>
      <c r="G56" s="27"/>
      <c r="H56" s="27"/>
      <c r="I56" s="27"/>
      <c r="J56" s="27"/>
      <c r="K56" s="27"/>
    </row>
    <row r="57" ht="31.5" customHeight="1" outlineLevel="1">
      <c r="A57" s="14"/>
      <c r="B57" s="14"/>
      <c r="C57" s="29"/>
      <c r="D57" s="30" t="s">
        <v>97</v>
      </c>
      <c r="E57" s="6"/>
      <c r="F57" s="6"/>
      <c r="G57" s="6"/>
      <c r="H57" s="6"/>
      <c r="I57" s="6"/>
      <c r="J57" s="6"/>
      <c r="K57" s="7"/>
    </row>
    <row r="58" ht="31.5" customHeight="1" outlineLevel="1">
      <c r="A58" s="14"/>
      <c r="B58" s="14"/>
      <c r="C58" s="29"/>
      <c r="D58" s="30" t="s">
        <v>98</v>
      </c>
      <c r="E58" s="6"/>
      <c r="F58" s="6"/>
      <c r="G58" s="6"/>
      <c r="H58" s="6"/>
      <c r="I58" s="6"/>
      <c r="J58" s="6"/>
      <c r="K58" s="7"/>
    </row>
    <row r="59" ht="31.5" customHeight="1" outlineLevel="1">
      <c r="A59" s="14"/>
      <c r="B59" s="14"/>
      <c r="C59" s="29"/>
      <c r="D59" s="30" t="s">
        <v>99</v>
      </c>
      <c r="E59" s="6"/>
      <c r="F59" s="6"/>
      <c r="G59" s="6"/>
      <c r="H59" s="6"/>
      <c r="I59" s="6"/>
      <c r="J59" s="6"/>
      <c r="K59" s="7"/>
    </row>
    <row r="60" ht="14.25" customHeight="1" outlineLevel="1">
      <c r="A60" s="14"/>
      <c r="B60" s="14"/>
      <c r="C60" s="29"/>
      <c r="D60" s="53"/>
      <c r="E60" s="27"/>
      <c r="F60" s="27"/>
      <c r="G60" s="27"/>
      <c r="H60" s="27"/>
      <c r="I60" s="27"/>
      <c r="J60" s="27"/>
      <c r="K60" s="27"/>
    </row>
    <row r="61" ht="23.25" customHeight="1" outlineLevel="1">
      <c r="A61" s="14"/>
      <c r="B61" s="14"/>
      <c r="C61" s="29"/>
      <c r="D61" s="56" t="s">
        <v>100</v>
      </c>
      <c r="E61" s="7"/>
      <c r="F61" s="27"/>
      <c r="G61" s="27"/>
      <c r="H61" s="27"/>
      <c r="I61" s="27"/>
      <c r="J61" s="27"/>
      <c r="K61" s="27"/>
    </row>
    <row r="62" ht="8.25" customHeight="1" outlineLevel="1">
      <c r="A62" s="14"/>
      <c r="B62" s="14"/>
      <c r="C62" s="29"/>
      <c r="D62" s="30"/>
      <c r="E62" s="6"/>
      <c r="F62" s="6"/>
      <c r="G62" s="6"/>
      <c r="H62" s="6"/>
      <c r="I62" s="6"/>
      <c r="J62" s="6"/>
      <c r="K62" s="7"/>
    </row>
    <row r="63" ht="31.5" customHeight="1" outlineLevel="1">
      <c r="A63" s="14"/>
      <c r="B63" s="14"/>
      <c r="C63" s="29"/>
      <c r="D63" s="30" t="s">
        <v>101</v>
      </c>
      <c r="E63" s="6"/>
      <c r="F63" s="6"/>
      <c r="G63" s="6"/>
      <c r="H63" s="6"/>
      <c r="I63" s="6"/>
      <c r="J63" s="6"/>
      <c r="K63" s="7"/>
    </row>
    <row r="64" ht="89.25" customHeight="1" outlineLevel="1">
      <c r="A64" s="14"/>
      <c r="B64" s="14"/>
      <c r="C64" s="29"/>
      <c r="D64" s="30" t="s">
        <v>102</v>
      </c>
      <c r="E64" s="6"/>
      <c r="F64" s="6"/>
      <c r="G64" s="6"/>
      <c r="H64" s="6"/>
      <c r="I64" s="6"/>
      <c r="J64" s="6"/>
      <c r="K64" s="7"/>
    </row>
    <row r="65" ht="48.75" customHeight="1" outlineLevel="1">
      <c r="A65" s="14"/>
      <c r="B65" s="14"/>
      <c r="C65" s="29"/>
      <c r="D65" s="30" t="s">
        <v>103</v>
      </c>
      <c r="E65" s="6"/>
      <c r="F65" s="6"/>
      <c r="G65" s="6"/>
      <c r="H65" s="6"/>
      <c r="I65" s="6"/>
      <c r="J65" s="6"/>
      <c r="K65" s="7"/>
    </row>
    <row r="66" ht="14.25" customHeight="1">
      <c r="A66" s="14"/>
      <c r="B66" s="14"/>
      <c r="C66" s="32"/>
      <c r="D66" s="32" t="s">
        <v>104</v>
      </c>
      <c r="E66" s="32"/>
      <c r="F66" s="32"/>
      <c r="G66" s="32"/>
      <c r="H66" s="32"/>
      <c r="I66" s="32"/>
      <c r="J66" s="32"/>
      <c r="K66" s="32"/>
      <c r="L66" s="14"/>
      <c r="M66" s="14"/>
      <c r="N66" s="14"/>
      <c r="O66" s="14"/>
      <c r="P66" s="14"/>
      <c r="Q66" s="14"/>
      <c r="R66" s="14"/>
      <c r="S66" s="14"/>
      <c r="T66" s="14"/>
      <c r="U66" s="14"/>
      <c r="V66" s="14"/>
      <c r="W66" s="14"/>
      <c r="X66" s="14"/>
      <c r="Y66" s="14"/>
      <c r="Z66" s="14"/>
    </row>
    <row r="67" ht="14.25" customHeight="1">
      <c r="A67" s="14"/>
      <c r="B67" s="14"/>
      <c r="C67" s="44"/>
      <c r="D67" s="14"/>
      <c r="E67" s="14"/>
      <c r="F67" s="27"/>
      <c r="G67" s="27"/>
      <c r="H67" s="27"/>
      <c r="I67" s="27"/>
      <c r="J67" s="27"/>
      <c r="K67" s="27"/>
      <c r="L67" s="14"/>
      <c r="M67" s="14"/>
      <c r="N67" s="14"/>
      <c r="O67" s="14"/>
      <c r="P67" s="14"/>
      <c r="Q67" s="14"/>
      <c r="R67" s="14"/>
      <c r="S67" s="14"/>
      <c r="T67" s="14"/>
      <c r="U67" s="14"/>
      <c r="V67" s="14"/>
      <c r="W67" s="14"/>
      <c r="X67" s="14"/>
      <c r="Y67" s="14"/>
      <c r="Z67" s="14"/>
    </row>
    <row r="68" ht="14.25" customHeight="1">
      <c r="A68" s="14"/>
      <c r="B68" s="14"/>
      <c r="C68" s="29"/>
      <c r="D68" s="30" t="s">
        <v>105</v>
      </c>
      <c r="E68" s="6"/>
      <c r="F68" s="6"/>
      <c r="G68" s="6"/>
      <c r="H68" s="6"/>
      <c r="I68" s="6"/>
      <c r="J68" s="6"/>
      <c r="K68" s="7"/>
      <c r="L68" s="14"/>
      <c r="M68" s="14"/>
      <c r="N68" s="14"/>
      <c r="O68" s="14"/>
      <c r="P68" s="14"/>
      <c r="Q68" s="14"/>
      <c r="R68" s="14"/>
      <c r="S68" s="14"/>
      <c r="T68" s="14"/>
      <c r="U68" s="14"/>
      <c r="V68" s="14"/>
      <c r="W68" s="14"/>
      <c r="X68" s="14"/>
      <c r="Y68" s="14"/>
      <c r="Z68" s="14"/>
    </row>
    <row r="69" ht="90.0" customHeight="1">
      <c r="A69" s="14"/>
      <c r="B69" s="14"/>
      <c r="C69" s="29"/>
      <c r="D69" s="30" t="s">
        <v>106</v>
      </c>
      <c r="E69" s="6"/>
      <c r="F69" s="6"/>
      <c r="G69" s="6"/>
      <c r="H69" s="6"/>
      <c r="I69" s="6"/>
      <c r="J69" s="6"/>
      <c r="K69" s="7"/>
      <c r="L69" s="14"/>
      <c r="M69" s="14"/>
      <c r="N69" s="14"/>
      <c r="O69" s="14"/>
      <c r="P69" s="14"/>
      <c r="Q69" s="14"/>
      <c r="R69" s="14"/>
      <c r="S69" s="14"/>
      <c r="T69" s="14"/>
      <c r="U69" s="14"/>
      <c r="V69" s="14"/>
      <c r="W69" s="14"/>
      <c r="X69" s="14"/>
      <c r="Y69" s="14"/>
      <c r="Z69" s="14"/>
    </row>
    <row r="70" ht="15.75" customHeight="1">
      <c r="A70" s="14"/>
      <c r="B70" s="14"/>
      <c r="C70" s="29"/>
      <c r="D70" s="57"/>
      <c r="E70" s="58"/>
      <c r="F70" s="58"/>
      <c r="G70" s="58"/>
      <c r="H70" s="58"/>
      <c r="I70" s="58"/>
      <c r="J70" s="58"/>
      <c r="K70" s="58"/>
      <c r="L70" s="14"/>
      <c r="M70" s="14"/>
      <c r="N70" s="14"/>
      <c r="O70" s="14"/>
      <c r="P70" s="14"/>
      <c r="Q70" s="14"/>
      <c r="R70" s="14"/>
      <c r="S70" s="14"/>
      <c r="T70" s="14"/>
      <c r="U70" s="14"/>
      <c r="V70" s="14"/>
      <c r="W70" s="14"/>
      <c r="X70" s="14"/>
      <c r="Y70" s="14"/>
      <c r="Z70" s="14"/>
    </row>
    <row r="71" ht="14.25" customHeight="1">
      <c r="A71" s="15" t="s">
        <v>107</v>
      </c>
      <c r="B71" s="15"/>
      <c r="C71" s="15"/>
      <c r="D71" s="15"/>
      <c r="E71" s="15"/>
      <c r="F71" s="15"/>
      <c r="G71" s="15"/>
      <c r="H71" s="15"/>
      <c r="I71" s="15"/>
      <c r="J71" s="15"/>
      <c r="K71" s="15"/>
      <c r="L71" s="15"/>
    </row>
    <row r="72" ht="14.25" customHeight="1">
      <c r="A72" s="14"/>
      <c r="B72" s="14"/>
    </row>
    <row r="73" ht="14.25" hidden="1" customHeight="1">
      <c r="A73" s="14"/>
      <c r="B73" s="14"/>
    </row>
    <row r="74" ht="14.25" hidden="1" customHeight="1">
      <c r="A74" s="14"/>
      <c r="B74" s="14"/>
    </row>
    <row r="75" ht="14.25" hidden="1" customHeight="1">
      <c r="A75" s="14"/>
      <c r="B75" s="14"/>
    </row>
    <row r="76" ht="14.25" hidden="1" customHeight="1">
      <c r="A76" s="14"/>
      <c r="B76" s="14"/>
    </row>
    <row r="77" ht="14.25" hidden="1" customHeight="1">
      <c r="A77" s="14"/>
      <c r="B77" s="14"/>
    </row>
    <row r="78" ht="14.25" hidden="1" customHeight="1">
      <c r="A78" s="14"/>
      <c r="B78" s="14"/>
    </row>
    <row r="79" ht="14.25" hidden="1" customHeight="1">
      <c r="A79" s="14"/>
      <c r="B79" s="14"/>
    </row>
    <row r="80" ht="14.25" hidden="1" customHeight="1">
      <c r="A80" s="14"/>
      <c r="B80" s="14"/>
    </row>
    <row r="81" ht="14.25" hidden="1" customHeight="1">
      <c r="A81" s="14"/>
      <c r="B81" s="14"/>
    </row>
    <row r="82" ht="14.25" hidden="1" customHeight="1">
      <c r="A82" s="14"/>
      <c r="B82" s="14"/>
    </row>
    <row r="83" ht="14.25" hidden="1" customHeight="1">
      <c r="A83" s="14"/>
      <c r="B83" s="14"/>
    </row>
    <row r="84" ht="14.25" hidden="1" customHeight="1">
      <c r="A84" s="14"/>
      <c r="B84" s="14"/>
    </row>
    <row r="85" ht="14.25" hidden="1" customHeight="1">
      <c r="A85" s="14"/>
      <c r="B85" s="14"/>
    </row>
    <row r="86" ht="14.25" hidden="1" customHeight="1">
      <c r="A86" s="14"/>
      <c r="B86" s="14"/>
    </row>
    <row r="87" ht="14.25" hidden="1" customHeight="1">
      <c r="A87" s="14"/>
      <c r="B87" s="14"/>
    </row>
    <row r="88" ht="14.25" hidden="1" customHeight="1">
      <c r="A88" s="14"/>
      <c r="B88" s="14"/>
    </row>
    <row r="89" ht="14.25" customHeight="1">
      <c r="A89" s="14"/>
      <c r="B89" s="14"/>
    </row>
    <row r="90" ht="14.25" customHeight="1">
      <c r="A90" s="14"/>
      <c r="B90" s="14"/>
    </row>
    <row r="91" ht="14.25" customHeight="1">
      <c r="A91" s="14"/>
      <c r="B91" s="14"/>
    </row>
    <row r="92" ht="14.25" customHeight="1">
      <c r="A92" s="14"/>
      <c r="B92" s="14"/>
    </row>
    <row r="93" ht="14.25" customHeight="1">
      <c r="A93" s="14"/>
      <c r="B93" s="14"/>
    </row>
    <row r="94" ht="14.25" customHeight="1">
      <c r="A94" s="14"/>
      <c r="B94" s="14"/>
    </row>
    <row r="95" ht="14.25" customHeight="1">
      <c r="A95" s="14"/>
      <c r="B95" s="14"/>
    </row>
    <row r="96" ht="14.25" customHeight="1">
      <c r="A96" s="14"/>
      <c r="B96" s="14"/>
    </row>
    <row r="97" ht="14.25" customHeight="1">
      <c r="A97" s="14"/>
      <c r="B97" s="14"/>
    </row>
    <row r="98" ht="14.25" customHeight="1">
      <c r="A98" s="14"/>
      <c r="B98" s="14"/>
    </row>
    <row r="99" ht="14.25" customHeight="1">
      <c r="A99" s="14"/>
      <c r="B99" s="14"/>
    </row>
    <row r="100" ht="14.25" customHeight="1">
      <c r="A100" s="14"/>
      <c r="B100" s="14"/>
    </row>
    <row r="101" ht="14.25" customHeight="1">
      <c r="A101" s="14"/>
      <c r="B101" s="14"/>
    </row>
    <row r="102" ht="14.25" customHeight="1">
      <c r="A102" s="14"/>
      <c r="B102" s="14"/>
    </row>
    <row r="103" ht="14.25" customHeight="1">
      <c r="A103" s="14"/>
      <c r="B103" s="14"/>
    </row>
    <row r="104" ht="14.25" customHeight="1">
      <c r="A104" s="14"/>
      <c r="B104" s="14"/>
    </row>
    <row r="105" ht="14.25" customHeight="1">
      <c r="A105" s="14"/>
      <c r="B105" s="14"/>
    </row>
    <row r="106" ht="14.25" customHeight="1">
      <c r="A106" s="14"/>
      <c r="B106" s="14"/>
    </row>
    <row r="107" ht="14.25" customHeight="1">
      <c r="A107" s="14"/>
      <c r="B107" s="14"/>
    </row>
    <row r="108" ht="14.25" customHeight="1">
      <c r="A108" s="14"/>
      <c r="B108" s="14"/>
    </row>
    <row r="109" ht="14.25" customHeight="1">
      <c r="A109" s="14"/>
      <c r="B109" s="14"/>
    </row>
    <row r="110" ht="14.25" customHeight="1">
      <c r="A110" s="14"/>
      <c r="B110" s="14"/>
    </row>
    <row r="111" ht="14.25" customHeight="1">
      <c r="A111" s="14"/>
      <c r="B111" s="14"/>
    </row>
    <row r="112" ht="14.25" customHeight="1">
      <c r="A112" s="14"/>
      <c r="B112" s="14"/>
    </row>
    <row r="113" ht="14.25" customHeight="1">
      <c r="A113" s="14"/>
      <c r="B113" s="14"/>
    </row>
    <row r="114" ht="14.25" customHeight="1">
      <c r="A114" s="14"/>
      <c r="B114" s="14"/>
    </row>
    <row r="115" ht="14.25" customHeight="1">
      <c r="A115" s="14"/>
      <c r="B115" s="14"/>
    </row>
    <row r="116" ht="14.25" customHeight="1">
      <c r="A116" s="14"/>
      <c r="B116" s="14"/>
    </row>
    <row r="117" ht="14.25" customHeight="1">
      <c r="A117" s="14"/>
      <c r="B117" s="14"/>
    </row>
    <row r="118" ht="14.25" customHeight="1">
      <c r="A118" s="14"/>
      <c r="B118" s="14"/>
    </row>
    <row r="119" ht="14.25" customHeight="1">
      <c r="A119" s="14"/>
      <c r="B119" s="14"/>
    </row>
    <row r="120" ht="14.25" customHeight="1">
      <c r="A120" s="14"/>
      <c r="B120" s="14"/>
    </row>
    <row r="121" ht="14.25" customHeight="1">
      <c r="A121" s="14"/>
      <c r="B121" s="14"/>
    </row>
    <row r="122" ht="14.25" customHeight="1">
      <c r="A122" s="14"/>
      <c r="B122" s="14"/>
    </row>
    <row r="123" ht="14.25" customHeight="1">
      <c r="A123" s="14"/>
      <c r="B123" s="14"/>
    </row>
    <row r="124" ht="14.25" customHeight="1">
      <c r="A124" s="14"/>
      <c r="B124" s="14"/>
    </row>
    <row r="125" ht="14.25" customHeight="1">
      <c r="A125" s="14"/>
      <c r="B125" s="14"/>
    </row>
    <row r="126" ht="14.25" customHeight="1">
      <c r="A126" s="14"/>
      <c r="B126" s="14"/>
    </row>
    <row r="127" ht="14.25" customHeight="1">
      <c r="A127" s="14"/>
      <c r="B127" s="14"/>
    </row>
    <row r="128" ht="14.25" customHeight="1">
      <c r="A128" s="14"/>
      <c r="B128" s="14"/>
    </row>
    <row r="129" ht="14.25" customHeight="1">
      <c r="A129" s="14"/>
      <c r="B129" s="14"/>
    </row>
    <row r="130" ht="14.25" customHeight="1">
      <c r="A130" s="14"/>
      <c r="B130" s="14"/>
    </row>
    <row r="131" ht="14.25" customHeight="1">
      <c r="A131" s="14"/>
      <c r="B131" s="14"/>
    </row>
    <row r="132" ht="14.25" customHeight="1">
      <c r="A132" s="14"/>
      <c r="B132" s="14"/>
    </row>
    <row r="133" ht="14.25" customHeight="1">
      <c r="A133" s="14"/>
      <c r="B133" s="14"/>
    </row>
    <row r="134" ht="14.25" customHeight="1">
      <c r="A134" s="14"/>
      <c r="B134" s="14"/>
    </row>
    <row r="135" ht="14.25" customHeight="1">
      <c r="A135" s="14"/>
      <c r="B135" s="14"/>
    </row>
    <row r="136" ht="14.25" customHeight="1">
      <c r="A136" s="14"/>
      <c r="B136" s="14"/>
    </row>
    <row r="137" ht="14.25" customHeight="1">
      <c r="A137" s="14"/>
      <c r="B137" s="14"/>
    </row>
    <row r="138" ht="14.25" customHeight="1">
      <c r="A138" s="14"/>
      <c r="B138" s="14"/>
    </row>
    <row r="139" ht="14.25" customHeight="1">
      <c r="A139" s="14"/>
      <c r="B139" s="14"/>
    </row>
    <row r="140" ht="14.25" customHeight="1">
      <c r="A140" s="14"/>
      <c r="B140" s="14"/>
    </row>
    <row r="141" ht="14.25" customHeight="1">
      <c r="A141" s="14"/>
      <c r="B141" s="14"/>
    </row>
    <row r="142" ht="14.25" customHeight="1">
      <c r="A142" s="14"/>
      <c r="B142" s="14"/>
    </row>
    <row r="143" ht="14.25" customHeight="1">
      <c r="A143" s="14"/>
      <c r="B143" s="14"/>
    </row>
    <row r="144" ht="14.25" customHeight="1">
      <c r="A144" s="14"/>
      <c r="B144" s="14"/>
    </row>
    <row r="145" ht="14.25" customHeight="1">
      <c r="A145" s="14"/>
      <c r="B145" s="14"/>
    </row>
    <row r="146" ht="14.25" customHeight="1">
      <c r="A146" s="14"/>
      <c r="B146" s="14"/>
    </row>
    <row r="147" ht="14.25" customHeight="1">
      <c r="A147" s="14"/>
      <c r="B147" s="14"/>
    </row>
    <row r="148" ht="14.25" customHeight="1">
      <c r="A148" s="14"/>
      <c r="B148" s="14"/>
    </row>
    <row r="149" ht="14.25" customHeight="1">
      <c r="A149" s="14"/>
      <c r="B149" s="14"/>
    </row>
    <row r="150" ht="14.25" customHeight="1">
      <c r="A150" s="14"/>
      <c r="B150" s="14"/>
    </row>
    <row r="151" ht="14.25" customHeight="1">
      <c r="A151" s="14"/>
      <c r="B151" s="14"/>
    </row>
    <row r="152" ht="14.25" customHeight="1">
      <c r="A152" s="14"/>
      <c r="B152" s="14"/>
    </row>
    <row r="153" ht="14.25" customHeight="1">
      <c r="A153" s="14"/>
      <c r="B153" s="14"/>
    </row>
    <row r="154" ht="14.25" customHeight="1">
      <c r="A154" s="14"/>
      <c r="B154" s="14"/>
    </row>
    <row r="155" ht="14.25" customHeight="1">
      <c r="A155" s="14"/>
      <c r="B155" s="14"/>
    </row>
    <row r="156" ht="14.25" customHeight="1">
      <c r="A156" s="14"/>
      <c r="B156" s="14"/>
    </row>
    <row r="157" ht="14.25" customHeight="1">
      <c r="A157" s="14"/>
      <c r="B157" s="14"/>
    </row>
    <row r="158" ht="14.25" customHeight="1">
      <c r="A158" s="14"/>
      <c r="B158" s="14"/>
    </row>
    <row r="159" ht="14.25" customHeight="1">
      <c r="A159" s="14"/>
      <c r="B159" s="14"/>
    </row>
    <row r="160" ht="14.25" customHeight="1">
      <c r="A160" s="14"/>
      <c r="B160" s="14"/>
    </row>
    <row r="161" ht="14.25" customHeight="1">
      <c r="A161" s="14"/>
      <c r="B161" s="14"/>
    </row>
    <row r="162" ht="14.25" customHeight="1">
      <c r="A162" s="14"/>
      <c r="B162" s="14"/>
    </row>
    <row r="163" ht="14.25" customHeight="1">
      <c r="A163" s="14"/>
      <c r="B163" s="14"/>
    </row>
    <row r="164" ht="14.25" customHeight="1">
      <c r="A164" s="14"/>
      <c r="B164" s="14"/>
    </row>
    <row r="165" ht="14.25" customHeight="1">
      <c r="A165" s="14"/>
      <c r="B165" s="14"/>
    </row>
    <row r="166" ht="14.25" customHeight="1">
      <c r="A166" s="14"/>
      <c r="B166" s="14"/>
    </row>
    <row r="167" ht="14.25" customHeight="1">
      <c r="A167" s="14"/>
      <c r="B167" s="14"/>
    </row>
    <row r="168" ht="14.25" customHeight="1">
      <c r="A168" s="14"/>
      <c r="B168" s="14"/>
    </row>
    <row r="169" ht="14.25" customHeight="1">
      <c r="A169" s="14"/>
      <c r="B169" s="14"/>
    </row>
    <row r="170" ht="14.25" customHeight="1">
      <c r="A170" s="14"/>
      <c r="B170" s="14"/>
    </row>
    <row r="171" ht="14.25" customHeight="1">
      <c r="A171" s="14"/>
      <c r="B171" s="14"/>
    </row>
    <row r="172" ht="14.25" customHeight="1">
      <c r="A172" s="14"/>
      <c r="B172" s="14"/>
    </row>
    <row r="173" ht="14.25" customHeight="1">
      <c r="A173" s="14"/>
      <c r="B173" s="14"/>
    </row>
    <row r="174" ht="14.25" customHeight="1">
      <c r="A174" s="14"/>
      <c r="B174" s="14"/>
    </row>
    <row r="175" ht="14.25" customHeight="1">
      <c r="A175" s="14"/>
      <c r="B175" s="14"/>
    </row>
    <row r="176" ht="14.25" customHeight="1">
      <c r="A176" s="14"/>
      <c r="B176" s="14"/>
    </row>
    <row r="177" ht="14.25" customHeight="1">
      <c r="A177" s="14"/>
      <c r="B177" s="14"/>
    </row>
    <row r="178" ht="14.25" customHeight="1">
      <c r="A178" s="14"/>
      <c r="B178" s="14"/>
    </row>
    <row r="179" ht="14.25" customHeight="1">
      <c r="A179" s="14"/>
      <c r="B179" s="14"/>
    </row>
    <row r="180" ht="14.25" customHeight="1">
      <c r="A180" s="14"/>
      <c r="B180" s="14"/>
    </row>
    <row r="181" ht="14.25" customHeight="1">
      <c r="A181" s="14"/>
      <c r="B181" s="14"/>
    </row>
    <row r="182" ht="14.25" customHeight="1">
      <c r="A182" s="14"/>
      <c r="B182" s="14"/>
    </row>
    <row r="183" ht="14.25" customHeight="1">
      <c r="A183" s="14"/>
      <c r="B183" s="14"/>
    </row>
    <row r="184" ht="14.25" customHeight="1">
      <c r="A184" s="14"/>
      <c r="B184" s="14"/>
    </row>
    <row r="185" ht="14.25" customHeight="1">
      <c r="A185" s="14"/>
      <c r="B185" s="14"/>
    </row>
    <row r="186" ht="14.25" customHeight="1">
      <c r="A186" s="14"/>
      <c r="B186" s="14"/>
    </row>
    <row r="187" ht="14.25" customHeight="1">
      <c r="A187" s="14"/>
      <c r="B187" s="14"/>
    </row>
    <row r="188" ht="14.25" customHeight="1">
      <c r="A188" s="14"/>
      <c r="B188" s="14"/>
    </row>
    <row r="189" ht="14.25" customHeight="1">
      <c r="A189" s="14"/>
      <c r="B189" s="14"/>
    </row>
    <row r="190" ht="14.25" customHeight="1">
      <c r="A190" s="14"/>
      <c r="B190" s="14"/>
    </row>
    <row r="191" ht="14.25" customHeight="1">
      <c r="A191" s="14"/>
      <c r="B191" s="14"/>
    </row>
    <row r="192" ht="14.25" customHeight="1">
      <c r="A192" s="14"/>
      <c r="B192" s="14"/>
    </row>
    <row r="193" ht="14.25" customHeight="1">
      <c r="A193" s="14"/>
      <c r="B193" s="14"/>
    </row>
    <row r="194" ht="14.25" customHeight="1">
      <c r="A194" s="14"/>
      <c r="B194" s="14"/>
    </row>
    <row r="195" ht="14.25" customHeight="1">
      <c r="A195" s="14"/>
      <c r="B195" s="14"/>
    </row>
    <row r="196" ht="14.25" customHeight="1">
      <c r="A196" s="14"/>
      <c r="B196" s="14"/>
    </row>
    <row r="197" ht="14.25" customHeight="1">
      <c r="A197" s="14"/>
      <c r="B197" s="14"/>
    </row>
    <row r="198" ht="14.25" customHeight="1">
      <c r="A198" s="14"/>
      <c r="B198" s="14"/>
    </row>
    <row r="199" ht="14.25" customHeight="1">
      <c r="A199" s="14"/>
      <c r="B199" s="14"/>
    </row>
    <row r="200" ht="14.25" customHeight="1">
      <c r="A200" s="14"/>
      <c r="B200" s="14"/>
    </row>
    <row r="201" ht="14.25" customHeight="1">
      <c r="A201" s="14"/>
      <c r="B201" s="14"/>
    </row>
    <row r="202" ht="14.25" customHeight="1">
      <c r="A202" s="14"/>
      <c r="B202" s="14"/>
    </row>
    <row r="203" ht="14.25" customHeight="1">
      <c r="A203" s="14"/>
      <c r="B203" s="14"/>
    </row>
    <row r="204" ht="14.25" customHeight="1">
      <c r="A204" s="14"/>
      <c r="B204" s="14"/>
    </row>
    <row r="205" ht="14.25" customHeight="1">
      <c r="A205" s="14"/>
      <c r="B205" s="14"/>
    </row>
    <row r="206" ht="14.25" customHeight="1">
      <c r="A206" s="14"/>
      <c r="B206" s="14"/>
    </row>
    <row r="207" ht="14.25" customHeight="1">
      <c r="A207" s="14"/>
      <c r="B207" s="14"/>
    </row>
    <row r="208" ht="14.25" customHeight="1">
      <c r="A208" s="14"/>
      <c r="B208" s="14"/>
    </row>
    <row r="209" ht="14.25" customHeight="1">
      <c r="A209" s="14"/>
      <c r="B209" s="14"/>
    </row>
    <row r="210" ht="14.25" customHeight="1">
      <c r="A210" s="14"/>
      <c r="B210" s="14"/>
    </row>
    <row r="211" ht="14.25" customHeight="1">
      <c r="A211" s="14"/>
      <c r="B211" s="14"/>
    </row>
    <row r="212" ht="14.25" customHeight="1">
      <c r="A212" s="14"/>
      <c r="B212" s="14"/>
    </row>
    <row r="213" ht="14.25" customHeight="1">
      <c r="A213" s="14"/>
      <c r="B213" s="14"/>
    </row>
    <row r="214" ht="14.25" customHeight="1">
      <c r="A214" s="14"/>
      <c r="B214" s="14"/>
    </row>
    <row r="215" ht="14.25" customHeight="1">
      <c r="A215" s="14"/>
      <c r="B215" s="14"/>
    </row>
    <row r="216" ht="14.25" customHeight="1">
      <c r="A216" s="14"/>
      <c r="B216" s="14"/>
    </row>
    <row r="217" ht="14.25" customHeight="1">
      <c r="A217" s="14"/>
      <c r="B217" s="14"/>
    </row>
    <row r="218" ht="14.25" customHeight="1">
      <c r="A218" s="14"/>
      <c r="B218" s="14"/>
    </row>
    <row r="219" ht="14.25" customHeight="1">
      <c r="A219" s="14"/>
      <c r="B219" s="14"/>
    </row>
    <row r="220" ht="14.25" customHeight="1">
      <c r="A220" s="14"/>
      <c r="B220" s="14"/>
    </row>
    <row r="221" ht="14.25" customHeight="1">
      <c r="A221" s="14"/>
      <c r="B221" s="14"/>
    </row>
    <row r="222" ht="14.25" customHeight="1">
      <c r="A222" s="14"/>
      <c r="B222" s="14"/>
    </row>
    <row r="223" ht="14.25" customHeight="1">
      <c r="A223" s="14"/>
      <c r="B223" s="14"/>
    </row>
    <row r="224" ht="14.25" customHeight="1">
      <c r="A224" s="14"/>
      <c r="B224" s="14"/>
    </row>
    <row r="225" ht="14.25" customHeight="1">
      <c r="A225" s="14"/>
      <c r="B225" s="14"/>
    </row>
    <row r="226" ht="14.25" customHeight="1">
      <c r="A226" s="14"/>
      <c r="B226" s="14"/>
    </row>
    <row r="227" ht="14.25" customHeight="1">
      <c r="A227" s="14"/>
      <c r="B227" s="14"/>
    </row>
    <row r="228" ht="14.25" customHeight="1">
      <c r="A228" s="14"/>
      <c r="B228" s="14"/>
    </row>
    <row r="229" ht="14.25" customHeight="1">
      <c r="A229" s="14"/>
      <c r="B229" s="14"/>
    </row>
    <row r="230" ht="14.25" customHeight="1">
      <c r="A230" s="14"/>
      <c r="B230" s="14"/>
    </row>
    <row r="231" ht="14.25" customHeight="1">
      <c r="A231" s="14"/>
      <c r="B231" s="14"/>
    </row>
    <row r="232" ht="14.25" customHeight="1">
      <c r="A232" s="14"/>
      <c r="B232" s="14"/>
    </row>
    <row r="233" ht="14.25" customHeight="1">
      <c r="A233" s="14"/>
      <c r="B233" s="14"/>
    </row>
    <row r="234" ht="14.25" customHeight="1">
      <c r="A234" s="14"/>
      <c r="B234" s="14"/>
    </row>
    <row r="235" ht="14.25" customHeight="1">
      <c r="A235" s="14"/>
      <c r="B235" s="14"/>
    </row>
    <row r="236" ht="14.25" customHeight="1">
      <c r="A236" s="14"/>
      <c r="B236" s="14"/>
    </row>
    <row r="237" ht="14.25" customHeight="1">
      <c r="A237" s="14"/>
      <c r="B237" s="14"/>
    </row>
    <row r="238" ht="14.25" customHeight="1">
      <c r="A238" s="14"/>
      <c r="B238" s="14"/>
    </row>
    <row r="239" ht="14.25" customHeight="1">
      <c r="A239" s="14"/>
      <c r="B239" s="14"/>
    </row>
    <row r="240" ht="14.25" customHeight="1">
      <c r="A240" s="14"/>
      <c r="B240" s="14"/>
    </row>
    <row r="241" ht="14.25" customHeight="1">
      <c r="A241" s="14"/>
      <c r="B241" s="14"/>
    </row>
    <row r="242" ht="14.25" customHeight="1">
      <c r="A242" s="14"/>
      <c r="B242" s="14"/>
    </row>
    <row r="243" ht="14.25" customHeight="1">
      <c r="A243" s="14"/>
      <c r="B243" s="14"/>
    </row>
    <row r="244" ht="14.25" customHeight="1">
      <c r="A244" s="14"/>
      <c r="B244" s="14"/>
    </row>
    <row r="245" ht="14.25" customHeight="1">
      <c r="A245" s="14"/>
      <c r="B245" s="14"/>
    </row>
    <row r="246" ht="14.25" customHeight="1">
      <c r="A246" s="14"/>
      <c r="B246" s="14"/>
    </row>
    <row r="247" ht="14.25" customHeight="1">
      <c r="A247" s="14"/>
      <c r="B247" s="14"/>
    </row>
    <row r="248" ht="14.25" customHeight="1">
      <c r="A248" s="14"/>
      <c r="B248" s="14"/>
    </row>
    <row r="249" ht="14.25" customHeight="1">
      <c r="A249" s="14"/>
      <c r="B249" s="14"/>
    </row>
    <row r="250" ht="14.25" customHeight="1">
      <c r="A250" s="14"/>
      <c r="B250" s="14"/>
    </row>
    <row r="251" ht="14.25" customHeight="1">
      <c r="A251" s="14"/>
      <c r="B251" s="14"/>
    </row>
    <row r="252" ht="14.25" customHeight="1">
      <c r="A252" s="14"/>
      <c r="B252" s="14"/>
    </row>
    <row r="253" ht="14.25" customHeight="1">
      <c r="A253" s="14"/>
      <c r="B253" s="14"/>
    </row>
    <row r="254" ht="14.25" customHeight="1">
      <c r="A254" s="14"/>
      <c r="B254" s="14"/>
    </row>
    <row r="255" ht="14.25" customHeight="1">
      <c r="A255" s="14"/>
      <c r="B255" s="14"/>
    </row>
    <row r="256" ht="14.25" customHeight="1">
      <c r="A256" s="14"/>
      <c r="B256" s="14"/>
    </row>
    <row r="257" ht="14.25" customHeight="1">
      <c r="A257" s="14"/>
      <c r="B257" s="14"/>
    </row>
    <row r="258" ht="14.25" customHeight="1">
      <c r="A258" s="14"/>
      <c r="B258" s="14"/>
    </row>
    <row r="259" ht="14.25" customHeight="1">
      <c r="A259" s="14"/>
      <c r="B259" s="14"/>
    </row>
    <row r="260" ht="14.25" customHeight="1">
      <c r="A260" s="14"/>
      <c r="B260" s="14"/>
    </row>
    <row r="261" ht="14.25" customHeight="1">
      <c r="A261" s="14"/>
      <c r="B261" s="14"/>
    </row>
    <row r="262" ht="14.25" customHeight="1">
      <c r="A262" s="14"/>
      <c r="B262" s="14"/>
    </row>
    <row r="263" ht="14.25" customHeight="1">
      <c r="A263" s="14"/>
      <c r="B263" s="14"/>
    </row>
    <row r="264" ht="14.25" customHeight="1">
      <c r="A264" s="14"/>
      <c r="B264" s="14"/>
    </row>
    <row r="265" ht="14.25" customHeight="1">
      <c r="A265" s="14"/>
      <c r="B265" s="14"/>
    </row>
    <row r="266" ht="14.25" customHeight="1">
      <c r="A266" s="14"/>
      <c r="B266" s="14"/>
    </row>
    <row r="267" ht="14.25" customHeight="1">
      <c r="A267" s="14"/>
      <c r="B267" s="14"/>
    </row>
    <row r="268" ht="14.25" customHeight="1">
      <c r="A268" s="14"/>
      <c r="B268" s="14"/>
    </row>
    <row r="269" ht="14.25" customHeight="1">
      <c r="A269" s="14"/>
      <c r="B269" s="14"/>
    </row>
    <row r="270" ht="14.25" customHeight="1">
      <c r="A270" s="14"/>
      <c r="B270" s="14"/>
    </row>
    <row r="271" ht="14.25" customHeight="1">
      <c r="A271" s="14"/>
      <c r="B271" s="14"/>
    </row>
    <row r="272" ht="14.25" customHeight="1">
      <c r="A272" s="14"/>
      <c r="B272" s="14"/>
    </row>
    <row r="273" ht="14.25" customHeight="1">
      <c r="A273" s="14"/>
      <c r="B273" s="14"/>
    </row>
    <row r="274" ht="14.25" customHeight="1">
      <c r="A274" s="14"/>
      <c r="B274" s="14"/>
    </row>
    <row r="275" ht="14.25" customHeight="1">
      <c r="A275" s="14"/>
      <c r="B275" s="14"/>
    </row>
    <row r="276" ht="14.25" customHeight="1">
      <c r="A276" s="14"/>
      <c r="B276" s="14"/>
    </row>
    <row r="277" ht="14.25" customHeight="1">
      <c r="A277" s="14"/>
      <c r="B277" s="14"/>
    </row>
    <row r="278" ht="14.25" customHeight="1">
      <c r="A278" s="14"/>
      <c r="B278" s="14"/>
    </row>
    <row r="279" ht="14.25" customHeight="1">
      <c r="A279" s="14"/>
      <c r="B279" s="14"/>
    </row>
    <row r="280" ht="14.25" customHeight="1">
      <c r="A280" s="14"/>
      <c r="B280" s="14"/>
    </row>
    <row r="281" ht="14.25" customHeight="1">
      <c r="A281" s="14"/>
      <c r="B281" s="14"/>
    </row>
    <row r="282" ht="14.25" customHeight="1">
      <c r="A282" s="14"/>
      <c r="B282" s="14"/>
    </row>
    <row r="283" ht="14.25" customHeight="1">
      <c r="A283" s="14"/>
      <c r="B283" s="14"/>
    </row>
    <row r="284" ht="14.25" customHeight="1">
      <c r="A284" s="14"/>
      <c r="B284" s="14"/>
    </row>
    <row r="285" ht="14.25" customHeight="1">
      <c r="A285" s="14"/>
      <c r="B285" s="14"/>
    </row>
    <row r="286" ht="14.25" customHeight="1">
      <c r="A286" s="14"/>
      <c r="B286" s="14"/>
    </row>
    <row r="287" ht="14.25" customHeight="1">
      <c r="A287" s="14"/>
      <c r="B287" s="14"/>
    </row>
    <row r="288" ht="14.25" customHeight="1">
      <c r="A288" s="14"/>
      <c r="B288" s="14"/>
    </row>
    <row r="289" ht="14.25" customHeight="1">
      <c r="A289" s="14"/>
      <c r="B289" s="14"/>
    </row>
    <row r="290" ht="14.25" customHeight="1">
      <c r="A290" s="14"/>
      <c r="B290" s="14"/>
    </row>
    <row r="291" ht="14.25" customHeight="1">
      <c r="A291" s="14"/>
      <c r="B291" s="14"/>
    </row>
    <row r="292" ht="14.25" customHeight="1">
      <c r="A292" s="14"/>
      <c r="B292" s="14"/>
    </row>
    <row r="293" ht="14.25" customHeight="1">
      <c r="A293" s="14"/>
      <c r="B293" s="14"/>
    </row>
    <row r="294" ht="14.25" customHeight="1">
      <c r="A294" s="14"/>
      <c r="B294" s="14"/>
    </row>
    <row r="295" ht="14.25" customHeight="1">
      <c r="A295" s="14"/>
      <c r="B295" s="14"/>
    </row>
    <row r="296" ht="14.25" customHeight="1">
      <c r="A296" s="14"/>
      <c r="B296" s="14"/>
    </row>
    <row r="297" ht="14.25" customHeight="1">
      <c r="A297" s="14"/>
      <c r="B297" s="14"/>
    </row>
    <row r="298" ht="14.25" customHeight="1">
      <c r="A298" s="14"/>
      <c r="B298" s="14"/>
    </row>
    <row r="299" ht="14.25" customHeight="1">
      <c r="A299" s="14"/>
      <c r="B299" s="14"/>
    </row>
    <row r="300" ht="14.25" customHeight="1">
      <c r="A300" s="14"/>
      <c r="B300" s="14"/>
    </row>
    <row r="301" ht="14.25" customHeight="1">
      <c r="A301" s="14"/>
      <c r="B301" s="14"/>
    </row>
    <row r="302" ht="14.25" customHeight="1">
      <c r="A302" s="14"/>
      <c r="B302" s="14"/>
    </row>
    <row r="303" ht="14.25" customHeight="1">
      <c r="A303" s="14"/>
      <c r="B303" s="14"/>
    </row>
    <row r="304" ht="14.25" customHeight="1">
      <c r="A304" s="14"/>
      <c r="B304" s="14"/>
    </row>
    <row r="305" ht="14.25" customHeight="1">
      <c r="A305" s="14"/>
      <c r="B305" s="14"/>
    </row>
    <row r="306" ht="14.25" customHeight="1">
      <c r="A306" s="14"/>
      <c r="B306" s="14"/>
    </row>
    <row r="307" ht="14.25" customHeight="1">
      <c r="A307" s="14"/>
      <c r="B307" s="14"/>
    </row>
    <row r="308" ht="14.25" customHeight="1">
      <c r="A308" s="14"/>
      <c r="B308" s="14"/>
    </row>
    <row r="309" ht="14.25" customHeight="1">
      <c r="A309" s="14"/>
      <c r="B309" s="14"/>
    </row>
    <row r="310" ht="14.25" customHeight="1">
      <c r="A310" s="14"/>
      <c r="B310" s="14"/>
    </row>
    <row r="311" ht="14.25" customHeight="1">
      <c r="A311" s="14"/>
      <c r="B311" s="14"/>
    </row>
    <row r="312" ht="14.25" customHeight="1">
      <c r="A312" s="14"/>
      <c r="B312" s="14"/>
    </row>
    <row r="313" ht="14.25" customHeight="1">
      <c r="A313" s="14"/>
      <c r="B313" s="14"/>
    </row>
    <row r="314" ht="14.25" customHeight="1">
      <c r="A314" s="14"/>
      <c r="B314" s="14"/>
    </row>
    <row r="315" ht="14.25" customHeight="1">
      <c r="A315" s="14"/>
      <c r="B315" s="14"/>
    </row>
    <row r="316" ht="14.25" customHeight="1">
      <c r="A316" s="14"/>
      <c r="B316" s="14"/>
    </row>
    <row r="317" ht="14.25" customHeight="1">
      <c r="A317" s="14"/>
      <c r="B317" s="14"/>
    </row>
    <row r="318" ht="14.25" customHeight="1">
      <c r="A318" s="14"/>
      <c r="B318" s="14"/>
    </row>
    <row r="319" ht="14.25" customHeight="1">
      <c r="A319" s="14"/>
      <c r="B319" s="14"/>
    </row>
    <row r="320" ht="14.25" customHeight="1">
      <c r="A320" s="14"/>
      <c r="B320" s="14"/>
    </row>
    <row r="321" ht="14.25" customHeight="1">
      <c r="A321" s="14"/>
      <c r="B321" s="14"/>
    </row>
    <row r="322" ht="14.25" customHeight="1">
      <c r="A322" s="14"/>
      <c r="B322" s="14"/>
    </row>
    <row r="323" ht="14.25" customHeight="1">
      <c r="A323" s="14"/>
      <c r="B323" s="14"/>
    </row>
    <row r="324" ht="14.25" customHeight="1">
      <c r="A324" s="14"/>
      <c r="B324" s="14"/>
    </row>
    <row r="325" ht="14.25" customHeight="1">
      <c r="A325" s="14"/>
      <c r="B325" s="14"/>
    </row>
    <row r="326" ht="14.25" customHeight="1">
      <c r="A326" s="14"/>
      <c r="B326" s="14"/>
    </row>
    <row r="327" ht="14.25" customHeight="1">
      <c r="A327" s="14"/>
      <c r="B327" s="14"/>
    </row>
    <row r="328" ht="14.25" customHeight="1">
      <c r="A328" s="14"/>
      <c r="B328" s="14"/>
    </row>
    <row r="329" ht="14.25" customHeight="1">
      <c r="A329" s="14"/>
      <c r="B329" s="14"/>
    </row>
    <row r="330" ht="14.25" customHeight="1">
      <c r="A330" s="14"/>
      <c r="B330" s="14"/>
    </row>
    <row r="331" ht="14.25" customHeight="1">
      <c r="A331" s="14"/>
      <c r="B331" s="14"/>
    </row>
    <row r="332" ht="14.25" customHeight="1">
      <c r="A332" s="14"/>
      <c r="B332" s="14"/>
    </row>
    <row r="333" ht="14.25" customHeight="1">
      <c r="A333" s="14"/>
      <c r="B333" s="14"/>
    </row>
    <row r="334" ht="14.25" customHeight="1">
      <c r="A334" s="14"/>
      <c r="B334" s="14"/>
    </row>
    <row r="335" ht="14.25" customHeight="1">
      <c r="A335" s="14"/>
      <c r="B335" s="14"/>
    </row>
    <row r="336" ht="14.25" customHeight="1">
      <c r="A336" s="14"/>
      <c r="B336" s="14"/>
    </row>
    <row r="337" ht="14.25" customHeight="1">
      <c r="A337" s="14"/>
      <c r="B337" s="14"/>
    </row>
    <row r="338" ht="14.25" customHeight="1">
      <c r="A338" s="14"/>
      <c r="B338" s="14"/>
    </row>
    <row r="339" ht="14.25" customHeight="1">
      <c r="A339" s="14"/>
      <c r="B339" s="14"/>
    </row>
    <row r="340" ht="14.25" customHeight="1">
      <c r="A340" s="14"/>
      <c r="B340" s="14"/>
    </row>
    <row r="341" ht="14.25" customHeight="1">
      <c r="A341" s="14"/>
      <c r="B341" s="14"/>
    </row>
    <row r="342" ht="14.25" customHeight="1">
      <c r="A342" s="14"/>
      <c r="B342" s="14"/>
    </row>
    <row r="343" ht="14.25" customHeight="1">
      <c r="A343" s="14"/>
      <c r="B343" s="14"/>
    </row>
    <row r="344" ht="14.25" customHeight="1">
      <c r="A344" s="14"/>
      <c r="B344" s="14"/>
    </row>
    <row r="345" ht="14.25" customHeight="1">
      <c r="A345" s="14"/>
      <c r="B345" s="14"/>
    </row>
    <row r="346" ht="14.25" customHeight="1">
      <c r="A346" s="14"/>
      <c r="B346" s="14"/>
    </row>
    <row r="347" ht="14.25" customHeight="1">
      <c r="A347" s="14"/>
      <c r="B347" s="14"/>
    </row>
    <row r="348" ht="14.25" customHeight="1">
      <c r="A348" s="14"/>
      <c r="B348" s="14"/>
    </row>
    <row r="349" ht="14.25" customHeight="1">
      <c r="A349" s="14"/>
      <c r="B349" s="14"/>
    </row>
    <row r="350" ht="14.25" customHeight="1">
      <c r="A350" s="14"/>
      <c r="B350" s="14"/>
    </row>
    <row r="351" ht="14.25" customHeight="1">
      <c r="A351" s="14"/>
      <c r="B351" s="14"/>
    </row>
    <row r="352" ht="14.25" customHeight="1">
      <c r="A352" s="14"/>
      <c r="B352" s="14"/>
    </row>
    <row r="353" ht="14.25" customHeight="1">
      <c r="A353" s="14"/>
      <c r="B353" s="14"/>
    </row>
    <row r="354" ht="14.25" customHeight="1">
      <c r="A354" s="14"/>
      <c r="B354" s="14"/>
    </row>
    <row r="355" ht="14.25" customHeight="1">
      <c r="A355" s="14"/>
      <c r="B355" s="14"/>
    </row>
    <row r="356" ht="14.25" customHeight="1">
      <c r="A356" s="14"/>
      <c r="B356" s="14"/>
    </row>
    <row r="357" ht="14.25" customHeight="1">
      <c r="A357" s="14"/>
      <c r="B357" s="14"/>
    </row>
    <row r="358" ht="14.25" customHeight="1">
      <c r="A358" s="14"/>
      <c r="B358" s="14"/>
    </row>
    <row r="359" ht="14.25" customHeight="1">
      <c r="A359" s="14"/>
      <c r="B359" s="14"/>
    </row>
    <row r="360" ht="14.25" customHeight="1">
      <c r="A360" s="14"/>
      <c r="B360" s="14"/>
    </row>
    <row r="361" ht="14.25" customHeight="1">
      <c r="A361" s="14"/>
      <c r="B361" s="14"/>
    </row>
    <row r="362" ht="14.25" customHeight="1">
      <c r="A362" s="14"/>
      <c r="B362" s="14"/>
    </row>
    <row r="363" ht="14.25" customHeight="1">
      <c r="A363" s="14"/>
      <c r="B363" s="14"/>
    </row>
    <row r="364" ht="14.25" customHeight="1">
      <c r="A364" s="14"/>
      <c r="B364" s="14"/>
    </row>
    <row r="365" ht="14.25" customHeight="1">
      <c r="A365" s="14"/>
      <c r="B365" s="14"/>
    </row>
    <row r="366" ht="14.25" customHeight="1">
      <c r="A366" s="14"/>
      <c r="B366" s="14"/>
    </row>
    <row r="367" ht="14.25" customHeight="1">
      <c r="A367" s="14"/>
      <c r="B367" s="14"/>
    </row>
    <row r="368" ht="14.25" customHeight="1">
      <c r="A368" s="14"/>
      <c r="B368" s="14"/>
    </row>
    <row r="369" ht="14.25" customHeight="1">
      <c r="A369" s="14"/>
      <c r="B369" s="14"/>
    </row>
    <row r="370" ht="14.25" customHeight="1">
      <c r="A370" s="14"/>
      <c r="B370" s="14"/>
    </row>
    <row r="371" ht="14.25" customHeight="1">
      <c r="A371" s="14"/>
      <c r="B371" s="14"/>
    </row>
    <row r="372" ht="14.25" customHeight="1">
      <c r="A372" s="14"/>
      <c r="B372" s="14"/>
    </row>
    <row r="373" ht="14.25" customHeight="1">
      <c r="A373" s="14"/>
      <c r="B373" s="14"/>
    </row>
    <row r="374" ht="14.25" customHeight="1">
      <c r="A374" s="14"/>
      <c r="B374" s="14"/>
    </row>
    <row r="375" ht="14.25" customHeight="1">
      <c r="A375" s="14"/>
      <c r="B375" s="14"/>
    </row>
    <row r="376" ht="14.25" customHeight="1">
      <c r="A376" s="14"/>
      <c r="B376" s="14"/>
    </row>
    <row r="377" ht="14.25" customHeight="1">
      <c r="A377" s="14"/>
      <c r="B377" s="14"/>
    </row>
    <row r="378" ht="14.25" customHeight="1">
      <c r="A378" s="14"/>
      <c r="B378" s="14"/>
    </row>
    <row r="379" ht="14.25" customHeight="1">
      <c r="A379" s="14"/>
      <c r="B379" s="14"/>
    </row>
    <row r="380" ht="14.25" customHeight="1">
      <c r="A380" s="14"/>
      <c r="B380" s="14"/>
    </row>
    <row r="381" ht="14.25" customHeight="1">
      <c r="A381" s="14"/>
      <c r="B381" s="14"/>
    </row>
    <row r="382" ht="14.25" customHeight="1">
      <c r="A382" s="14"/>
      <c r="B382" s="14"/>
    </row>
    <row r="383" ht="14.25" customHeight="1">
      <c r="A383" s="14"/>
      <c r="B383" s="14"/>
    </row>
    <row r="384" ht="14.25" customHeight="1">
      <c r="A384" s="14"/>
      <c r="B384" s="14"/>
    </row>
    <row r="385" ht="14.25" customHeight="1">
      <c r="A385" s="14"/>
      <c r="B385" s="14"/>
    </row>
    <row r="386" ht="14.25" customHeight="1">
      <c r="A386" s="14"/>
      <c r="B386" s="14"/>
    </row>
    <row r="387" ht="14.25" customHeight="1">
      <c r="A387" s="14"/>
      <c r="B387" s="14"/>
    </row>
    <row r="388" ht="14.25" customHeight="1">
      <c r="A388" s="14"/>
      <c r="B388" s="14"/>
    </row>
    <row r="389" ht="14.25" customHeight="1">
      <c r="A389" s="14"/>
      <c r="B389" s="14"/>
    </row>
    <row r="390" ht="14.25" customHeight="1">
      <c r="A390" s="14"/>
      <c r="B390" s="14"/>
    </row>
    <row r="391" ht="14.25" customHeight="1">
      <c r="A391" s="14"/>
      <c r="B391" s="14"/>
    </row>
    <row r="392" ht="14.25" customHeight="1">
      <c r="A392" s="14"/>
      <c r="B392" s="14"/>
    </row>
    <row r="393" ht="14.25" customHeight="1">
      <c r="A393" s="14"/>
      <c r="B393" s="14"/>
    </row>
    <row r="394" ht="14.25" customHeight="1">
      <c r="A394" s="14"/>
      <c r="B394" s="14"/>
    </row>
    <row r="395" ht="14.25" customHeight="1">
      <c r="A395" s="14"/>
      <c r="B395" s="14"/>
    </row>
    <row r="396" ht="14.25" customHeight="1">
      <c r="A396" s="14"/>
      <c r="B396" s="14"/>
    </row>
    <row r="397" ht="14.25" customHeight="1">
      <c r="A397" s="14"/>
      <c r="B397" s="14"/>
    </row>
    <row r="398" ht="14.25" customHeight="1">
      <c r="A398" s="14"/>
      <c r="B398" s="14"/>
    </row>
    <row r="399" ht="14.25" customHeight="1">
      <c r="A399" s="14"/>
      <c r="B399" s="14"/>
    </row>
    <row r="400" ht="14.25" customHeight="1">
      <c r="A400" s="14"/>
      <c r="B400" s="14"/>
    </row>
    <row r="401" ht="14.25" customHeight="1">
      <c r="A401" s="14"/>
      <c r="B401" s="14"/>
    </row>
    <row r="402" ht="14.25" customHeight="1">
      <c r="A402" s="14"/>
      <c r="B402" s="14"/>
    </row>
    <row r="403" ht="14.25" customHeight="1">
      <c r="A403" s="14"/>
      <c r="B403" s="14"/>
    </row>
    <row r="404" ht="14.25" customHeight="1">
      <c r="A404" s="14"/>
      <c r="B404" s="14"/>
    </row>
    <row r="405" ht="14.25" customHeight="1">
      <c r="A405" s="14"/>
      <c r="B405" s="14"/>
    </row>
    <row r="406" ht="14.25" customHeight="1">
      <c r="A406" s="14"/>
      <c r="B406" s="14"/>
    </row>
    <row r="407" ht="14.25" customHeight="1">
      <c r="A407" s="14"/>
      <c r="B407" s="14"/>
    </row>
    <row r="408" ht="14.25" customHeight="1">
      <c r="A408" s="14"/>
      <c r="B408" s="14"/>
    </row>
    <row r="409" ht="14.25" customHeight="1">
      <c r="A409" s="14"/>
      <c r="B409" s="14"/>
    </row>
    <row r="410" ht="14.25" customHeight="1">
      <c r="A410" s="14"/>
      <c r="B410" s="14"/>
    </row>
    <row r="411" ht="14.25" customHeight="1">
      <c r="A411" s="14"/>
      <c r="B411" s="14"/>
    </row>
    <row r="412" ht="14.25" customHeight="1">
      <c r="A412" s="14"/>
      <c r="B412" s="14"/>
    </row>
    <row r="413" ht="14.25" customHeight="1">
      <c r="A413" s="14"/>
      <c r="B413" s="14"/>
    </row>
    <row r="414" ht="14.25" customHeight="1">
      <c r="A414" s="14"/>
      <c r="B414" s="14"/>
    </row>
    <row r="415" ht="14.25" customHeight="1">
      <c r="A415" s="14"/>
      <c r="B415" s="14"/>
    </row>
    <row r="416" ht="14.25" customHeight="1">
      <c r="A416" s="14"/>
      <c r="B416" s="14"/>
    </row>
    <row r="417" ht="14.25" customHeight="1">
      <c r="A417" s="14"/>
      <c r="B417" s="14"/>
    </row>
    <row r="418" ht="14.25" customHeight="1">
      <c r="A418" s="14"/>
      <c r="B418" s="14"/>
    </row>
    <row r="419" ht="14.25" customHeight="1">
      <c r="A419" s="14"/>
      <c r="B419" s="14"/>
    </row>
    <row r="420" ht="14.25" customHeight="1">
      <c r="A420" s="14"/>
      <c r="B420" s="14"/>
    </row>
    <row r="421" ht="14.25" customHeight="1">
      <c r="A421" s="14"/>
      <c r="B421" s="14"/>
    </row>
    <row r="422" ht="14.25" customHeight="1">
      <c r="A422" s="14"/>
      <c r="B422" s="14"/>
    </row>
    <row r="423" ht="14.25" customHeight="1">
      <c r="A423" s="14"/>
      <c r="B423" s="14"/>
    </row>
    <row r="424" ht="14.25" customHeight="1">
      <c r="A424" s="14"/>
      <c r="B424" s="14"/>
    </row>
    <row r="425" ht="14.25" customHeight="1">
      <c r="A425" s="14"/>
      <c r="B425" s="14"/>
    </row>
    <row r="426" ht="14.25" customHeight="1">
      <c r="A426" s="14"/>
      <c r="B426" s="14"/>
    </row>
    <row r="427" ht="14.25" customHeight="1">
      <c r="A427" s="14"/>
      <c r="B427" s="14"/>
    </row>
    <row r="428" ht="14.25" customHeight="1">
      <c r="A428" s="14"/>
      <c r="B428" s="14"/>
    </row>
    <row r="429" ht="14.25" customHeight="1">
      <c r="A429" s="14"/>
      <c r="B429" s="14"/>
    </row>
    <row r="430" ht="14.25" customHeight="1">
      <c r="A430" s="14"/>
      <c r="B430" s="14"/>
    </row>
    <row r="431" ht="14.25" customHeight="1">
      <c r="A431" s="14"/>
      <c r="B431" s="14"/>
    </row>
    <row r="432" ht="14.25" customHeight="1">
      <c r="A432" s="14"/>
      <c r="B432" s="14"/>
    </row>
    <row r="433" ht="14.25" customHeight="1">
      <c r="A433" s="14"/>
      <c r="B433" s="14"/>
    </row>
    <row r="434" ht="14.25" customHeight="1">
      <c r="A434" s="14"/>
      <c r="B434" s="14"/>
    </row>
    <row r="435" ht="14.25" customHeight="1">
      <c r="A435" s="14"/>
      <c r="B435" s="14"/>
    </row>
    <row r="436" ht="14.25" customHeight="1">
      <c r="A436" s="14"/>
      <c r="B436" s="14"/>
    </row>
    <row r="437" ht="14.25" customHeight="1">
      <c r="A437" s="14"/>
      <c r="B437" s="14"/>
    </row>
    <row r="438" ht="14.25" customHeight="1">
      <c r="A438" s="14"/>
      <c r="B438" s="14"/>
    </row>
    <row r="439" ht="14.25" customHeight="1">
      <c r="A439" s="14"/>
      <c r="B439" s="14"/>
    </row>
    <row r="440" ht="14.25" customHeight="1">
      <c r="A440" s="14"/>
      <c r="B440" s="14"/>
    </row>
    <row r="441" ht="14.25" customHeight="1">
      <c r="A441" s="14"/>
      <c r="B441" s="14"/>
    </row>
    <row r="442" ht="14.25" customHeight="1">
      <c r="A442" s="14"/>
      <c r="B442" s="14"/>
    </row>
    <row r="443" ht="14.25" customHeight="1">
      <c r="A443" s="14"/>
      <c r="B443" s="14"/>
    </row>
    <row r="444" ht="14.25" customHeight="1">
      <c r="A444" s="14"/>
      <c r="B444" s="14"/>
    </row>
    <row r="445" ht="14.25" customHeight="1">
      <c r="A445" s="14"/>
      <c r="B445" s="14"/>
    </row>
    <row r="446" ht="14.25" customHeight="1">
      <c r="A446" s="14"/>
      <c r="B446" s="14"/>
    </row>
    <row r="447" ht="14.25" customHeight="1">
      <c r="A447" s="14"/>
      <c r="B447" s="14"/>
    </row>
    <row r="448" ht="14.25" customHeight="1">
      <c r="A448" s="14"/>
      <c r="B448" s="14"/>
    </row>
    <row r="449" ht="14.25" customHeight="1">
      <c r="A449" s="14"/>
      <c r="B449" s="14"/>
    </row>
    <row r="450" ht="14.25" customHeight="1">
      <c r="A450" s="14"/>
      <c r="B450" s="14"/>
    </row>
    <row r="451" ht="14.25" customHeight="1">
      <c r="A451" s="14"/>
      <c r="B451" s="14"/>
    </row>
    <row r="452" ht="14.25" customHeight="1">
      <c r="A452" s="14"/>
      <c r="B452" s="14"/>
    </row>
    <row r="453" ht="14.25" customHeight="1">
      <c r="A453" s="14"/>
      <c r="B453" s="14"/>
    </row>
    <row r="454" ht="14.25" customHeight="1">
      <c r="A454" s="14"/>
      <c r="B454" s="14"/>
    </row>
    <row r="455" ht="14.25" customHeight="1">
      <c r="A455" s="14"/>
      <c r="B455" s="14"/>
    </row>
    <row r="456" ht="14.25" customHeight="1">
      <c r="A456" s="14"/>
      <c r="B456" s="14"/>
    </row>
    <row r="457" ht="14.25" customHeight="1">
      <c r="A457" s="14"/>
      <c r="B457" s="14"/>
    </row>
    <row r="458" ht="14.25" customHeight="1">
      <c r="A458" s="14"/>
      <c r="B458" s="14"/>
    </row>
    <row r="459" ht="14.25" customHeight="1">
      <c r="A459" s="14"/>
      <c r="B459" s="14"/>
    </row>
    <row r="460" ht="14.25" customHeight="1">
      <c r="A460" s="14"/>
      <c r="B460" s="14"/>
    </row>
    <row r="461" ht="14.25" customHeight="1">
      <c r="A461" s="14"/>
      <c r="B461" s="14"/>
    </row>
    <row r="462" ht="14.25" customHeight="1">
      <c r="A462" s="14"/>
      <c r="B462" s="14"/>
    </row>
    <row r="463" ht="14.25" customHeight="1">
      <c r="A463" s="14"/>
      <c r="B463" s="14"/>
    </row>
    <row r="464" ht="14.25" customHeight="1">
      <c r="A464" s="14"/>
      <c r="B464" s="14"/>
    </row>
    <row r="465" ht="14.25" customHeight="1">
      <c r="A465" s="14"/>
      <c r="B465" s="14"/>
    </row>
    <row r="466" ht="14.25" customHeight="1">
      <c r="A466" s="14"/>
      <c r="B466" s="14"/>
    </row>
    <row r="467" ht="14.25" customHeight="1">
      <c r="A467" s="14"/>
      <c r="B467" s="14"/>
    </row>
    <row r="468" ht="14.25" customHeight="1">
      <c r="A468" s="14"/>
      <c r="B468" s="14"/>
    </row>
    <row r="469" ht="14.25" customHeight="1">
      <c r="A469" s="14"/>
      <c r="B469" s="14"/>
    </row>
    <row r="470" ht="14.25" customHeight="1">
      <c r="A470" s="14"/>
      <c r="B470" s="14"/>
    </row>
    <row r="471" ht="14.25" customHeight="1">
      <c r="A471" s="14"/>
      <c r="B471" s="14"/>
    </row>
    <row r="472" ht="14.25" customHeight="1">
      <c r="A472" s="14"/>
      <c r="B472" s="14"/>
    </row>
    <row r="473" ht="14.25" customHeight="1">
      <c r="A473" s="14"/>
      <c r="B473" s="14"/>
    </row>
    <row r="474" ht="14.25" customHeight="1">
      <c r="A474" s="14"/>
      <c r="B474" s="14"/>
    </row>
    <row r="475" ht="14.25" customHeight="1">
      <c r="A475" s="14"/>
      <c r="B475" s="14"/>
    </row>
    <row r="476" ht="14.25" customHeight="1">
      <c r="A476" s="14"/>
      <c r="B476" s="14"/>
    </row>
    <row r="477" ht="14.25" customHeight="1">
      <c r="A477" s="14"/>
      <c r="B477" s="14"/>
    </row>
    <row r="478" ht="14.25" customHeight="1">
      <c r="A478" s="14"/>
      <c r="B478" s="14"/>
    </row>
    <row r="479" ht="14.25" customHeight="1">
      <c r="A479" s="14"/>
      <c r="B479" s="14"/>
    </row>
    <row r="480" ht="14.25" customHeight="1">
      <c r="A480" s="14"/>
      <c r="B480" s="14"/>
    </row>
    <row r="481" ht="14.25" customHeight="1">
      <c r="A481" s="14"/>
      <c r="B481" s="14"/>
    </row>
    <row r="482" ht="14.25" customHeight="1">
      <c r="A482" s="14"/>
      <c r="B482" s="14"/>
    </row>
    <row r="483" ht="14.25" customHeight="1">
      <c r="A483" s="14"/>
      <c r="B483" s="14"/>
    </row>
    <row r="484" ht="14.25" customHeight="1">
      <c r="A484" s="14"/>
      <c r="B484" s="14"/>
    </row>
    <row r="485" ht="14.25" customHeight="1">
      <c r="A485" s="14"/>
      <c r="B485" s="14"/>
    </row>
    <row r="486" ht="14.25" customHeight="1">
      <c r="A486" s="14"/>
      <c r="B486" s="14"/>
    </row>
    <row r="487" ht="14.25" customHeight="1">
      <c r="A487" s="14"/>
      <c r="B487" s="14"/>
    </row>
    <row r="488" ht="14.25" customHeight="1">
      <c r="A488" s="14"/>
      <c r="B488" s="14"/>
    </row>
    <row r="489" ht="14.25" customHeight="1">
      <c r="A489" s="14"/>
      <c r="B489" s="14"/>
    </row>
    <row r="490" ht="14.25" customHeight="1">
      <c r="A490" s="14"/>
      <c r="B490" s="14"/>
    </row>
    <row r="491" ht="14.25" customHeight="1">
      <c r="A491" s="14"/>
      <c r="B491" s="14"/>
    </row>
    <row r="492" ht="14.25" customHeight="1">
      <c r="A492" s="14"/>
      <c r="B492" s="14"/>
    </row>
    <row r="493" ht="14.25" customHeight="1">
      <c r="A493" s="14"/>
      <c r="B493" s="14"/>
    </row>
    <row r="494" ht="14.25" customHeight="1">
      <c r="A494" s="14"/>
      <c r="B494" s="14"/>
    </row>
    <row r="495" ht="14.25" customHeight="1">
      <c r="A495" s="14"/>
      <c r="B495" s="14"/>
    </row>
    <row r="496" ht="14.25" customHeight="1">
      <c r="A496" s="14"/>
      <c r="B496" s="14"/>
    </row>
    <row r="497" ht="14.25" customHeight="1">
      <c r="A497" s="14"/>
      <c r="B497" s="14"/>
    </row>
    <row r="498" ht="14.25" customHeight="1">
      <c r="A498" s="14"/>
      <c r="B498" s="14"/>
    </row>
    <row r="499" ht="14.25" customHeight="1">
      <c r="A499" s="14"/>
      <c r="B499" s="14"/>
    </row>
    <row r="500" ht="14.25" customHeight="1">
      <c r="A500" s="14"/>
      <c r="B500" s="14"/>
    </row>
    <row r="501" ht="14.25" customHeight="1">
      <c r="A501" s="14"/>
      <c r="B501" s="14"/>
    </row>
    <row r="502" ht="14.25" customHeight="1">
      <c r="A502" s="14"/>
      <c r="B502" s="14"/>
    </row>
    <row r="503" ht="14.25" customHeight="1">
      <c r="A503" s="14"/>
      <c r="B503" s="14"/>
    </row>
    <row r="504" ht="14.25" customHeight="1">
      <c r="A504" s="14"/>
      <c r="B504" s="14"/>
    </row>
    <row r="505" ht="14.25" customHeight="1">
      <c r="A505" s="14"/>
      <c r="B505" s="14"/>
    </row>
    <row r="506" ht="14.25" customHeight="1">
      <c r="A506" s="14"/>
      <c r="B506" s="14"/>
    </row>
    <row r="507" ht="14.25" customHeight="1">
      <c r="A507" s="14"/>
      <c r="B507" s="14"/>
    </row>
    <row r="508" ht="14.25" customHeight="1">
      <c r="A508" s="14"/>
      <c r="B508" s="14"/>
    </row>
    <row r="509" ht="14.25" customHeight="1">
      <c r="A509" s="14"/>
      <c r="B509" s="14"/>
    </row>
    <row r="510" ht="14.25" customHeight="1">
      <c r="A510" s="14"/>
      <c r="B510" s="14"/>
    </row>
    <row r="511" ht="14.25" customHeight="1">
      <c r="A511" s="14"/>
      <c r="B511" s="14"/>
    </row>
    <row r="512" ht="14.25" customHeight="1">
      <c r="A512" s="14"/>
      <c r="B512" s="14"/>
    </row>
    <row r="513" ht="14.25" customHeight="1">
      <c r="A513" s="14"/>
      <c r="B513" s="14"/>
    </row>
    <row r="514" ht="14.25" customHeight="1">
      <c r="A514" s="14"/>
      <c r="B514" s="14"/>
    </row>
    <row r="515" ht="14.25" customHeight="1">
      <c r="A515" s="14"/>
      <c r="B515" s="14"/>
    </row>
    <row r="516" ht="14.25" customHeight="1">
      <c r="A516" s="14"/>
      <c r="B516" s="14"/>
    </row>
    <row r="517" ht="14.25" customHeight="1">
      <c r="A517" s="14"/>
      <c r="B517" s="14"/>
    </row>
    <row r="518" ht="14.25" customHeight="1">
      <c r="A518" s="14"/>
      <c r="B518" s="14"/>
    </row>
    <row r="519" ht="14.25" customHeight="1">
      <c r="A519" s="14"/>
      <c r="B519" s="14"/>
    </row>
    <row r="520" ht="14.25" customHeight="1">
      <c r="A520" s="14"/>
      <c r="B520" s="14"/>
    </row>
    <row r="521" ht="14.25" customHeight="1">
      <c r="A521" s="14"/>
      <c r="B521" s="14"/>
    </row>
    <row r="522" ht="14.25" customHeight="1">
      <c r="A522" s="14"/>
      <c r="B522" s="14"/>
    </row>
    <row r="523" ht="14.25" customHeight="1">
      <c r="A523" s="14"/>
      <c r="B523" s="14"/>
    </row>
    <row r="524" ht="14.25" customHeight="1">
      <c r="A524" s="14"/>
      <c r="B524" s="14"/>
    </row>
    <row r="525" ht="14.25" customHeight="1">
      <c r="A525" s="14"/>
      <c r="B525" s="14"/>
    </row>
    <row r="526" ht="14.25" customHeight="1">
      <c r="A526" s="14"/>
      <c r="B526" s="14"/>
    </row>
    <row r="527" ht="14.25" customHeight="1">
      <c r="A527" s="14"/>
      <c r="B527" s="14"/>
    </row>
    <row r="528" ht="14.25" customHeight="1">
      <c r="A528" s="14"/>
      <c r="B528" s="14"/>
    </row>
    <row r="529" ht="14.25" customHeight="1">
      <c r="A529" s="14"/>
      <c r="B529" s="14"/>
    </row>
    <row r="530" ht="14.25" customHeight="1">
      <c r="A530" s="14"/>
      <c r="B530" s="14"/>
    </row>
    <row r="531" ht="14.25" customHeight="1">
      <c r="A531" s="14"/>
      <c r="B531" s="14"/>
    </row>
    <row r="532" ht="14.25" customHeight="1">
      <c r="A532" s="14"/>
      <c r="B532" s="14"/>
    </row>
    <row r="533" ht="14.25" customHeight="1">
      <c r="A533" s="14"/>
      <c r="B533" s="14"/>
    </row>
    <row r="534" ht="14.25" customHeight="1">
      <c r="A534" s="14"/>
      <c r="B534" s="14"/>
    </row>
    <row r="535" ht="14.25" customHeight="1">
      <c r="A535" s="14"/>
      <c r="B535" s="14"/>
    </row>
    <row r="536" ht="14.25" customHeight="1">
      <c r="A536" s="14"/>
      <c r="B536" s="14"/>
    </row>
    <row r="537" ht="14.25" customHeight="1">
      <c r="A537" s="14"/>
      <c r="B537" s="14"/>
    </row>
    <row r="538" ht="14.25" customHeight="1">
      <c r="A538" s="14"/>
      <c r="B538" s="14"/>
    </row>
    <row r="539" ht="14.25" customHeight="1">
      <c r="A539" s="14"/>
      <c r="B539" s="14"/>
    </row>
    <row r="540" ht="14.25" customHeight="1">
      <c r="A540" s="14"/>
      <c r="B540" s="14"/>
    </row>
    <row r="541" ht="14.25" customHeight="1">
      <c r="A541" s="14"/>
      <c r="B541" s="14"/>
    </row>
    <row r="542" ht="14.25" customHeight="1">
      <c r="A542" s="14"/>
      <c r="B542" s="14"/>
    </row>
    <row r="543" ht="14.25" customHeight="1">
      <c r="A543" s="14"/>
      <c r="B543" s="14"/>
    </row>
    <row r="544" ht="14.25" customHeight="1">
      <c r="A544" s="14"/>
      <c r="B544" s="14"/>
    </row>
    <row r="545" ht="14.25" customHeight="1">
      <c r="A545" s="14"/>
      <c r="B545" s="14"/>
    </row>
    <row r="546" ht="14.25" customHeight="1">
      <c r="A546" s="14"/>
      <c r="B546" s="14"/>
    </row>
    <row r="547" ht="14.25" customHeight="1">
      <c r="A547" s="14"/>
      <c r="B547" s="14"/>
    </row>
    <row r="548" ht="14.25" customHeight="1">
      <c r="A548" s="14"/>
      <c r="B548" s="14"/>
    </row>
    <row r="549" ht="14.25" customHeight="1">
      <c r="A549" s="14"/>
      <c r="B549" s="14"/>
    </row>
    <row r="550" ht="14.25" customHeight="1">
      <c r="A550" s="14"/>
      <c r="B550" s="14"/>
    </row>
    <row r="551" ht="14.25" customHeight="1">
      <c r="A551" s="14"/>
      <c r="B551" s="14"/>
    </row>
    <row r="552" ht="14.25" customHeight="1">
      <c r="A552" s="14"/>
      <c r="B552" s="14"/>
    </row>
    <row r="553" ht="14.25" customHeight="1">
      <c r="A553" s="14"/>
      <c r="B553" s="14"/>
    </row>
    <row r="554" ht="14.25" customHeight="1">
      <c r="A554" s="14"/>
      <c r="B554" s="14"/>
    </row>
    <row r="555" ht="14.25" customHeight="1">
      <c r="A555" s="14"/>
      <c r="B555" s="14"/>
    </row>
    <row r="556" ht="14.25" customHeight="1">
      <c r="A556" s="14"/>
      <c r="B556" s="14"/>
    </row>
    <row r="557" ht="14.25" customHeight="1">
      <c r="A557" s="14"/>
      <c r="B557" s="14"/>
    </row>
    <row r="558" ht="14.25" customHeight="1">
      <c r="A558" s="14"/>
      <c r="B558" s="14"/>
    </row>
    <row r="559" ht="14.25" customHeight="1">
      <c r="A559" s="14"/>
      <c r="B559" s="14"/>
    </row>
    <row r="560" ht="14.25" customHeight="1">
      <c r="A560" s="14"/>
      <c r="B560" s="14"/>
    </row>
    <row r="561" ht="14.25" customHeight="1">
      <c r="A561" s="14"/>
      <c r="B561" s="14"/>
    </row>
    <row r="562" ht="14.25" customHeight="1">
      <c r="A562" s="14"/>
      <c r="B562" s="14"/>
    </row>
    <row r="563" ht="14.25" customHeight="1">
      <c r="A563" s="14"/>
      <c r="B563" s="14"/>
    </row>
    <row r="564" ht="14.25" customHeight="1">
      <c r="A564" s="14"/>
      <c r="B564" s="14"/>
    </row>
    <row r="565" ht="14.25" customHeight="1">
      <c r="A565" s="14"/>
      <c r="B565" s="14"/>
    </row>
    <row r="566" ht="14.25" customHeight="1">
      <c r="A566" s="14"/>
      <c r="B566" s="14"/>
    </row>
    <row r="567" ht="14.25" customHeight="1">
      <c r="A567" s="14"/>
      <c r="B567" s="14"/>
    </row>
    <row r="568" ht="14.25" customHeight="1">
      <c r="A568" s="14"/>
      <c r="B568" s="14"/>
    </row>
    <row r="569" ht="14.25" customHeight="1">
      <c r="A569" s="14"/>
      <c r="B569" s="14"/>
    </row>
    <row r="570" ht="14.25" customHeight="1">
      <c r="A570" s="14"/>
      <c r="B570" s="14"/>
    </row>
    <row r="571" ht="14.25" customHeight="1">
      <c r="A571" s="14"/>
      <c r="B571" s="14"/>
    </row>
    <row r="572" ht="14.25" customHeight="1">
      <c r="A572" s="14"/>
      <c r="B572" s="14"/>
    </row>
    <row r="573" ht="14.25" customHeight="1">
      <c r="A573" s="14"/>
      <c r="B573" s="14"/>
    </row>
    <row r="574" ht="14.25" customHeight="1">
      <c r="A574" s="14"/>
      <c r="B574" s="14"/>
    </row>
    <row r="575" ht="14.25" customHeight="1">
      <c r="A575" s="14"/>
      <c r="B575" s="14"/>
    </row>
    <row r="576" ht="14.25" customHeight="1">
      <c r="A576" s="14"/>
      <c r="B576" s="14"/>
    </row>
    <row r="577" ht="14.25" customHeight="1">
      <c r="A577" s="14"/>
      <c r="B577" s="14"/>
    </row>
    <row r="578" ht="14.25" customHeight="1">
      <c r="A578" s="14"/>
      <c r="B578" s="14"/>
    </row>
    <row r="579" ht="14.25" customHeight="1">
      <c r="A579" s="14"/>
      <c r="B579" s="14"/>
    </row>
    <row r="580" ht="14.25" customHeight="1">
      <c r="A580" s="14"/>
      <c r="B580" s="14"/>
    </row>
    <row r="581" ht="14.25" customHeight="1">
      <c r="A581" s="14"/>
      <c r="B581" s="14"/>
    </row>
    <row r="582" ht="14.25" customHeight="1">
      <c r="A582" s="14"/>
      <c r="B582" s="14"/>
    </row>
    <row r="583" ht="14.25" customHeight="1">
      <c r="A583" s="14"/>
      <c r="B583" s="14"/>
    </row>
    <row r="584" ht="14.25" customHeight="1">
      <c r="A584" s="14"/>
      <c r="B584" s="14"/>
    </row>
    <row r="585" ht="14.25" customHeight="1">
      <c r="A585" s="14"/>
      <c r="B585" s="14"/>
    </row>
    <row r="586" ht="14.25" customHeight="1">
      <c r="A586" s="14"/>
      <c r="B586" s="14"/>
    </row>
    <row r="587" ht="14.25" customHeight="1">
      <c r="A587" s="14"/>
      <c r="B587" s="14"/>
    </row>
    <row r="588" ht="14.25" customHeight="1">
      <c r="A588" s="14"/>
      <c r="B588" s="14"/>
    </row>
    <row r="589" ht="14.25" customHeight="1">
      <c r="A589" s="14"/>
      <c r="B589" s="14"/>
    </row>
    <row r="590" ht="14.25" customHeight="1">
      <c r="A590" s="14"/>
      <c r="B590" s="14"/>
    </row>
    <row r="591" ht="14.25" customHeight="1">
      <c r="A591" s="14"/>
      <c r="B591" s="14"/>
    </row>
    <row r="592" ht="14.25" customHeight="1">
      <c r="A592" s="14"/>
      <c r="B592" s="14"/>
    </row>
    <row r="593" ht="14.25" customHeight="1">
      <c r="A593" s="14"/>
      <c r="B593" s="14"/>
    </row>
    <row r="594" ht="14.25" customHeight="1">
      <c r="A594" s="14"/>
      <c r="B594" s="14"/>
    </row>
    <row r="595" ht="14.25" customHeight="1">
      <c r="A595" s="14"/>
      <c r="B595" s="14"/>
    </row>
    <row r="596" ht="14.25" customHeight="1">
      <c r="A596" s="14"/>
      <c r="B596" s="14"/>
    </row>
    <row r="597" ht="14.25" customHeight="1">
      <c r="A597" s="14"/>
      <c r="B597" s="14"/>
    </row>
    <row r="598" ht="14.25" customHeight="1">
      <c r="A598" s="14"/>
      <c r="B598" s="14"/>
    </row>
    <row r="599" ht="14.25" customHeight="1">
      <c r="A599" s="14"/>
      <c r="B599" s="14"/>
    </row>
    <row r="600" ht="14.25" customHeight="1">
      <c r="A600" s="14"/>
      <c r="B600" s="14"/>
    </row>
    <row r="601" ht="14.25" customHeight="1">
      <c r="A601" s="14"/>
      <c r="B601" s="14"/>
    </row>
    <row r="602" ht="14.25" customHeight="1">
      <c r="A602" s="14"/>
      <c r="B602" s="14"/>
    </row>
    <row r="603" ht="14.25" customHeight="1">
      <c r="A603" s="14"/>
      <c r="B603" s="14"/>
    </row>
    <row r="604" ht="14.25" customHeight="1">
      <c r="A604" s="14"/>
      <c r="B604" s="14"/>
    </row>
    <row r="605" ht="14.25" customHeight="1">
      <c r="A605" s="14"/>
      <c r="B605" s="14"/>
    </row>
    <row r="606" ht="14.25" customHeight="1">
      <c r="A606" s="14"/>
      <c r="B606" s="14"/>
    </row>
    <row r="607" ht="14.25" customHeight="1">
      <c r="A607" s="14"/>
      <c r="B607" s="14"/>
    </row>
    <row r="608" ht="14.25" customHeight="1">
      <c r="A608" s="14"/>
      <c r="B608" s="14"/>
    </row>
    <row r="609" ht="14.25" customHeight="1">
      <c r="A609" s="14"/>
      <c r="B609" s="14"/>
    </row>
    <row r="610" ht="14.25" customHeight="1">
      <c r="A610" s="14"/>
      <c r="B610" s="14"/>
    </row>
    <row r="611" ht="14.25" customHeight="1">
      <c r="A611" s="14"/>
      <c r="B611" s="14"/>
    </row>
    <row r="612" ht="14.25" customHeight="1">
      <c r="A612" s="14"/>
      <c r="B612" s="14"/>
    </row>
    <row r="613" ht="14.25" customHeight="1">
      <c r="A613" s="14"/>
      <c r="B613" s="14"/>
    </row>
    <row r="614" ht="14.25" customHeight="1">
      <c r="A614" s="14"/>
      <c r="B614" s="14"/>
    </row>
    <row r="615" ht="14.25" customHeight="1">
      <c r="A615" s="14"/>
      <c r="B615" s="14"/>
    </row>
    <row r="616" ht="14.25" customHeight="1">
      <c r="A616" s="14"/>
      <c r="B616" s="14"/>
    </row>
    <row r="617" ht="14.25" customHeight="1">
      <c r="A617" s="14"/>
      <c r="B617" s="14"/>
    </row>
    <row r="618" ht="14.25" customHeight="1">
      <c r="A618" s="14"/>
      <c r="B618" s="14"/>
    </row>
    <row r="619" ht="14.25" customHeight="1">
      <c r="A619" s="14"/>
      <c r="B619" s="14"/>
    </row>
    <row r="620" ht="14.25" customHeight="1">
      <c r="A620" s="14"/>
      <c r="B620" s="14"/>
    </row>
    <row r="621" ht="14.25" customHeight="1">
      <c r="A621" s="14"/>
      <c r="B621" s="14"/>
    </row>
    <row r="622" ht="14.25" customHeight="1">
      <c r="A622" s="14"/>
      <c r="B622" s="14"/>
    </row>
    <row r="623" ht="14.25" customHeight="1">
      <c r="A623" s="14"/>
      <c r="B623" s="14"/>
    </row>
    <row r="624" ht="14.25" customHeight="1">
      <c r="A624" s="14"/>
      <c r="B624" s="14"/>
    </row>
    <row r="625" ht="14.25" customHeight="1">
      <c r="A625" s="14"/>
      <c r="B625" s="14"/>
    </row>
    <row r="626" ht="14.25" customHeight="1">
      <c r="A626" s="14"/>
      <c r="B626" s="14"/>
    </row>
    <row r="627" ht="14.25" customHeight="1">
      <c r="A627" s="14"/>
      <c r="B627" s="14"/>
    </row>
    <row r="628" ht="14.25" customHeight="1">
      <c r="A628" s="14"/>
      <c r="B628" s="14"/>
    </row>
    <row r="629" ht="14.25" customHeight="1">
      <c r="A629" s="14"/>
      <c r="B629" s="14"/>
    </row>
    <row r="630" ht="14.25" customHeight="1">
      <c r="A630" s="14"/>
      <c r="B630" s="14"/>
    </row>
    <row r="631" ht="14.25" customHeight="1">
      <c r="A631" s="14"/>
      <c r="B631" s="14"/>
    </row>
    <row r="632" ht="14.25" customHeight="1">
      <c r="A632" s="14"/>
      <c r="B632" s="14"/>
    </row>
    <row r="633" ht="14.25" customHeight="1">
      <c r="A633" s="14"/>
      <c r="B633" s="14"/>
    </row>
    <row r="634" ht="14.25" customHeight="1">
      <c r="A634" s="14"/>
      <c r="B634" s="14"/>
    </row>
    <row r="635" ht="14.25" customHeight="1">
      <c r="A635" s="14"/>
      <c r="B635" s="14"/>
    </row>
    <row r="636" ht="14.25" customHeight="1">
      <c r="A636" s="14"/>
      <c r="B636" s="14"/>
    </row>
    <row r="637" ht="14.25" customHeight="1">
      <c r="A637" s="14"/>
      <c r="B637" s="14"/>
    </row>
    <row r="638" ht="14.25" customHeight="1">
      <c r="A638" s="14"/>
      <c r="B638" s="14"/>
    </row>
    <row r="639" ht="14.25" customHeight="1">
      <c r="A639" s="14"/>
      <c r="B639" s="14"/>
    </row>
    <row r="640" ht="14.25" customHeight="1">
      <c r="A640" s="14"/>
      <c r="B640" s="14"/>
    </row>
    <row r="641" ht="14.25" customHeight="1">
      <c r="A641" s="14"/>
      <c r="B641" s="14"/>
    </row>
    <row r="642" ht="14.25" customHeight="1">
      <c r="A642" s="14"/>
      <c r="B642" s="14"/>
    </row>
    <row r="643" ht="14.25" customHeight="1">
      <c r="A643" s="14"/>
      <c r="B643" s="14"/>
    </row>
    <row r="644" ht="14.25" customHeight="1">
      <c r="A644" s="14"/>
      <c r="B644" s="14"/>
    </row>
    <row r="645" ht="14.25" customHeight="1">
      <c r="A645" s="14"/>
      <c r="B645" s="14"/>
    </row>
    <row r="646" ht="14.25" customHeight="1">
      <c r="A646" s="14"/>
      <c r="B646" s="14"/>
    </row>
    <row r="647" ht="14.25" customHeight="1">
      <c r="A647" s="14"/>
      <c r="B647" s="14"/>
    </row>
    <row r="648" ht="14.25" customHeight="1">
      <c r="A648" s="14"/>
      <c r="B648" s="14"/>
    </row>
    <row r="649" ht="14.25" customHeight="1">
      <c r="A649" s="14"/>
      <c r="B649" s="14"/>
    </row>
    <row r="650" ht="14.25" customHeight="1">
      <c r="A650" s="14"/>
      <c r="B650" s="14"/>
    </row>
    <row r="651" ht="14.25" customHeight="1">
      <c r="A651" s="14"/>
      <c r="B651" s="14"/>
    </row>
    <row r="652" ht="14.25" customHeight="1">
      <c r="A652" s="14"/>
      <c r="B652" s="14"/>
    </row>
    <row r="653" ht="14.25" customHeight="1">
      <c r="A653" s="14"/>
      <c r="B653" s="14"/>
    </row>
    <row r="654" ht="14.25" customHeight="1">
      <c r="A654" s="14"/>
      <c r="B654" s="14"/>
    </row>
    <row r="655" ht="14.25" customHeight="1">
      <c r="A655" s="14"/>
      <c r="B655" s="14"/>
    </row>
    <row r="656" ht="14.25" customHeight="1">
      <c r="A656" s="14"/>
      <c r="B656" s="14"/>
    </row>
    <row r="657" ht="14.25" customHeight="1">
      <c r="A657" s="14"/>
      <c r="B657" s="14"/>
    </row>
    <row r="658" ht="14.25" customHeight="1">
      <c r="A658" s="14"/>
      <c r="B658" s="14"/>
    </row>
    <row r="659" ht="14.25" customHeight="1">
      <c r="A659" s="14"/>
      <c r="B659" s="14"/>
    </row>
    <row r="660" ht="14.25" customHeight="1">
      <c r="A660" s="14"/>
      <c r="B660" s="14"/>
    </row>
    <row r="661" ht="14.25" customHeight="1">
      <c r="A661" s="14"/>
      <c r="B661" s="14"/>
    </row>
    <row r="662" ht="14.25" customHeight="1">
      <c r="A662" s="14"/>
      <c r="B662" s="14"/>
    </row>
    <row r="663" ht="14.25" customHeight="1">
      <c r="A663" s="14"/>
      <c r="B663" s="14"/>
    </row>
    <row r="664" ht="14.25" customHeight="1">
      <c r="A664" s="14"/>
      <c r="B664" s="14"/>
    </row>
    <row r="665" ht="14.25" customHeight="1">
      <c r="A665" s="14"/>
      <c r="B665" s="14"/>
    </row>
    <row r="666" ht="14.25" customHeight="1">
      <c r="A666" s="14"/>
      <c r="B666" s="14"/>
    </row>
    <row r="667" ht="14.25" customHeight="1">
      <c r="A667" s="14"/>
      <c r="B667" s="14"/>
    </row>
    <row r="668" ht="14.25" customHeight="1">
      <c r="A668" s="14"/>
      <c r="B668" s="14"/>
    </row>
    <row r="669" ht="14.25" customHeight="1">
      <c r="A669" s="14"/>
      <c r="B669" s="14"/>
    </row>
    <row r="670" ht="14.25" customHeight="1">
      <c r="A670" s="14"/>
      <c r="B670" s="14"/>
    </row>
    <row r="671" ht="14.25" customHeight="1">
      <c r="A671" s="14"/>
      <c r="B671" s="14"/>
    </row>
    <row r="672" ht="14.25" customHeight="1">
      <c r="A672" s="14"/>
      <c r="B672" s="14"/>
    </row>
    <row r="673" ht="14.25" customHeight="1">
      <c r="A673" s="14"/>
      <c r="B673" s="14"/>
    </row>
    <row r="674" ht="14.25" customHeight="1">
      <c r="A674" s="14"/>
      <c r="B674" s="14"/>
    </row>
    <row r="675" ht="14.25" customHeight="1">
      <c r="A675" s="14"/>
      <c r="B675" s="14"/>
    </row>
    <row r="676" ht="14.25" customHeight="1">
      <c r="A676" s="14"/>
      <c r="B676" s="14"/>
    </row>
    <row r="677" ht="14.25" customHeight="1">
      <c r="A677" s="14"/>
      <c r="B677" s="14"/>
    </row>
    <row r="678" ht="14.25" customHeight="1">
      <c r="A678" s="14"/>
      <c r="B678" s="14"/>
    </row>
    <row r="679" ht="14.25" customHeight="1">
      <c r="A679" s="14"/>
      <c r="B679" s="14"/>
    </row>
    <row r="680" ht="14.25" customHeight="1">
      <c r="A680" s="14"/>
      <c r="B680" s="14"/>
    </row>
    <row r="681" ht="14.25" customHeight="1">
      <c r="A681" s="14"/>
      <c r="B681" s="14"/>
    </row>
    <row r="682" ht="14.25" customHeight="1">
      <c r="A682" s="14"/>
      <c r="B682" s="14"/>
    </row>
    <row r="683" ht="14.25" customHeight="1">
      <c r="A683" s="14"/>
      <c r="B683" s="14"/>
    </row>
    <row r="684" ht="14.25" customHeight="1">
      <c r="A684" s="14"/>
      <c r="B684" s="14"/>
    </row>
    <row r="685" ht="14.25" customHeight="1">
      <c r="A685" s="14"/>
      <c r="B685" s="14"/>
    </row>
    <row r="686" ht="14.25" customHeight="1">
      <c r="A686" s="14"/>
      <c r="B686" s="14"/>
    </row>
    <row r="687" ht="14.25" customHeight="1">
      <c r="A687" s="14"/>
      <c r="B687" s="14"/>
    </row>
    <row r="688" ht="14.25" customHeight="1">
      <c r="A688" s="14"/>
      <c r="B688" s="14"/>
    </row>
    <row r="689" ht="14.25" customHeight="1">
      <c r="A689" s="14"/>
      <c r="B689" s="14"/>
    </row>
    <row r="690" ht="14.25" customHeight="1">
      <c r="A690" s="14"/>
      <c r="B690" s="14"/>
    </row>
    <row r="691" ht="14.25" customHeight="1">
      <c r="A691" s="14"/>
      <c r="B691" s="14"/>
    </row>
    <row r="692" ht="14.25" customHeight="1">
      <c r="A692" s="14"/>
      <c r="B692" s="14"/>
    </row>
    <row r="693" ht="14.25" customHeight="1">
      <c r="A693" s="14"/>
      <c r="B693" s="14"/>
    </row>
    <row r="694" ht="14.25" customHeight="1">
      <c r="A694" s="14"/>
      <c r="B694" s="14"/>
    </row>
    <row r="695" ht="14.25" customHeight="1">
      <c r="A695" s="14"/>
      <c r="B695" s="14"/>
    </row>
    <row r="696" ht="14.25" customHeight="1">
      <c r="A696" s="14"/>
      <c r="B696" s="14"/>
    </row>
    <row r="697" ht="14.25" customHeight="1">
      <c r="A697" s="14"/>
      <c r="B697" s="14"/>
    </row>
    <row r="698" ht="14.25" customHeight="1">
      <c r="A698" s="14"/>
      <c r="B698" s="14"/>
    </row>
    <row r="699" ht="14.25" customHeight="1">
      <c r="A699" s="14"/>
      <c r="B699" s="14"/>
    </row>
    <row r="700" ht="14.25" customHeight="1">
      <c r="A700" s="14"/>
      <c r="B700" s="14"/>
    </row>
    <row r="701" ht="14.25" customHeight="1">
      <c r="A701" s="14"/>
      <c r="B701" s="14"/>
    </row>
    <row r="702" ht="14.25" customHeight="1">
      <c r="A702" s="14"/>
      <c r="B702" s="14"/>
    </row>
    <row r="703" ht="14.25" customHeight="1">
      <c r="A703" s="14"/>
      <c r="B703" s="14"/>
    </row>
    <row r="704" ht="14.25" customHeight="1">
      <c r="A704" s="14"/>
      <c r="B704" s="14"/>
    </row>
    <row r="705" ht="14.25" customHeight="1">
      <c r="A705" s="14"/>
      <c r="B705" s="14"/>
    </row>
    <row r="706" ht="14.25" customHeight="1">
      <c r="A706" s="14"/>
      <c r="B706" s="14"/>
    </row>
    <row r="707" ht="14.25" customHeight="1">
      <c r="A707" s="14"/>
      <c r="B707" s="14"/>
    </row>
    <row r="708" ht="14.25" customHeight="1">
      <c r="A708" s="14"/>
      <c r="B708" s="14"/>
    </row>
    <row r="709" ht="14.25" customHeight="1">
      <c r="A709" s="14"/>
      <c r="B709" s="14"/>
    </row>
    <row r="710" ht="14.25" customHeight="1">
      <c r="A710" s="14"/>
      <c r="B710" s="14"/>
    </row>
    <row r="711" ht="14.25" customHeight="1">
      <c r="A711" s="14"/>
      <c r="B711" s="14"/>
    </row>
    <row r="712" ht="14.25" customHeight="1">
      <c r="A712" s="14"/>
      <c r="B712" s="14"/>
    </row>
    <row r="713" ht="14.25" customHeight="1">
      <c r="A713" s="14"/>
      <c r="B713" s="14"/>
    </row>
    <row r="714" ht="14.25" customHeight="1">
      <c r="A714" s="14"/>
      <c r="B714" s="14"/>
    </row>
    <row r="715" ht="14.25" customHeight="1">
      <c r="A715" s="14"/>
      <c r="B715" s="14"/>
    </row>
    <row r="716" ht="14.25" customHeight="1">
      <c r="A716" s="14"/>
      <c r="B716" s="14"/>
    </row>
    <row r="717" ht="14.25" customHeight="1">
      <c r="A717" s="14"/>
      <c r="B717" s="14"/>
    </row>
    <row r="718" ht="14.25" customHeight="1">
      <c r="A718" s="14"/>
      <c r="B718" s="14"/>
    </row>
    <row r="719" ht="14.25" customHeight="1">
      <c r="A719" s="14"/>
      <c r="B719" s="14"/>
    </row>
    <row r="720" ht="14.25" customHeight="1">
      <c r="A720" s="14"/>
      <c r="B720" s="14"/>
    </row>
    <row r="721" ht="14.25" customHeight="1">
      <c r="A721" s="14"/>
      <c r="B721" s="14"/>
    </row>
    <row r="722" ht="14.25" customHeight="1">
      <c r="A722" s="14"/>
      <c r="B722" s="14"/>
    </row>
    <row r="723" ht="14.25" customHeight="1">
      <c r="A723" s="14"/>
      <c r="B723" s="14"/>
    </row>
    <row r="724" ht="14.25" customHeight="1">
      <c r="A724" s="14"/>
      <c r="B724" s="14"/>
    </row>
    <row r="725" ht="14.25" customHeight="1">
      <c r="A725" s="14"/>
      <c r="B725" s="14"/>
    </row>
    <row r="726" ht="14.25" customHeight="1">
      <c r="A726" s="14"/>
      <c r="B726" s="14"/>
    </row>
    <row r="727" ht="14.25" customHeight="1">
      <c r="A727" s="14"/>
      <c r="B727" s="14"/>
    </row>
    <row r="728" ht="14.25" customHeight="1">
      <c r="A728" s="14"/>
      <c r="B728" s="14"/>
    </row>
    <row r="729" ht="14.25" customHeight="1">
      <c r="A729" s="14"/>
      <c r="B729" s="14"/>
    </row>
    <row r="730" ht="14.25" customHeight="1">
      <c r="A730" s="14"/>
      <c r="B730" s="14"/>
    </row>
    <row r="731" ht="14.25" customHeight="1">
      <c r="A731" s="14"/>
      <c r="B731" s="14"/>
    </row>
    <row r="732" ht="14.25" customHeight="1">
      <c r="A732" s="14"/>
      <c r="B732" s="14"/>
    </row>
    <row r="733" ht="14.25" customHeight="1">
      <c r="A733" s="14"/>
      <c r="B733" s="14"/>
    </row>
    <row r="734" ht="14.25" customHeight="1">
      <c r="A734" s="14"/>
      <c r="B734" s="14"/>
    </row>
    <row r="735" ht="14.25" customHeight="1">
      <c r="A735" s="14"/>
      <c r="B735" s="14"/>
    </row>
    <row r="736" ht="14.25" customHeight="1">
      <c r="A736" s="14"/>
      <c r="B736" s="14"/>
    </row>
    <row r="737" ht="14.25" customHeight="1">
      <c r="A737" s="14"/>
      <c r="B737" s="14"/>
    </row>
    <row r="738" ht="14.25" customHeight="1">
      <c r="A738" s="14"/>
      <c r="B738" s="14"/>
    </row>
    <row r="739" ht="14.25" customHeight="1">
      <c r="A739" s="14"/>
      <c r="B739" s="14"/>
    </row>
    <row r="740" ht="14.25" customHeight="1">
      <c r="A740" s="14"/>
      <c r="B740" s="14"/>
    </row>
    <row r="741" ht="14.25" customHeight="1">
      <c r="A741" s="14"/>
      <c r="B741" s="14"/>
    </row>
    <row r="742" ht="14.25" customHeight="1">
      <c r="A742" s="14"/>
      <c r="B742" s="14"/>
    </row>
    <row r="743" ht="14.25" customHeight="1">
      <c r="A743" s="14"/>
      <c r="B743" s="14"/>
    </row>
    <row r="744" ht="14.25" customHeight="1">
      <c r="A744" s="14"/>
      <c r="B744" s="14"/>
    </row>
    <row r="745" ht="14.25" customHeight="1">
      <c r="A745" s="14"/>
      <c r="B745" s="14"/>
    </row>
    <row r="746" ht="14.25" customHeight="1">
      <c r="A746" s="14"/>
      <c r="B746" s="14"/>
    </row>
    <row r="747" ht="14.25" customHeight="1">
      <c r="A747" s="14"/>
      <c r="B747" s="14"/>
    </row>
    <row r="748" ht="14.25" customHeight="1">
      <c r="A748" s="14"/>
      <c r="B748" s="14"/>
    </row>
    <row r="749" ht="14.25" customHeight="1">
      <c r="A749" s="14"/>
      <c r="B749" s="14"/>
    </row>
    <row r="750" ht="14.25" customHeight="1">
      <c r="A750" s="14"/>
      <c r="B750" s="14"/>
    </row>
    <row r="751" ht="14.25" customHeight="1">
      <c r="A751" s="14"/>
      <c r="B751" s="14"/>
    </row>
    <row r="752" ht="14.25" customHeight="1">
      <c r="A752" s="14"/>
      <c r="B752" s="14"/>
    </row>
    <row r="753" ht="14.25" customHeight="1">
      <c r="A753" s="14"/>
      <c r="B753" s="14"/>
    </row>
    <row r="754" ht="14.25" customHeight="1">
      <c r="A754" s="14"/>
      <c r="B754" s="14"/>
    </row>
    <row r="755" ht="14.25" customHeight="1">
      <c r="A755" s="14"/>
      <c r="B755" s="14"/>
    </row>
    <row r="756" ht="14.25" customHeight="1">
      <c r="A756" s="14"/>
      <c r="B756" s="14"/>
    </row>
    <row r="757" ht="14.25" customHeight="1">
      <c r="A757" s="14"/>
      <c r="B757" s="14"/>
    </row>
    <row r="758" ht="14.25" customHeight="1">
      <c r="A758" s="14"/>
      <c r="B758" s="14"/>
    </row>
    <row r="759" ht="14.25" customHeight="1">
      <c r="A759" s="14"/>
      <c r="B759" s="14"/>
    </row>
    <row r="760" ht="14.25" customHeight="1">
      <c r="A760" s="14"/>
      <c r="B760" s="14"/>
    </row>
    <row r="761" ht="14.25" customHeight="1">
      <c r="A761" s="14"/>
      <c r="B761" s="14"/>
    </row>
    <row r="762" ht="14.25" customHeight="1">
      <c r="A762" s="14"/>
      <c r="B762" s="14"/>
    </row>
    <row r="763" ht="14.25" customHeight="1">
      <c r="A763" s="14"/>
      <c r="B763" s="14"/>
    </row>
    <row r="764" ht="14.25" customHeight="1">
      <c r="A764" s="14"/>
      <c r="B764" s="14"/>
    </row>
    <row r="765" ht="14.25" customHeight="1">
      <c r="A765" s="14"/>
      <c r="B765" s="14"/>
    </row>
    <row r="766" ht="14.25" customHeight="1">
      <c r="A766" s="14"/>
      <c r="B766" s="14"/>
    </row>
    <row r="767" ht="14.25" customHeight="1">
      <c r="A767" s="14"/>
      <c r="B767" s="14"/>
    </row>
    <row r="768" ht="14.25" customHeight="1">
      <c r="A768" s="14"/>
      <c r="B768" s="14"/>
    </row>
    <row r="769" ht="14.25" customHeight="1">
      <c r="A769" s="14"/>
      <c r="B769" s="14"/>
    </row>
    <row r="770" ht="14.25" customHeight="1">
      <c r="A770" s="14"/>
      <c r="B770" s="14"/>
    </row>
    <row r="771" ht="14.25" customHeight="1">
      <c r="A771" s="14"/>
      <c r="B771" s="14"/>
    </row>
    <row r="772" ht="14.25" customHeight="1">
      <c r="A772" s="14"/>
      <c r="B772" s="14"/>
    </row>
    <row r="773" ht="14.25" customHeight="1">
      <c r="A773" s="14"/>
      <c r="B773" s="14"/>
    </row>
    <row r="774" ht="14.25" customHeight="1">
      <c r="A774" s="14"/>
      <c r="B774" s="14"/>
    </row>
    <row r="775" ht="14.25" customHeight="1">
      <c r="A775" s="14"/>
      <c r="B775" s="14"/>
    </row>
    <row r="776" ht="14.25" customHeight="1">
      <c r="A776" s="14"/>
      <c r="B776" s="14"/>
    </row>
    <row r="777" ht="14.25" customHeight="1">
      <c r="A777" s="14"/>
      <c r="B777" s="14"/>
    </row>
    <row r="778" ht="14.25" customHeight="1">
      <c r="A778" s="14"/>
      <c r="B778" s="14"/>
    </row>
    <row r="779" ht="14.25" customHeight="1">
      <c r="A779" s="14"/>
      <c r="B779" s="14"/>
    </row>
    <row r="780" ht="14.25" customHeight="1">
      <c r="A780" s="14"/>
      <c r="B780" s="14"/>
    </row>
    <row r="781" ht="14.25" customHeight="1">
      <c r="A781" s="14"/>
      <c r="B781" s="14"/>
    </row>
    <row r="782" ht="14.25" customHeight="1">
      <c r="A782" s="14"/>
      <c r="B782" s="14"/>
    </row>
    <row r="783" ht="14.25" customHeight="1">
      <c r="A783" s="14"/>
      <c r="B783" s="14"/>
    </row>
    <row r="784" ht="14.25" customHeight="1">
      <c r="A784" s="14"/>
      <c r="B784" s="14"/>
    </row>
    <row r="785" ht="14.25" customHeight="1">
      <c r="A785" s="14"/>
      <c r="B785" s="14"/>
    </row>
    <row r="786" ht="14.25" customHeight="1">
      <c r="A786" s="14"/>
      <c r="B786" s="14"/>
    </row>
    <row r="787" ht="14.25" customHeight="1">
      <c r="A787" s="14"/>
      <c r="B787" s="14"/>
    </row>
    <row r="788" ht="14.25" customHeight="1">
      <c r="A788" s="14"/>
      <c r="B788" s="14"/>
    </row>
    <row r="789" ht="14.25" customHeight="1">
      <c r="A789" s="14"/>
      <c r="B789" s="14"/>
    </row>
    <row r="790" ht="14.25" customHeight="1">
      <c r="A790" s="14"/>
      <c r="B790" s="14"/>
    </row>
    <row r="791" ht="14.25" customHeight="1">
      <c r="A791" s="14"/>
      <c r="B791" s="14"/>
    </row>
    <row r="792" ht="14.25" customHeight="1">
      <c r="A792" s="14"/>
      <c r="B792" s="14"/>
    </row>
    <row r="793" ht="14.25" customHeight="1">
      <c r="A793" s="14"/>
      <c r="B793" s="14"/>
    </row>
    <row r="794" ht="14.25" customHeight="1">
      <c r="A794" s="14"/>
      <c r="B794" s="14"/>
    </row>
    <row r="795" ht="14.25" customHeight="1">
      <c r="A795" s="14"/>
      <c r="B795" s="14"/>
    </row>
    <row r="796" ht="14.25" customHeight="1">
      <c r="A796" s="14"/>
      <c r="B796" s="14"/>
    </row>
    <row r="797" ht="14.25" customHeight="1">
      <c r="A797" s="14"/>
      <c r="B797" s="14"/>
    </row>
    <row r="798" ht="14.25" customHeight="1">
      <c r="A798" s="14"/>
      <c r="B798" s="14"/>
    </row>
    <row r="799" ht="14.25" customHeight="1">
      <c r="A799" s="14"/>
      <c r="B799" s="14"/>
    </row>
    <row r="800" ht="14.25" customHeight="1">
      <c r="A800" s="14"/>
      <c r="B800" s="14"/>
    </row>
    <row r="801" ht="14.25" customHeight="1">
      <c r="A801" s="14"/>
      <c r="B801" s="14"/>
    </row>
    <row r="802" ht="14.25" customHeight="1">
      <c r="A802" s="14"/>
      <c r="B802" s="14"/>
    </row>
    <row r="803" ht="14.25" customHeight="1">
      <c r="A803" s="14"/>
      <c r="B803" s="14"/>
    </row>
    <row r="804" ht="14.25" customHeight="1">
      <c r="A804" s="14"/>
      <c r="B804" s="14"/>
    </row>
    <row r="805" ht="14.25" customHeight="1">
      <c r="A805" s="14"/>
      <c r="B805" s="14"/>
    </row>
    <row r="806" ht="14.25" customHeight="1">
      <c r="A806" s="14"/>
      <c r="B806" s="14"/>
    </row>
    <row r="807" ht="14.25" customHeight="1">
      <c r="A807" s="14"/>
      <c r="B807" s="14"/>
    </row>
    <row r="808" ht="14.25" customHeight="1">
      <c r="A808" s="14"/>
      <c r="B808" s="14"/>
    </row>
    <row r="809" ht="14.25" customHeight="1">
      <c r="A809" s="14"/>
      <c r="B809" s="14"/>
    </row>
    <row r="810" ht="14.25" customHeight="1">
      <c r="A810" s="14"/>
      <c r="B810" s="14"/>
    </row>
    <row r="811" ht="14.25" customHeight="1">
      <c r="A811" s="14"/>
      <c r="B811" s="14"/>
    </row>
    <row r="812" ht="14.25" customHeight="1">
      <c r="A812" s="14"/>
      <c r="B812" s="14"/>
    </row>
    <row r="813" ht="14.25" customHeight="1">
      <c r="A813" s="14"/>
      <c r="B813" s="14"/>
    </row>
    <row r="814" ht="14.25" customHeight="1">
      <c r="A814" s="14"/>
      <c r="B814" s="14"/>
    </row>
    <row r="815" ht="14.25" customHeight="1">
      <c r="A815" s="14"/>
      <c r="B815" s="14"/>
    </row>
    <row r="816" ht="14.25" customHeight="1">
      <c r="A816" s="14"/>
      <c r="B816" s="14"/>
    </row>
    <row r="817" ht="14.25" customHeight="1">
      <c r="A817" s="14"/>
      <c r="B817" s="14"/>
    </row>
    <row r="818" ht="14.25" customHeight="1">
      <c r="A818" s="14"/>
      <c r="B818" s="14"/>
    </row>
    <row r="819" ht="14.25" customHeight="1">
      <c r="A819" s="14"/>
      <c r="B819" s="14"/>
    </row>
    <row r="820" ht="14.25" customHeight="1">
      <c r="A820" s="14"/>
      <c r="B820" s="14"/>
    </row>
    <row r="821" ht="14.25" customHeight="1">
      <c r="A821" s="14"/>
      <c r="B821" s="14"/>
    </row>
    <row r="822" ht="14.25" customHeight="1">
      <c r="A822" s="14"/>
      <c r="B822" s="14"/>
    </row>
    <row r="823" ht="14.25" customHeight="1">
      <c r="A823" s="14"/>
      <c r="B823" s="14"/>
    </row>
    <row r="824" ht="14.25" customHeight="1">
      <c r="A824" s="14"/>
      <c r="B824" s="14"/>
    </row>
    <row r="825" ht="14.25" customHeight="1">
      <c r="A825" s="14"/>
      <c r="B825" s="14"/>
    </row>
    <row r="826" ht="14.25" customHeight="1">
      <c r="A826" s="14"/>
      <c r="B826" s="14"/>
    </row>
    <row r="827" ht="14.25" customHeight="1">
      <c r="A827" s="14"/>
      <c r="B827" s="14"/>
    </row>
    <row r="828" ht="14.25" customHeight="1">
      <c r="A828" s="14"/>
      <c r="B828" s="14"/>
    </row>
    <row r="829" ht="14.25" customHeight="1">
      <c r="A829" s="14"/>
      <c r="B829" s="14"/>
    </row>
    <row r="830" ht="14.25" customHeight="1">
      <c r="A830" s="14"/>
      <c r="B830" s="14"/>
    </row>
    <row r="831" ht="14.25" customHeight="1">
      <c r="A831" s="14"/>
      <c r="B831" s="14"/>
    </row>
    <row r="832" ht="14.25" customHeight="1">
      <c r="A832" s="14"/>
      <c r="B832" s="14"/>
    </row>
    <row r="833" ht="14.25" customHeight="1">
      <c r="A833" s="14"/>
      <c r="B833" s="14"/>
    </row>
    <row r="834" ht="14.25" customHeight="1">
      <c r="A834" s="14"/>
      <c r="B834" s="14"/>
    </row>
    <row r="835" ht="14.25" customHeight="1">
      <c r="A835" s="14"/>
      <c r="B835" s="14"/>
    </row>
    <row r="836" ht="14.25" customHeight="1">
      <c r="A836" s="14"/>
      <c r="B836" s="14"/>
    </row>
    <row r="837" ht="14.25" customHeight="1">
      <c r="A837" s="14"/>
      <c r="B837" s="14"/>
    </row>
    <row r="838" ht="14.25" customHeight="1">
      <c r="A838" s="14"/>
      <c r="B838" s="14"/>
    </row>
    <row r="839" ht="14.25" customHeight="1">
      <c r="A839" s="14"/>
      <c r="B839" s="14"/>
    </row>
    <row r="840" ht="14.25" customHeight="1">
      <c r="A840" s="14"/>
      <c r="B840" s="14"/>
    </row>
    <row r="841" ht="14.25" customHeight="1">
      <c r="A841" s="14"/>
      <c r="B841" s="14"/>
    </row>
    <row r="842" ht="14.25" customHeight="1">
      <c r="A842" s="14"/>
      <c r="B842" s="14"/>
    </row>
    <row r="843" ht="14.25" customHeight="1">
      <c r="A843" s="14"/>
      <c r="B843" s="14"/>
    </row>
    <row r="844" ht="14.25" customHeight="1">
      <c r="A844" s="14"/>
      <c r="B844" s="14"/>
    </row>
    <row r="845" ht="14.25" customHeight="1">
      <c r="A845" s="14"/>
      <c r="B845" s="14"/>
    </row>
    <row r="846" ht="14.25" customHeight="1">
      <c r="A846" s="14"/>
      <c r="B846" s="14"/>
    </row>
    <row r="847" ht="14.25" customHeight="1">
      <c r="A847" s="14"/>
      <c r="B847" s="14"/>
    </row>
    <row r="848" ht="14.25" customHeight="1">
      <c r="A848" s="14"/>
      <c r="B848" s="14"/>
    </row>
    <row r="849" ht="14.25" customHeight="1">
      <c r="A849" s="14"/>
      <c r="B849" s="14"/>
    </row>
    <row r="850" ht="14.25" customHeight="1">
      <c r="A850" s="14"/>
      <c r="B850" s="14"/>
    </row>
    <row r="851" ht="14.25" customHeight="1">
      <c r="A851" s="14"/>
      <c r="B851" s="14"/>
    </row>
    <row r="852" ht="14.25" customHeight="1">
      <c r="A852" s="14"/>
      <c r="B852" s="14"/>
    </row>
    <row r="853" ht="14.25" customHeight="1">
      <c r="A853" s="14"/>
      <c r="B853" s="14"/>
    </row>
    <row r="854" ht="14.25" customHeight="1">
      <c r="A854" s="14"/>
      <c r="B854" s="14"/>
    </row>
    <row r="855" ht="14.25" customHeight="1">
      <c r="A855" s="14"/>
      <c r="B855" s="14"/>
    </row>
    <row r="856" ht="14.25" customHeight="1">
      <c r="A856" s="14"/>
      <c r="B856" s="14"/>
    </row>
    <row r="857" ht="14.25" customHeight="1">
      <c r="A857" s="14"/>
      <c r="B857" s="14"/>
    </row>
    <row r="858" ht="14.25" customHeight="1">
      <c r="A858" s="14"/>
      <c r="B858" s="14"/>
    </row>
    <row r="859" ht="14.25" customHeight="1">
      <c r="A859" s="14"/>
      <c r="B859" s="14"/>
    </row>
    <row r="860" ht="14.25" customHeight="1">
      <c r="A860" s="14"/>
      <c r="B860" s="14"/>
    </row>
    <row r="861" ht="14.25" customHeight="1">
      <c r="A861" s="14"/>
      <c r="B861" s="14"/>
    </row>
    <row r="862" ht="14.25" customHeight="1">
      <c r="A862" s="14"/>
      <c r="B862" s="14"/>
    </row>
    <row r="863" ht="14.25" customHeight="1">
      <c r="A863" s="14"/>
      <c r="B863" s="14"/>
    </row>
    <row r="864" ht="14.25" customHeight="1">
      <c r="A864" s="14"/>
      <c r="B864" s="14"/>
    </row>
    <row r="865" ht="14.25" customHeight="1">
      <c r="A865" s="14"/>
      <c r="B865" s="14"/>
    </row>
    <row r="866" ht="14.25" customHeight="1">
      <c r="A866" s="14"/>
      <c r="B866" s="14"/>
    </row>
    <row r="867" ht="14.25" customHeight="1">
      <c r="A867" s="14"/>
      <c r="B867" s="14"/>
    </row>
    <row r="868" ht="14.25" customHeight="1">
      <c r="A868" s="14"/>
      <c r="B868" s="14"/>
    </row>
    <row r="869" ht="14.25" customHeight="1">
      <c r="A869" s="14"/>
      <c r="B869" s="14"/>
    </row>
    <row r="870" ht="14.25" customHeight="1">
      <c r="A870" s="14"/>
      <c r="B870" s="14"/>
    </row>
    <row r="871" ht="14.25" customHeight="1">
      <c r="A871" s="14"/>
      <c r="B871" s="14"/>
    </row>
    <row r="872" ht="14.25" customHeight="1">
      <c r="A872" s="14"/>
      <c r="B872" s="14"/>
    </row>
    <row r="873" ht="14.25" customHeight="1">
      <c r="A873" s="14"/>
      <c r="B873" s="14"/>
    </row>
    <row r="874" ht="14.25" customHeight="1">
      <c r="A874" s="14"/>
      <c r="B874" s="14"/>
    </row>
    <row r="875" ht="14.25" customHeight="1">
      <c r="A875" s="14"/>
      <c r="B875" s="14"/>
    </row>
    <row r="876" ht="14.25" customHeight="1">
      <c r="A876" s="14"/>
      <c r="B876" s="14"/>
    </row>
    <row r="877" ht="14.25" customHeight="1">
      <c r="A877" s="14"/>
      <c r="B877" s="14"/>
    </row>
    <row r="878" ht="14.25" customHeight="1">
      <c r="A878" s="14"/>
      <c r="B878" s="14"/>
    </row>
    <row r="879" ht="14.25" customHeight="1">
      <c r="A879" s="14"/>
      <c r="B879" s="14"/>
    </row>
    <row r="880" ht="14.25" customHeight="1">
      <c r="A880" s="14"/>
      <c r="B880" s="14"/>
    </row>
    <row r="881" ht="14.25" customHeight="1">
      <c r="A881" s="14"/>
      <c r="B881" s="14"/>
    </row>
    <row r="882" ht="14.25" customHeight="1">
      <c r="A882" s="14"/>
      <c r="B882" s="14"/>
    </row>
    <row r="883" ht="14.25" customHeight="1">
      <c r="A883" s="14"/>
      <c r="B883" s="14"/>
    </row>
    <row r="884" ht="14.25" customHeight="1">
      <c r="A884" s="14"/>
      <c r="B884" s="14"/>
    </row>
    <row r="885" ht="14.25" customHeight="1">
      <c r="A885" s="14"/>
      <c r="B885" s="14"/>
    </row>
    <row r="886" ht="14.25" customHeight="1">
      <c r="A886" s="14"/>
      <c r="B886" s="14"/>
    </row>
    <row r="887" ht="14.25" customHeight="1">
      <c r="A887" s="14"/>
      <c r="B887" s="14"/>
    </row>
    <row r="888" ht="14.25" customHeight="1">
      <c r="A888" s="14"/>
      <c r="B888" s="14"/>
    </row>
    <row r="889" ht="14.25" customHeight="1">
      <c r="A889" s="14"/>
      <c r="B889" s="14"/>
    </row>
    <row r="890" ht="14.25" customHeight="1">
      <c r="A890" s="14"/>
      <c r="B890" s="14"/>
    </row>
    <row r="891" ht="14.25" customHeight="1">
      <c r="A891" s="14"/>
      <c r="B891" s="14"/>
    </row>
    <row r="892" ht="14.25" customHeight="1">
      <c r="A892" s="14"/>
      <c r="B892" s="14"/>
    </row>
    <row r="893" ht="14.25" customHeight="1">
      <c r="A893" s="14"/>
      <c r="B893" s="14"/>
    </row>
    <row r="894" ht="14.25" customHeight="1">
      <c r="A894" s="14"/>
      <c r="B894" s="14"/>
    </row>
    <row r="895" ht="14.25" customHeight="1">
      <c r="A895" s="14"/>
      <c r="B895" s="14"/>
    </row>
    <row r="896" ht="14.25" customHeight="1">
      <c r="A896" s="14"/>
      <c r="B896" s="14"/>
    </row>
    <row r="897" ht="14.25" customHeight="1">
      <c r="A897" s="14"/>
      <c r="B897" s="14"/>
    </row>
    <row r="898" ht="14.25" customHeight="1">
      <c r="A898" s="14"/>
      <c r="B898" s="14"/>
    </row>
    <row r="899" ht="14.25" customHeight="1">
      <c r="A899" s="14"/>
      <c r="B899" s="14"/>
    </row>
    <row r="900" ht="14.25" customHeight="1">
      <c r="A900" s="14"/>
      <c r="B900" s="14"/>
    </row>
    <row r="901" ht="14.25" customHeight="1">
      <c r="A901" s="14"/>
      <c r="B901" s="14"/>
    </row>
    <row r="902" ht="14.25" customHeight="1">
      <c r="A902" s="14"/>
      <c r="B902" s="14"/>
    </row>
    <row r="903" ht="14.25" customHeight="1">
      <c r="A903" s="14"/>
      <c r="B903" s="14"/>
    </row>
    <row r="904" ht="14.25" customHeight="1">
      <c r="A904" s="14"/>
      <c r="B904" s="14"/>
    </row>
    <row r="905" ht="14.25" customHeight="1">
      <c r="A905" s="14"/>
      <c r="B905" s="14"/>
    </row>
    <row r="906" ht="14.25" customHeight="1">
      <c r="A906" s="14"/>
      <c r="B906" s="14"/>
    </row>
    <row r="907" ht="14.25" customHeight="1">
      <c r="A907" s="14"/>
      <c r="B907" s="14"/>
    </row>
    <row r="908" ht="14.25" customHeight="1">
      <c r="A908" s="14"/>
      <c r="B908" s="14"/>
    </row>
    <row r="909" ht="14.25" customHeight="1">
      <c r="A909" s="14"/>
      <c r="B909" s="14"/>
    </row>
    <row r="910" ht="14.25" customHeight="1">
      <c r="A910" s="14"/>
      <c r="B910" s="14"/>
    </row>
    <row r="911" ht="14.25" customHeight="1">
      <c r="A911" s="14"/>
      <c r="B911" s="14"/>
    </row>
    <row r="912" ht="14.25" customHeight="1">
      <c r="A912" s="14"/>
      <c r="B912" s="14"/>
    </row>
    <row r="913" ht="14.25" customHeight="1">
      <c r="A913" s="14"/>
      <c r="B913" s="14"/>
    </row>
    <row r="914" ht="14.25" customHeight="1">
      <c r="A914" s="14"/>
      <c r="B914" s="14"/>
    </row>
    <row r="915" ht="14.25" customHeight="1">
      <c r="A915" s="14"/>
      <c r="B915" s="14"/>
    </row>
    <row r="916" ht="14.25" customHeight="1">
      <c r="A916" s="14"/>
      <c r="B916" s="14"/>
    </row>
    <row r="917" ht="14.25" customHeight="1">
      <c r="A917" s="14"/>
      <c r="B917" s="14"/>
    </row>
    <row r="918" ht="14.25" customHeight="1">
      <c r="A918" s="14"/>
      <c r="B918" s="14"/>
    </row>
    <row r="919" ht="14.25" customHeight="1">
      <c r="A919" s="14"/>
      <c r="B919" s="14"/>
    </row>
    <row r="920" ht="14.25" customHeight="1">
      <c r="A920" s="14"/>
      <c r="B920" s="14"/>
    </row>
    <row r="921" ht="14.25" customHeight="1">
      <c r="A921" s="14"/>
      <c r="B921" s="14"/>
    </row>
    <row r="922" ht="14.25" customHeight="1">
      <c r="A922" s="14"/>
      <c r="B922" s="14"/>
    </row>
    <row r="923" ht="14.25" customHeight="1">
      <c r="A923" s="14"/>
      <c r="B923" s="14"/>
    </row>
    <row r="924" ht="14.25" customHeight="1">
      <c r="A924" s="14"/>
      <c r="B924" s="14"/>
    </row>
    <row r="925" ht="14.25" customHeight="1">
      <c r="A925" s="14"/>
      <c r="B925" s="14"/>
    </row>
    <row r="926" ht="14.25" customHeight="1">
      <c r="A926" s="14"/>
      <c r="B926" s="14"/>
    </row>
    <row r="927" ht="14.25" customHeight="1">
      <c r="A927" s="14"/>
      <c r="B927" s="14"/>
    </row>
    <row r="928" ht="14.25" customHeight="1">
      <c r="A928" s="14"/>
      <c r="B928" s="14"/>
    </row>
    <row r="929" ht="14.25" customHeight="1">
      <c r="A929" s="14"/>
      <c r="B929" s="14"/>
    </row>
    <row r="930" ht="14.25" customHeight="1">
      <c r="A930" s="14"/>
      <c r="B930" s="14"/>
    </row>
    <row r="931" ht="14.25" customHeight="1">
      <c r="A931" s="14"/>
      <c r="B931" s="14"/>
    </row>
    <row r="932" ht="14.25" customHeight="1">
      <c r="A932" s="14"/>
      <c r="B932" s="14"/>
    </row>
    <row r="933" ht="14.25" customHeight="1">
      <c r="A933" s="14"/>
      <c r="B933" s="14"/>
    </row>
    <row r="934" ht="14.25" customHeight="1">
      <c r="A934" s="14"/>
      <c r="B934" s="14"/>
    </row>
    <row r="935" ht="14.25" customHeight="1">
      <c r="A935" s="14"/>
      <c r="B935" s="14"/>
    </row>
    <row r="936" ht="14.25" customHeight="1">
      <c r="A936" s="14"/>
      <c r="B936" s="14"/>
    </row>
    <row r="937" ht="14.25" customHeight="1">
      <c r="A937" s="14"/>
      <c r="B937" s="14"/>
    </row>
    <row r="938" ht="14.25" customHeight="1">
      <c r="A938" s="14"/>
      <c r="B938" s="14"/>
    </row>
    <row r="939" ht="14.25" customHeight="1">
      <c r="A939" s="14"/>
      <c r="B939" s="14"/>
    </row>
    <row r="940" ht="14.25" customHeight="1">
      <c r="A940" s="14"/>
      <c r="B940" s="14"/>
    </row>
    <row r="941" ht="14.25" customHeight="1">
      <c r="A941" s="14"/>
      <c r="B941" s="14"/>
    </row>
    <row r="942" ht="14.25" customHeight="1">
      <c r="A942" s="14"/>
      <c r="B942" s="14"/>
    </row>
    <row r="943" ht="14.25" customHeight="1">
      <c r="A943" s="14"/>
      <c r="B943" s="14"/>
    </row>
    <row r="944" ht="14.25" customHeight="1">
      <c r="A944" s="14"/>
      <c r="B944" s="14"/>
    </row>
    <row r="945" ht="14.25" customHeight="1">
      <c r="A945" s="14"/>
      <c r="B945" s="14"/>
    </row>
    <row r="946" ht="14.25" customHeight="1">
      <c r="A946" s="14"/>
      <c r="B946" s="14"/>
    </row>
    <row r="947" ht="14.25" customHeight="1">
      <c r="A947" s="14"/>
      <c r="B947" s="14"/>
    </row>
    <row r="948" ht="14.25" customHeight="1">
      <c r="A948" s="14"/>
      <c r="B948" s="14"/>
    </row>
    <row r="949" ht="14.25" customHeight="1">
      <c r="A949" s="14"/>
      <c r="B949" s="14"/>
    </row>
    <row r="950" ht="14.25" customHeight="1">
      <c r="A950" s="14"/>
      <c r="B950" s="14"/>
    </row>
    <row r="951" ht="14.25" customHeight="1">
      <c r="A951" s="14"/>
      <c r="B951" s="14"/>
    </row>
    <row r="952" ht="14.25" customHeight="1">
      <c r="A952" s="14"/>
      <c r="B952" s="14"/>
    </row>
    <row r="953" ht="14.25" customHeight="1">
      <c r="A953" s="14"/>
      <c r="B953" s="14"/>
    </row>
    <row r="954" ht="14.25" customHeight="1">
      <c r="A954" s="14"/>
      <c r="B954" s="14"/>
    </row>
    <row r="955" ht="14.25" customHeight="1">
      <c r="A955" s="14"/>
      <c r="B955" s="14"/>
    </row>
    <row r="956" ht="14.25" customHeight="1">
      <c r="A956" s="14"/>
      <c r="B956" s="14"/>
    </row>
    <row r="957" ht="14.25" customHeight="1">
      <c r="A957" s="14"/>
      <c r="B957" s="14"/>
    </row>
    <row r="958" ht="14.25" customHeight="1">
      <c r="A958" s="14"/>
      <c r="B958" s="14"/>
    </row>
    <row r="959" ht="14.25" customHeight="1">
      <c r="A959" s="14"/>
      <c r="B959" s="14"/>
    </row>
    <row r="960" ht="14.25" customHeight="1">
      <c r="A960" s="14"/>
      <c r="B960" s="14"/>
    </row>
    <row r="961" ht="14.25" customHeight="1">
      <c r="A961" s="14"/>
      <c r="B961" s="14"/>
    </row>
    <row r="962" ht="14.25" customHeight="1">
      <c r="A962" s="14"/>
      <c r="B962" s="14"/>
    </row>
    <row r="963" ht="14.25" customHeight="1">
      <c r="A963" s="14"/>
      <c r="B963" s="14"/>
    </row>
    <row r="964" ht="14.25" customHeight="1">
      <c r="A964" s="14"/>
      <c r="B964" s="14"/>
    </row>
    <row r="965" ht="14.25" customHeight="1">
      <c r="A965" s="14"/>
      <c r="B965" s="14"/>
    </row>
    <row r="966" ht="14.25" customHeight="1">
      <c r="A966" s="14"/>
      <c r="B966" s="14"/>
    </row>
    <row r="967" ht="14.25" customHeight="1">
      <c r="A967" s="14"/>
      <c r="B967" s="14"/>
    </row>
    <row r="968" ht="14.25" customHeight="1">
      <c r="A968" s="14"/>
      <c r="B968" s="14"/>
    </row>
    <row r="969" ht="14.25" customHeight="1">
      <c r="A969" s="14"/>
      <c r="B969" s="14"/>
    </row>
    <row r="970" ht="14.25" customHeight="1">
      <c r="A970" s="14"/>
      <c r="B970" s="14"/>
    </row>
    <row r="971" ht="14.25" customHeight="1">
      <c r="A971" s="14"/>
      <c r="B971" s="14"/>
    </row>
    <row r="972" ht="14.25" customHeight="1">
      <c r="A972" s="14"/>
      <c r="B972" s="14"/>
    </row>
    <row r="973" ht="14.25" customHeight="1">
      <c r="A973" s="14"/>
      <c r="B973" s="14"/>
    </row>
    <row r="974" ht="14.25" customHeight="1">
      <c r="A974" s="14"/>
      <c r="B974" s="14"/>
    </row>
    <row r="975" ht="14.25" customHeight="1">
      <c r="A975" s="14"/>
      <c r="B975" s="14"/>
    </row>
    <row r="976" ht="14.25" customHeight="1">
      <c r="A976" s="14"/>
      <c r="B976" s="14"/>
    </row>
    <row r="977" ht="14.25" customHeight="1">
      <c r="A977" s="14"/>
      <c r="B977" s="14"/>
    </row>
    <row r="978" ht="14.25" customHeight="1">
      <c r="A978" s="14"/>
      <c r="B978" s="14"/>
    </row>
    <row r="979" ht="14.25" customHeight="1">
      <c r="A979" s="14"/>
      <c r="B979" s="14"/>
    </row>
    <row r="980" ht="14.25" customHeight="1">
      <c r="A980" s="14"/>
      <c r="B980" s="14"/>
    </row>
    <row r="981" ht="14.25" customHeight="1">
      <c r="A981" s="14"/>
      <c r="B981" s="14"/>
    </row>
    <row r="982" ht="14.25" customHeight="1">
      <c r="A982" s="14"/>
      <c r="B982" s="14"/>
    </row>
    <row r="983" ht="14.25" customHeight="1">
      <c r="A983" s="14"/>
      <c r="B983" s="14"/>
    </row>
    <row r="984" ht="14.25" customHeight="1">
      <c r="A984" s="14"/>
      <c r="B984" s="14"/>
    </row>
    <row r="985" ht="14.25" customHeight="1">
      <c r="A985" s="14"/>
      <c r="B985" s="14"/>
    </row>
    <row r="986" ht="14.25" customHeight="1">
      <c r="A986" s="14"/>
      <c r="B986" s="14"/>
    </row>
    <row r="987" ht="14.25" customHeight="1">
      <c r="A987" s="14"/>
      <c r="B987" s="14"/>
    </row>
    <row r="988" ht="14.25" customHeight="1">
      <c r="A988" s="14"/>
      <c r="B988" s="14"/>
    </row>
    <row r="989" ht="14.25" customHeight="1">
      <c r="A989" s="14"/>
      <c r="B989" s="14"/>
    </row>
    <row r="990" ht="14.25" customHeight="1">
      <c r="A990" s="14"/>
      <c r="B990" s="14"/>
    </row>
    <row r="991" ht="14.25" customHeight="1">
      <c r="A991" s="14"/>
      <c r="B991" s="14"/>
    </row>
    <row r="992" ht="14.25" customHeight="1">
      <c r="A992" s="14"/>
      <c r="B992" s="14"/>
    </row>
    <row r="993" ht="14.25" customHeight="1">
      <c r="A993" s="14"/>
      <c r="B993" s="14"/>
    </row>
    <row r="994" ht="14.25" customHeight="1">
      <c r="A994" s="14"/>
      <c r="B994" s="14"/>
    </row>
    <row r="995" ht="14.25" customHeight="1">
      <c r="A995" s="14"/>
      <c r="B995" s="14"/>
    </row>
    <row r="996" ht="14.25" customHeight="1">
      <c r="A996" s="14"/>
      <c r="B996" s="14"/>
    </row>
    <row r="997" ht="14.25" customHeight="1">
      <c r="A997" s="14"/>
      <c r="B997" s="14"/>
    </row>
    <row r="998" ht="14.25" customHeight="1">
      <c r="A998" s="14"/>
      <c r="B998" s="14"/>
    </row>
    <row r="999" ht="14.25" customHeight="1">
      <c r="A999" s="14"/>
      <c r="B999" s="14"/>
    </row>
    <row r="1000" ht="14.25" customHeight="1">
      <c r="A1000" s="14"/>
      <c r="B1000" s="14"/>
    </row>
  </sheetData>
  <mergeCells count="38">
    <mergeCell ref="C6:D6"/>
    <mergeCell ref="D12:K12"/>
    <mergeCell ref="D13:K13"/>
    <mergeCell ref="D14:K14"/>
    <mergeCell ref="D15:K15"/>
    <mergeCell ref="D16:K16"/>
    <mergeCell ref="D21:K21"/>
    <mergeCell ref="D22:K22"/>
    <mergeCell ref="D23:K23"/>
    <mergeCell ref="D24:I24"/>
    <mergeCell ref="D25:I25"/>
    <mergeCell ref="D29:K29"/>
    <mergeCell ref="E30:K30"/>
    <mergeCell ref="E31:K31"/>
    <mergeCell ref="E49:K49"/>
    <mergeCell ref="E50:K50"/>
    <mergeCell ref="E32:K32"/>
    <mergeCell ref="D44:E44"/>
    <mergeCell ref="D45:K45"/>
    <mergeCell ref="D46:D47"/>
    <mergeCell ref="E46:K46"/>
    <mergeCell ref="E47:K47"/>
    <mergeCell ref="D49:D50"/>
    <mergeCell ref="D56:E56"/>
    <mergeCell ref="D61:E61"/>
    <mergeCell ref="D62:K62"/>
    <mergeCell ref="D63:K63"/>
    <mergeCell ref="D64:K64"/>
    <mergeCell ref="D65:K65"/>
    <mergeCell ref="D68:K68"/>
    <mergeCell ref="D69:K69"/>
    <mergeCell ref="D52:D53"/>
    <mergeCell ref="E52:K52"/>
    <mergeCell ref="E53:K53"/>
    <mergeCell ref="D54:K54"/>
    <mergeCell ref="D57:K57"/>
    <mergeCell ref="D58:K58"/>
    <mergeCell ref="D59:K59"/>
  </mergeCells>
  <dataValidations>
    <dataValidation type="list" allowBlank="1" showErrorMessage="1" sqref="D40">
      <formula1>SysConfig!$F$32:$F$33</formula1>
    </dataValidation>
    <dataValidation type="list" allowBlank="1" showErrorMessage="1" sqref="G40">
      <formula1>SysConfig!$F$36:$F$38</formula1>
    </dataValidation>
  </dataValidations>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CC"/>
    <pageSetUpPr/>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2" width="3.71"/>
    <col customWidth="1" min="3" max="3" width="1.71"/>
    <col customWidth="1" min="4" max="4" width="27.43"/>
    <col customWidth="1" min="5" max="5" width="51.14"/>
    <col customWidth="1" min="6" max="6" width="63.71"/>
    <col customWidth="1" min="7" max="9" width="14.43"/>
    <col customWidth="1" min="10" max="10" width="19.43"/>
    <col customWidth="1" min="11" max="11" width="16.14"/>
    <col customWidth="1" min="12" max="12" width="19.14"/>
    <col customWidth="1" min="13" max="13" width="22.14"/>
    <col customWidth="1" min="14" max="14" width="19.14"/>
    <col customWidth="1" min="15" max="26" width="8.71"/>
  </cols>
  <sheetData>
    <row r="1" ht="14.25" customHeight="1">
      <c r="A1" s="1" t="s">
        <v>108</v>
      </c>
      <c r="B1" s="1"/>
      <c r="C1" s="2"/>
      <c r="D1" s="1"/>
      <c r="E1" s="1"/>
      <c r="F1" s="1"/>
      <c r="G1" s="1"/>
      <c r="H1" s="1"/>
      <c r="I1" s="1"/>
      <c r="J1" s="1"/>
      <c r="K1" s="1"/>
      <c r="L1" s="1"/>
      <c r="M1" s="1"/>
      <c r="N1" s="1"/>
      <c r="O1" s="1"/>
      <c r="P1" s="1"/>
      <c r="Q1" s="1"/>
      <c r="R1" s="1"/>
      <c r="S1" s="1"/>
      <c r="T1" s="1"/>
      <c r="U1" s="1"/>
      <c r="V1" s="1"/>
      <c r="W1" s="1"/>
      <c r="X1" s="1"/>
      <c r="Y1" s="14"/>
      <c r="Z1" s="14"/>
    </row>
    <row r="2" ht="14.25" customHeight="1">
      <c r="A2" s="1"/>
      <c r="B2" s="1"/>
      <c r="C2" s="3" t="str">
        <f>cstProjectName</f>
        <v>RM 6251 Supply of Energy</v>
      </c>
      <c r="D2" s="1"/>
      <c r="E2" s="1"/>
      <c r="F2" s="1"/>
      <c r="G2" s="1"/>
      <c r="H2" s="1"/>
      <c r="I2" s="1"/>
      <c r="J2" s="1"/>
      <c r="K2" s="1"/>
      <c r="L2" s="1"/>
      <c r="M2" s="1"/>
      <c r="N2" s="1"/>
      <c r="O2" s="1"/>
      <c r="P2" s="1"/>
      <c r="Q2" s="1"/>
      <c r="R2" s="1"/>
      <c r="S2" s="1"/>
      <c r="T2" s="1"/>
      <c r="U2" s="1"/>
      <c r="V2" s="1"/>
      <c r="W2" s="1"/>
      <c r="X2" s="1"/>
      <c r="Y2" s="14"/>
      <c r="Z2" s="14"/>
    </row>
    <row r="3" ht="14.25" customHeight="1">
      <c r="A3" s="1"/>
      <c r="B3" s="1"/>
      <c r="C3" s="4" t="str">
        <f>MID(CELL("filename",A1),FIND("]",CELL("filename",A1))+1,256)&amp;" Sheet"</f>
        <v>#VALUE!</v>
      </c>
      <c r="D3" s="1"/>
      <c r="E3" s="1"/>
      <c r="F3" s="1"/>
      <c r="G3" s="1"/>
      <c r="H3" s="1"/>
      <c r="I3" s="1"/>
      <c r="J3" s="1"/>
      <c r="K3" s="1"/>
      <c r="L3" s="1"/>
      <c r="M3" s="1"/>
      <c r="N3" s="1"/>
      <c r="O3" s="1"/>
      <c r="P3" s="1"/>
      <c r="Q3" s="1"/>
      <c r="R3" s="1"/>
      <c r="S3" s="1"/>
      <c r="T3" s="1"/>
      <c r="U3" s="1"/>
      <c r="V3" s="1"/>
      <c r="W3" s="1"/>
      <c r="X3" s="1"/>
      <c r="Y3" s="14"/>
      <c r="Z3" s="14"/>
    </row>
    <row r="4" ht="14.25" customHeight="1">
      <c r="A4" s="1"/>
      <c r="B4" s="1"/>
      <c r="C4" s="2" t="str">
        <f>IF(ISBLANK(cstProtectiveMarking),"",cstProtectiveMarking)</f>
        <v>OFFICIAL</v>
      </c>
      <c r="D4" s="1"/>
      <c r="E4" s="1"/>
      <c r="F4" s="1"/>
      <c r="G4" s="1"/>
      <c r="H4" s="1"/>
      <c r="I4" s="1"/>
      <c r="J4" s="1"/>
      <c r="K4" s="1"/>
      <c r="L4" s="1"/>
      <c r="M4" s="1"/>
      <c r="N4" s="1"/>
      <c r="O4" s="1"/>
      <c r="P4" s="1"/>
      <c r="Q4" s="1"/>
      <c r="R4" s="1"/>
      <c r="S4" s="1"/>
      <c r="T4" s="1"/>
      <c r="U4" s="1"/>
      <c r="V4" s="1"/>
      <c r="W4" s="1"/>
      <c r="X4" s="1"/>
      <c r="Y4" s="14"/>
      <c r="Z4" s="14"/>
    </row>
    <row r="5" ht="14.25" customHeight="1">
      <c r="A5" s="1"/>
      <c r="B5" s="1"/>
      <c r="C5" s="9" t="str">
        <f>HYPERLINK("#'Contents'!A1",sysChkWord)</f>
        <v>1 Error 1 Warning</v>
      </c>
      <c r="D5" s="8"/>
      <c r="E5" s="1"/>
      <c r="F5" s="1"/>
      <c r="G5" s="1"/>
      <c r="H5" s="1"/>
      <c r="I5" s="1"/>
      <c r="J5" s="1"/>
      <c r="K5" s="1"/>
      <c r="L5" s="1"/>
      <c r="M5" s="1"/>
      <c r="N5" s="1"/>
      <c r="O5" s="1"/>
      <c r="P5" s="1"/>
      <c r="Q5" s="1"/>
      <c r="R5" s="1"/>
      <c r="S5" s="1"/>
      <c r="T5" s="1"/>
      <c r="U5" s="1"/>
      <c r="V5" s="1"/>
      <c r="W5" s="1"/>
      <c r="X5" s="1"/>
      <c r="Y5" s="14"/>
      <c r="Z5" s="14"/>
    </row>
    <row r="6" ht="14.25" customHeight="1">
      <c r="A6" s="1"/>
      <c r="B6" s="9"/>
      <c r="C6" s="10" t="str">
        <f>HYPERLINK("#'Contents'!A1","Click for Contents")</f>
        <v>Click for Contents</v>
      </c>
      <c r="D6" s="7"/>
      <c r="E6" s="8"/>
      <c r="F6" s="8"/>
      <c r="G6" s="1"/>
      <c r="H6" s="1"/>
      <c r="I6" s="1"/>
      <c r="J6" s="1"/>
      <c r="K6" s="1"/>
      <c r="L6" s="1"/>
      <c r="M6" s="1"/>
      <c r="N6" s="1"/>
      <c r="O6" s="1"/>
      <c r="P6" s="1"/>
      <c r="Q6" s="1"/>
      <c r="R6" s="1"/>
      <c r="S6" s="1"/>
      <c r="T6" s="1"/>
      <c r="U6" s="1"/>
      <c r="V6" s="1"/>
      <c r="W6" s="1"/>
      <c r="X6" s="1"/>
      <c r="Y6" s="14"/>
      <c r="Z6" s="14"/>
    </row>
    <row r="7" ht="14.25" customHeight="1">
      <c r="A7" s="1"/>
      <c r="B7" s="1"/>
      <c r="C7" s="1"/>
      <c r="D7" s="1"/>
      <c r="E7" s="1"/>
      <c r="F7" s="1"/>
      <c r="G7" s="1"/>
      <c r="H7" s="1"/>
      <c r="I7" s="1"/>
      <c r="J7" s="1"/>
      <c r="K7" s="1"/>
      <c r="L7" s="1"/>
      <c r="M7" s="1"/>
      <c r="N7" s="1"/>
      <c r="O7" s="1"/>
      <c r="P7" s="1"/>
      <c r="Q7" s="1"/>
      <c r="R7" s="1"/>
      <c r="S7" s="1"/>
      <c r="T7" s="1"/>
      <c r="U7" s="1"/>
      <c r="V7" s="1"/>
      <c r="W7" s="1"/>
      <c r="X7" s="1"/>
      <c r="Y7" s="14"/>
      <c r="Z7" s="14"/>
    </row>
    <row r="8" ht="14.25" customHeight="1">
      <c r="A8" s="26">
        <f t="shared" ref="A8:B8" si="1">SUM(A9:A32)</f>
        <v>0</v>
      </c>
      <c r="B8" s="26">
        <f t="shared" si="1"/>
        <v>0</v>
      </c>
      <c r="C8" s="13"/>
      <c r="D8" s="13"/>
      <c r="E8" s="13"/>
      <c r="F8" s="13"/>
      <c r="G8" s="13"/>
      <c r="H8" s="13"/>
      <c r="I8" s="1"/>
      <c r="J8" s="1"/>
      <c r="K8" s="1"/>
      <c r="L8" s="1"/>
      <c r="M8" s="1"/>
      <c r="N8" s="1"/>
      <c r="O8" s="1"/>
      <c r="P8" s="1"/>
      <c r="Q8" s="1"/>
      <c r="R8" s="1"/>
      <c r="S8" s="1"/>
      <c r="T8" s="1"/>
      <c r="U8" s="1"/>
      <c r="V8" s="1"/>
      <c r="W8" s="1"/>
      <c r="X8" s="1"/>
      <c r="Y8" s="14"/>
      <c r="Z8" s="14"/>
    </row>
    <row r="9" ht="16.5" customHeight="1">
      <c r="A9" s="27"/>
      <c r="B9" s="27"/>
      <c r="C9" s="27"/>
      <c r="D9" s="27"/>
      <c r="E9" s="27"/>
      <c r="F9" s="27"/>
      <c r="G9" s="27"/>
      <c r="H9" s="27"/>
      <c r="I9" s="27"/>
      <c r="J9" s="27"/>
      <c r="K9" s="27"/>
      <c r="L9" s="27"/>
      <c r="M9" s="27"/>
      <c r="N9" s="27"/>
      <c r="O9" s="27"/>
      <c r="P9" s="27"/>
      <c r="Q9" s="27"/>
      <c r="R9" s="27"/>
      <c r="S9" s="27"/>
      <c r="T9" s="27"/>
      <c r="U9" s="27"/>
      <c r="V9" s="27"/>
      <c r="W9" s="27"/>
      <c r="X9" s="27"/>
    </row>
    <row r="10" ht="14.25" customHeight="1">
      <c r="A10" s="15"/>
      <c r="B10" s="15"/>
      <c r="C10" s="15"/>
      <c r="D10" s="15"/>
      <c r="E10" s="15" t="s">
        <v>109</v>
      </c>
      <c r="F10" s="15"/>
      <c r="G10" s="15"/>
      <c r="H10" s="15"/>
      <c r="I10" s="15"/>
      <c r="J10" s="15"/>
      <c r="K10" s="15"/>
      <c r="L10" s="15"/>
      <c r="M10" s="15"/>
      <c r="N10" s="15"/>
      <c r="O10" s="15"/>
      <c r="P10" s="15"/>
      <c r="Q10" s="15"/>
      <c r="R10" s="15"/>
      <c r="S10" s="15"/>
      <c r="T10" s="15"/>
      <c r="U10" s="15"/>
      <c r="V10" s="15"/>
      <c r="W10" s="15"/>
      <c r="X10" s="15"/>
    </row>
    <row r="11" ht="14.2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ht="14.25" customHeight="1">
      <c r="B12" s="14"/>
      <c r="C12" s="14"/>
      <c r="D12" s="14"/>
      <c r="E12" s="24" t="s">
        <v>110</v>
      </c>
      <c r="F12" s="59"/>
      <c r="G12" s="14"/>
      <c r="H12" s="14"/>
      <c r="I12" s="14"/>
      <c r="K12" s="59"/>
      <c r="M12" s="60"/>
      <c r="N12" s="60"/>
      <c r="O12" s="14"/>
      <c r="P12" s="14"/>
      <c r="Q12" s="14"/>
      <c r="R12" s="14"/>
      <c r="S12" s="14"/>
      <c r="T12" s="14"/>
      <c r="U12" s="14"/>
      <c r="V12" s="14"/>
      <c r="W12" s="14"/>
      <c r="X12" s="14"/>
    </row>
    <row r="13" ht="14.25" customHeight="1">
      <c r="A13" s="14"/>
      <c r="B13" s="14"/>
      <c r="C13" s="14"/>
      <c r="D13" s="14"/>
      <c r="E13" s="45"/>
      <c r="F13" s="59"/>
      <c r="G13" s="14"/>
      <c r="H13" s="14"/>
      <c r="I13" s="14"/>
      <c r="J13" s="14"/>
      <c r="K13" s="59"/>
      <c r="L13" s="32" t="s">
        <v>111</v>
      </c>
      <c r="M13" s="32"/>
      <c r="N13" s="32"/>
      <c r="O13" s="14"/>
      <c r="P13" s="14"/>
      <c r="Q13" s="14"/>
      <c r="R13" s="14"/>
      <c r="S13" s="14"/>
      <c r="T13" s="14"/>
      <c r="U13" s="14"/>
      <c r="V13" s="14"/>
      <c r="W13" s="14"/>
      <c r="X13" s="14"/>
    </row>
    <row r="14" ht="14.25" customHeight="1">
      <c r="B14" s="14"/>
      <c r="C14" s="14"/>
      <c r="D14" s="14"/>
      <c r="E14" s="32" t="s">
        <v>112</v>
      </c>
      <c r="F14" s="32" t="s">
        <v>113</v>
      </c>
      <c r="G14" s="61" t="s">
        <v>114</v>
      </c>
      <c r="H14" s="61" t="s">
        <v>115</v>
      </c>
      <c r="I14" s="61" t="s">
        <v>116</v>
      </c>
      <c r="J14" s="61" t="s">
        <v>117</v>
      </c>
      <c r="K14" s="14"/>
      <c r="L14" s="62" t="s">
        <v>114</v>
      </c>
      <c r="M14" s="63" t="s">
        <v>115</v>
      </c>
      <c r="N14" s="64" t="s">
        <v>116</v>
      </c>
      <c r="O14" s="14"/>
      <c r="P14" s="14"/>
      <c r="Q14" s="14"/>
      <c r="R14" s="14"/>
      <c r="S14" s="14"/>
      <c r="T14" s="14"/>
      <c r="U14" s="14"/>
      <c r="V14" s="14"/>
      <c r="W14" s="14"/>
      <c r="X14" s="14"/>
    </row>
    <row r="15" ht="14.25" customHeight="1">
      <c r="B15" s="14"/>
      <c r="C15" s="14"/>
      <c r="D15" s="14"/>
      <c r="E15" s="65">
        <v>1.0</v>
      </c>
      <c r="F15" s="65" t="s">
        <v>118</v>
      </c>
      <c r="G15" s="66">
        <v>1.5</v>
      </c>
      <c r="H15" s="67"/>
      <c r="I15" s="66">
        <v>2.0</v>
      </c>
      <c r="J15" s="65" t="s">
        <v>119</v>
      </c>
      <c r="K15" s="14"/>
      <c r="L15" s="68" t="str">
        <f>"x"&amp;" &lt; "&amp;G15</f>
        <v>x &lt; 1.5</v>
      </c>
      <c r="M15" s="69" t="str">
        <f>G15&amp;" ≤ "&amp;" x "&amp;" ≤ "&amp;I15</f>
        <v>1.5 ≤  x  ≤ 2</v>
      </c>
      <c r="N15" s="70" t="str">
        <f>"x"&amp;" &gt; "&amp;I15</f>
        <v>x &gt; 2</v>
      </c>
      <c r="O15" s="14"/>
      <c r="P15" s="14"/>
      <c r="Q15" s="14"/>
      <c r="R15" s="14"/>
      <c r="S15" s="14"/>
      <c r="T15" s="14"/>
      <c r="U15" s="14"/>
      <c r="V15" s="14"/>
      <c r="W15" s="14"/>
      <c r="X15" s="14"/>
    </row>
    <row r="16" ht="14.25" customHeight="1">
      <c r="B16" s="14"/>
      <c r="C16" s="14"/>
      <c r="D16" s="14"/>
      <c r="E16" s="65">
        <v>2.0</v>
      </c>
      <c r="F16" s="65" t="s">
        <v>120</v>
      </c>
      <c r="G16" s="71">
        <v>0.02</v>
      </c>
      <c r="H16" s="67"/>
      <c r="I16" s="71">
        <v>0.05</v>
      </c>
      <c r="J16" s="65" t="s">
        <v>119</v>
      </c>
      <c r="K16" s="14"/>
      <c r="L16" s="72" t="str">
        <f t="shared" ref="L16:L17" si="2">"x"&amp;" &lt; "&amp;TEXT(G16,"0.0%")</f>
        <v>x &lt; 2.0%</v>
      </c>
      <c r="M16" s="73" t="str">
        <f t="shared" ref="M16:M17" si="3">TEXT(G16,"0.0%")&amp;" ≤ "&amp;" x "&amp;" ≤ "&amp;TEXT(I16,"0.0%")</f>
        <v>2.0% ≤  x  ≤ 5.0%</v>
      </c>
      <c r="N16" s="74" t="str">
        <f t="shared" ref="N16:N17" si="4">"x"&amp;" &gt; "&amp;TEXT(I16,"0.0%")</f>
        <v>x &gt; 5.0%</v>
      </c>
      <c r="O16" s="14"/>
      <c r="P16" s="14"/>
      <c r="Q16" s="14"/>
      <c r="R16" s="14"/>
      <c r="S16" s="14"/>
      <c r="T16" s="14"/>
      <c r="U16" s="14"/>
      <c r="V16" s="14"/>
      <c r="W16" s="14"/>
      <c r="X16" s="14"/>
    </row>
    <row r="17" ht="14.25" customHeight="1">
      <c r="B17" s="14"/>
      <c r="C17" s="14"/>
      <c r="D17" s="14"/>
      <c r="E17" s="65" t="s">
        <v>121</v>
      </c>
      <c r="F17" s="65" t="s">
        <v>122</v>
      </c>
      <c r="G17" s="75">
        <v>0.05</v>
      </c>
      <c r="H17" s="67"/>
      <c r="I17" s="75">
        <v>0.1</v>
      </c>
      <c r="J17" s="65" t="s">
        <v>119</v>
      </c>
      <c r="K17" s="14"/>
      <c r="L17" s="68" t="str">
        <f t="shared" si="2"/>
        <v>x &lt; 5.0%</v>
      </c>
      <c r="M17" s="69" t="str">
        <f t="shared" si="3"/>
        <v>5.0% ≤  x  ≤ 10.0%</v>
      </c>
      <c r="N17" s="70" t="str">
        <f t="shared" si="4"/>
        <v>x &gt; 10.0%</v>
      </c>
      <c r="O17" s="14"/>
      <c r="P17" s="14"/>
      <c r="Q17" s="14"/>
      <c r="R17" s="14"/>
      <c r="S17" s="14"/>
      <c r="T17" s="14"/>
      <c r="U17" s="14"/>
      <c r="V17" s="14"/>
      <c r="W17" s="14"/>
      <c r="X17" s="14"/>
    </row>
    <row r="18" ht="14.25" customHeight="1">
      <c r="B18" s="14"/>
      <c r="C18" s="14"/>
      <c r="D18" s="14"/>
      <c r="E18" s="65" t="s">
        <v>123</v>
      </c>
      <c r="F18" s="65" t="s">
        <v>124</v>
      </c>
      <c r="G18" s="66">
        <v>3.0</v>
      </c>
      <c r="H18" s="67"/>
      <c r="I18" s="66">
        <v>2.0</v>
      </c>
      <c r="J18" s="65" t="s">
        <v>125</v>
      </c>
      <c r="K18" s="14"/>
      <c r="L18" s="68" t="str">
        <f t="shared" ref="L18:L19" si="5">"x"&amp;" &gt; "&amp;G18</f>
        <v>x &gt; 3</v>
      </c>
      <c r="M18" s="69" t="str">
        <f t="shared" ref="M18:M19" si="6">G18&amp;" ≥ "&amp;" x "&amp;" ≥ "&amp;I18</f>
        <v>3 ≥  x  ≥ 2</v>
      </c>
      <c r="N18" s="70" t="str">
        <f t="shared" ref="N18:N19" si="7">"x"&amp;" &lt; "&amp;I18</f>
        <v>x &lt; 2</v>
      </c>
      <c r="O18" s="14"/>
      <c r="P18" s="14"/>
      <c r="Q18" s="14"/>
      <c r="R18" s="14"/>
      <c r="S18" s="14"/>
      <c r="T18" s="14"/>
      <c r="U18" s="14"/>
      <c r="V18" s="14"/>
      <c r="W18" s="14"/>
      <c r="X18" s="14"/>
    </row>
    <row r="19" ht="14.25" customHeight="1">
      <c r="B19" s="14"/>
      <c r="C19" s="14"/>
      <c r="D19" s="14"/>
      <c r="E19" s="65">
        <v>4.0</v>
      </c>
      <c r="F19" s="65" t="s">
        <v>126</v>
      </c>
      <c r="G19" s="66">
        <v>4.0</v>
      </c>
      <c r="H19" s="67"/>
      <c r="I19" s="66">
        <v>3.0</v>
      </c>
      <c r="J19" s="65" t="s">
        <v>125</v>
      </c>
      <c r="K19" s="14"/>
      <c r="L19" s="68" t="str">
        <f t="shared" si="5"/>
        <v>x &gt; 4</v>
      </c>
      <c r="M19" s="69" t="str">
        <f t="shared" si="6"/>
        <v>4 ≥  x  ≥ 3</v>
      </c>
      <c r="N19" s="70" t="str">
        <f t="shared" si="7"/>
        <v>x &lt; 3</v>
      </c>
      <c r="O19" s="14"/>
      <c r="P19" s="14"/>
      <c r="Q19" s="14"/>
      <c r="R19" s="14"/>
      <c r="S19" s="14"/>
      <c r="T19" s="14"/>
      <c r="U19" s="14"/>
      <c r="V19" s="14"/>
      <c r="W19" s="14"/>
      <c r="X19" s="14"/>
    </row>
    <row r="20" ht="14.25" customHeight="1">
      <c r="B20" s="14"/>
      <c r="C20" s="14"/>
      <c r="D20" s="14"/>
      <c r="E20" s="65">
        <v>5.0</v>
      </c>
      <c r="F20" s="65" t="s">
        <v>127</v>
      </c>
      <c r="G20" s="66">
        <v>1.5</v>
      </c>
      <c r="H20" s="67"/>
      <c r="I20" s="66">
        <v>3.0</v>
      </c>
      <c r="J20" s="65" t="s">
        <v>119</v>
      </c>
      <c r="K20" s="14"/>
      <c r="L20" s="68" t="str">
        <f t="shared" ref="L20:L21" si="8">"x"&amp;" &lt; "&amp;G20</f>
        <v>x &lt; 1.5</v>
      </c>
      <c r="M20" s="69" t="str">
        <f t="shared" ref="M20:M21" si="9">G20&amp;" ≤ "&amp;" x "&amp;" ≤ "&amp;I20</f>
        <v>1.5 ≤  x  ≤ 3</v>
      </c>
      <c r="N20" s="70" t="str">
        <f t="shared" ref="N20:N21" si="10">"x"&amp;" &gt; "&amp;I20</f>
        <v>x &gt; 3</v>
      </c>
      <c r="O20" s="14"/>
      <c r="P20" s="14"/>
      <c r="Q20" s="14"/>
      <c r="R20" s="14"/>
      <c r="S20" s="14"/>
      <c r="T20" s="14"/>
      <c r="U20" s="14"/>
      <c r="V20" s="14"/>
      <c r="W20" s="14"/>
      <c r="X20" s="14"/>
    </row>
    <row r="21" ht="14.25" customHeight="1">
      <c r="B21" s="14"/>
      <c r="C21" s="14"/>
      <c r="D21" s="14"/>
      <c r="E21" s="65">
        <v>6.0</v>
      </c>
      <c r="F21" s="65" t="s">
        <v>128</v>
      </c>
      <c r="G21" s="66">
        <v>0.8</v>
      </c>
      <c r="H21" s="67"/>
      <c r="I21" s="66">
        <v>1.0</v>
      </c>
      <c r="J21" s="65" t="s">
        <v>119</v>
      </c>
      <c r="K21" s="14"/>
      <c r="L21" s="68" t="str">
        <f t="shared" si="8"/>
        <v>x &lt; 0.8</v>
      </c>
      <c r="M21" s="69" t="str">
        <f t="shared" si="9"/>
        <v>0.8 ≤  x  ≤ 1</v>
      </c>
      <c r="N21" s="70" t="str">
        <f t="shared" si="10"/>
        <v>x &gt; 1</v>
      </c>
      <c r="O21" s="14"/>
      <c r="P21" s="14"/>
      <c r="Q21" s="14"/>
      <c r="R21" s="14"/>
      <c r="S21" s="14"/>
      <c r="T21" s="14"/>
      <c r="U21" s="14"/>
      <c r="V21" s="14"/>
      <c r="W21" s="14"/>
      <c r="X21" s="14"/>
    </row>
    <row r="22" ht="14.25" customHeight="1">
      <c r="B22" s="14"/>
      <c r="C22" s="14"/>
      <c r="D22" s="14"/>
      <c r="E22" s="65">
        <v>7.0</v>
      </c>
      <c r="F22" s="65" t="s">
        <v>129</v>
      </c>
      <c r="G22" s="67"/>
      <c r="H22" s="67"/>
      <c r="I22" s="66">
        <v>1.0</v>
      </c>
      <c r="J22" s="65" t="s">
        <v>119</v>
      </c>
      <c r="K22" s="14"/>
      <c r="L22" s="68" t="str">
        <f>"x"&amp;" ≤ "&amp;G22</f>
        <v>x ≤ </v>
      </c>
      <c r="M22" s="76"/>
      <c r="N22" s="70" t="str">
        <f>"x"&amp;" &gt; "&amp;G22</f>
        <v>x &gt; </v>
      </c>
      <c r="O22" s="14"/>
      <c r="P22" s="14"/>
      <c r="Q22" s="14"/>
      <c r="R22" s="14"/>
      <c r="S22" s="14"/>
      <c r="T22" s="14"/>
      <c r="U22" s="14"/>
      <c r="V22" s="14"/>
      <c r="W22" s="14"/>
      <c r="X22" s="14"/>
    </row>
    <row r="23" ht="14.25" customHeight="1">
      <c r="B23" s="14"/>
      <c r="C23" s="14"/>
      <c r="D23" s="14"/>
      <c r="E23" s="65">
        <v>8.0</v>
      </c>
      <c r="F23" s="65" t="s">
        <v>130</v>
      </c>
      <c r="G23" s="75">
        <v>0.5</v>
      </c>
      <c r="H23" s="67"/>
      <c r="I23" s="75">
        <v>0.25</v>
      </c>
      <c r="J23" s="65" t="s">
        <v>125</v>
      </c>
      <c r="K23" s="14"/>
      <c r="L23" s="68" t="str">
        <f>"x"&amp;" &gt; "&amp;TEXT(G23,"0.0%")</f>
        <v>x &gt; 50.0%</v>
      </c>
      <c r="M23" s="69" t="str">
        <f>TEXT(G23,"0.0%")&amp;" ≥ "&amp;" x "&amp;" ≥ "&amp;TEXT(I23,"0.0%")</f>
        <v>50.0% ≥  x  ≥ 25.0%</v>
      </c>
      <c r="N23" s="70" t="str">
        <f>"x"&amp;" &lt; "&amp;TEXT(I23,"0.0%")</f>
        <v>x &lt; 25.0%</v>
      </c>
      <c r="O23" s="14"/>
      <c r="P23" s="14"/>
      <c r="Q23" s="14"/>
      <c r="R23" s="14"/>
      <c r="S23" s="14"/>
      <c r="T23" s="14"/>
      <c r="U23" s="14"/>
      <c r="V23" s="14"/>
      <c r="W23" s="14"/>
      <c r="X23" s="14"/>
    </row>
    <row r="24" ht="14.25" customHeight="1">
      <c r="B24" s="14"/>
      <c r="C24" s="14"/>
      <c r="D24" s="14"/>
      <c r="E24" s="77"/>
      <c r="F24" s="14"/>
      <c r="G24" s="14"/>
      <c r="H24" s="14"/>
      <c r="I24" s="14"/>
      <c r="J24" s="14"/>
      <c r="K24" s="14"/>
      <c r="L24" s="14"/>
      <c r="M24" s="14"/>
      <c r="N24" s="14"/>
      <c r="O24" s="14"/>
      <c r="P24" s="14"/>
      <c r="Q24" s="14"/>
      <c r="R24" s="14"/>
      <c r="S24" s="14"/>
      <c r="T24" s="14"/>
      <c r="U24" s="14"/>
      <c r="V24" s="14"/>
      <c r="W24" s="14"/>
      <c r="X24" s="14"/>
    </row>
    <row r="25" ht="14.25" customHeight="1">
      <c r="B25" s="14"/>
      <c r="C25" s="14"/>
      <c r="D25" s="14"/>
      <c r="E25" s="77"/>
      <c r="F25" s="14"/>
      <c r="G25" s="14"/>
      <c r="H25" s="14"/>
      <c r="I25" s="14"/>
      <c r="J25" s="14"/>
      <c r="K25" s="14"/>
      <c r="L25" s="14"/>
      <c r="M25" s="14"/>
      <c r="N25" s="14"/>
      <c r="O25" s="14"/>
      <c r="P25" s="14"/>
      <c r="Q25" s="14"/>
      <c r="R25" s="14"/>
      <c r="S25" s="14"/>
      <c r="T25" s="14"/>
      <c r="U25" s="14"/>
      <c r="V25" s="14"/>
      <c r="W25" s="14"/>
      <c r="X25" s="14"/>
    </row>
    <row r="26" ht="14.25" customHeight="1">
      <c r="B26" s="14"/>
      <c r="C26" s="14"/>
      <c r="D26" s="14"/>
      <c r="E26" s="46" t="s">
        <v>131</v>
      </c>
      <c r="F26" s="78"/>
      <c r="H26" s="14"/>
      <c r="I26" s="14"/>
      <c r="J26" s="14"/>
      <c r="K26" s="14"/>
      <c r="L26" s="14"/>
      <c r="M26" s="14"/>
      <c r="N26" s="14"/>
      <c r="O26" s="14"/>
      <c r="P26" s="14"/>
      <c r="Q26" s="14"/>
      <c r="R26" s="14"/>
      <c r="S26" s="14"/>
      <c r="T26" s="14"/>
      <c r="U26" s="14"/>
      <c r="V26" s="14"/>
      <c r="W26" s="14"/>
      <c r="X26" s="14"/>
    </row>
    <row r="27" ht="14.25" customHeight="1">
      <c r="A27" s="14"/>
      <c r="B27" s="14"/>
      <c r="C27" s="14"/>
      <c r="D27" s="14"/>
      <c r="E27" s="46"/>
      <c r="F27" s="14"/>
      <c r="G27" s="14"/>
      <c r="H27" s="14"/>
      <c r="I27" s="14"/>
      <c r="J27" s="14"/>
      <c r="K27" s="14"/>
      <c r="L27" s="14"/>
      <c r="M27" s="14"/>
      <c r="N27" s="14"/>
      <c r="O27" s="14"/>
      <c r="P27" s="14"/>
      <c r="Q27" s="14"/>
      <c r="R27" s="14"/>
      <c r="S27" s="14"/>
      <c r="T27" s="14"/>
      <c r="U27" s="14"/>
      <c r="V27" s="14"/>
      <c r="W27" s="14"/>
      <c r="X27" s="14"/>
      <c r="Y27" s="14"/>
      <c r="Z27" s="14"/>
    </row>
    <row r="28" ht="14.25" customHeight="1">
      <c r="B28" s="14"/>
      <c r="C28" s="14"/>
      <c r="D28" s="14"/>
      <c r="E28" s="77"/>
      <c r="F28" s="14"/>
      <c r="G28" s="14"/>
      <c r="H28" s="14"/>
      <c r="I28" s="14"/>
      <c r="J28" s="14"/>
      <c r="K28" s="14"/>
      <c r="L28" s="14"/>
      <c r="M28" s="14"/>
      <c r="N28" s="14"/>
      <c r="O28" s="14"/>
      <c r="P28" s="14"/>
      <c r="Q28" s="14"/>
      <c r="R28" s="14"/>
      <c r="S28" s="14"/>
      <c r="T28" s="14"/>
      <c r="U28" s="14"/>
      <c r="V28" s="14"/>
      <c r="W28" s="14"/>
      <c r="X28" s="14"/>
    </row>
    <row r="29" ht="39.0" customHeight="1">
      <c r="B29" s="14"/>
      <c r="C29" s="14"/>
      <c r="D29" s="14"/>
      <c r="E29" s="79" t="s">
        <v>132</v>
      </c>
      <c r="O29" s="14"/>
      <c r="P29" s="14"/>
      <c r="Q29" s="14"/>
      <c r="R29" s="14"/>
      <c r="S29" s="14"/>
      <c r="T29" s="14"/>
      <c r="U29" s="14"/>
      <c r="V29" s="14"/>
      <c r="W29" s="14"/>
      <c r="X29" s="14"/>
    </row>
    <row r="30" ht="24.75" customHeight="1">
      <c r="A30" s="14"/>
      <c r="B30" s="14"/>
      <c r="C30" s="14"/>
      <c r="D30" s="14"/>
      <c r="E30" s="80" t="s">
        <v>133</v>
      </c>
      <c r="O30" s="14"/>
      <c r="P30" s="14"/>
      <c r="Q30" s="14"/>
      <c r="R30" s="14"/>
      <c r="S30" s="14"/>
      <c r="T30" s="14"/>
      <c r="U30" s="14"/>
      <c r="V30" s="14"/>
      <c r="W30" s="14"/>
      <c r="X30" s="14"/>
      <c r="Y30" s="14"/>
      <c r="Z30" s="14"/>
    </row>
    <row r="31" ht="14.25" customHeight="1">
      <c r="A31" s="14"/>
      <c r="B31" s="14"/>
      <c r="C31" s="14"/>
      <c r="D31" s="14"/>
      <c r="E31" s="77"/>
      <c r="F31" s="24"/>
      <c r="G31" s="14"/>
      <c r="H31" s="14"/>
      <c r="I31" s="14"/>
      <c r="J31" s="14"/>
      <c r="K31" s="14"/>
      <c r="L31" s="14"/>
      <c r="M31" s="14"/>
      <c r="N31" s="14"/>
      <c r="O31" s="14"/>
      <c r="P31" s="14"/>
      <c r="Q31" s="14"/>
      <c r="R31" s="14"/>
      <c r="S31" s="14"/>
      <c r="T31" s="14"/>
      <c r="U31" s="14"/>
      <c r="V31" s="14"/>
      <c r="W31" s="14"/>
      <c r="X31" s="14"/>
    </row>
    <row r="32" ht="14.25" customHeight="1">
      <c r="A32" s="15" t="s">
        <v>107</v>
      </c>
      <c r="B32" s="15"/>
      <c r="C32" s="15"/>
      <c r="D32" s="15"/>
      <c r="E32" s="15"/>
      <c r="F32" s="15"/>
      <c r="G32" s="15"/>
      <c r="H32" s="15"/>
      <c r="I32" s="15"/>
      <c r="J32" s="15"/>
      <c r="K32" s="15"/>
      <c r="L32" s="15"/>
      <c r="M32" s="15"/>
      <c r="N32" s="15"/>
      <c r="O32" s="15"/>
      <c r="P32" s="15"/>
      <c r="Q32" s="15"/>
      <c r="R32" s="15"/>
      <c r="S32" s="15"/>
      <c r="T32" s="15"/>
      <c r="U32" s="15"/>
      <c r="V32" s="15"/>
      <c r="W32" s="15"/>
      <c r="X32" s="15"/>
    </row>
    <row r="33" ht="14.25" customHeight="1">
      <c r="X33" s="14"/>
    </row>
    <row r="34" ht="14.25" hidden="1" customHeight="1">
      <c r="X34" s="14"/>
    </row>
    <row r="35" ht="14.25" hidden="1" customHeight="1">
      <c r="X35" s="14"/>
    </row>
    <row r="36" ht="14.25" hidden="1" customHeight="1">
      <c r="X36" s="14"/>
    </row>
    <row r="37" ht="14.25" hidden="1" customHeight="1">
      <c r="X37" s="14"/>
    </row>
    <row r="38" ht="14.25" hidden="1" customHeight="1">
      <c r="X38" s="14"/>
    </row>
    <row r="39" ht="14.25" hidden="1" customHeight="1">
      <c r="X39" s="14"/>
    </row>
    <row r="40" ht="14.25" hidden="1" customHeight="1">
      <c r="X40" s="14"/>
    </row>
    <row r="41" ht="14.25" hidden="1" customHeight="1">
      <c r="X41" s="14"/>
    </row>
    <row r="42" ht="14.25" hidden="1" customHeight="1">
      <c r="X42" s="14"/>
    </row>
    <row r="43" ht="14.25" hidden="1" customHeight="1">
      <c r="X43" s="14"/>
    </row>
    <row r="44" ht="14.25" hidden="1" customHeight="1">
      <c r="X44" s="14"/>
    </row>
    <row r="45" ht="14.25" hidden="1" customHeight="1">
      <c r="X45" s="14"/>
    </row>
    <row r="46" ht="14.25" customHeight="1">
      <c r="X46" s="14"/>
    </row>
    <row r="47" ht="14.25" customHeight="1">
      <c r="X47" s="14"/>
    </row>
    <row r="48" ht="14.25" customHeight="1">
      <c r="X48" s="14"/>
    </row>
    <row r="49" ht="14.25" customHeight="1">
      <c r="X49" s="14"/>
    </row>
    <row r="50" ht="14.25" customHeight="1">
      <c r="X50" s="14"/>
    </row>
    <row r="51" ht="14.25" customHeight="1">
      <c r="X51" s="14"/>
    </row>
    <row r="52" ht="14.25" customHeight="1">
      <c r="X52" s="14"/>
    </row>
    <row r="53" ht="14.25" customHeight="1">
      <c r="X53" s="14"/>
    </row>
    <row r="54" ht="14.25" customHeight="1">
      <c r="X54" s="14"/>
    </row>
    <row r="55" ht="14.25" customHeight="1">
      <c r="X55" s="14"/>
    </row>
    <row r="56" ht="14.25" customHeight="1">
      <c r="X56" s="14"/>
    </row>
    <row r="57" ht="14.25" customHeight="1">
      <c r="X57" s="14"/>
    </row>
    <row r="58" ht="14.25" customHeight="1">
      <c r="X58" s="14"/>
    </row>
    <row r="59" ht="14.25" customHeight="1">
      <c r="X59" s="14"/>
    </row>
    <row r="60" ht="14.25" customHeight="1">
      <c r="X60" s="14"/>
    </row>
    <row r="61" ht="14.25" customHeight="1">
      <c r="X61" s="14"/>
    </row>
    <row r="62" ht="14.25" customHeight="1">
      <c r="X62" s="14"/>
    </row>
    <row r="63" ht="14.25" customHeight="1">
      <c r="X63" s="14"/>
    </row>
    <row r="64" ht="14.25" customHeight="1">
      <c r="X64" s="14"/>
    </row>
    <row r="65" ht="14.25" customHeight="1">
      <c r="X65" s="14"/>
    </row>
    <row r="66" ht="14.25" customHeight="1">
      <c r="X66" s="14"/>
    </row>
    <row r="67" ht="14.25" customHeight="1">
      <c r="X67" s="14"/>
    </row>
    <row r="68" ht="14.25" customHeight="1">
      <c r="X68" s="14"/>
    </row>
    <row r="69" ht="14.25" customHeight="1">
      <c r="X69" s="14"/>
    </row>
    <row r="70" ht="14.25" customHeight="1">
      <c r="X70" s="14"/>
    </row>
    <row r="71" ht="14.25" customHeight="1">
      <c r="X71" s="14"/>
    </row>
    <row r="72" ht="14.25" customHeight="1">
      <c r="X72" s="14"/>
    </row>
    <row r="73" ht="14.25" customHeight="1">
      <c r="X73" s="14"/>
    </row>
    <row r="74" ht="14.25" customHeight="1">
      <c r="X74" s="14"/>
    </row>
    <row r="75" ht="14.25" customHeight="1">
      <c r="X75" s="14"/>
    </row>
    <row r="76" ht="14.25" customHeight="1">
      <c r="X76" s="14"/>
    </row>
    <row r="77" ht="14.25" customHeight="1">
      <c r="X77" s="14"/>
    </row>
    <row r="78" ht="14.25" customHeight="1">
      <c r="X78" s="14"/>
    </row>
    <row r="79" ht="14.25" customHeight="1">
      <c r="X79" s="14"/>
    </row>
    <row r="80" ht="14.25" customHeight="1">
      <c r="X80" s="14"/>
    </row>
    <row r="81" ht="14.25" customHeight="1">
      <c r="X81" s="14"/>
    </row>
    <row r="82" ht="14.25" customHeight="1">
      <c r="X82" s="14"/>
    </row>
    <row r="83" ht="14.25" customHeight="1">
      <c r="X83" s="14"/>
    </row>
    <row r="84" ht="14.25" customHeight="1">
      <c r="X84" s="14"/>
    </row>
    <row r="85" ht="14.25" customHeight="1">
      <c r="X85" s="14"/>
    </row>
    <row r="86" ht="14.25" customHeight="1">
      <c r="X86" s="14"/>
    </row>
    <row r="87" ht="14.25" customHeight="1">
      <c r="X87" s="14"/>
    </row>
    <row r="88" ht="14.25" customHeight="1">
      <c r="X88" s="14"/>
    </row>
    <row r="89" ht="14.25" customHeight="1">
      <c r="X89" s="14"/>
    </row>
    <row r="90" ht="14.25" customHeight="1">
      <c r="X90" s="14"/>
    </row>
    <row r="91" ht="14.25" customHeight="1">
      <c r="X91" s="14"/>
    </row>
    <row r="92" ht="14.25" customHeight="1">
      <c r="X92" s="14"/>
    </row>
    <row r="93" ht="14.25" customHeight="1">
      <c r="X93" s="14"/>
    </row>
    <row r="94" ht="14.25" customHeight="1">
      <c r="X94" s="14"/>
    </row>
    <row r="95" ht="14.25" customHeight="1">
      <c r="X95" s="14"/>
    </row>
    <row r="96" ht="14.25" customHeight="1">
      <c r="X96" s="14"/>
    </row>
    <row r="97" ht="14.25" customHeight="1">
      <c r="X97" s="14"/>
    </row>
    <row r="98" ht="14.25" customHeight="1">
      <c r="X98" s="14"/>
    </row>
    <row r="99" ht="14.25" customHeight="1">
      <c r="X99" s="14"/>
    </row>
    <row r="100" ht="14.25" customHeight="1">
      <c r="X100" s="14"/>
    </row>
    <row r="101" ht="14.25" customHeight="1">
      <c r="X101" s="14"/>
    </row>
    <row r="102" ht="14.25" customHeight="1">
      <c r="X102" s="14"/>
    </row>
    <row r="103" ht="14.25" customHeight="1">
      <c r="X103" s="14"/>
    </row>
    <row r="104" ht="14.25" customHeight="1">
      <c r="X104" s="14"/>
    </row>
    <row r="105" ht="14.25" customHeight="1">
      <c r="X105" s="14"/>
    </row>
    <row r="106" ht="14.25" customHeight="1">
      <c r="X106" s="14"/>
    </row>
    <row r="107" ht="14.25" customHeight="1">
      <c r="X107" s="14"/>
    </row>
    <row r="108" ht="14.25" customHeight="1">
      <c r="X108" s="14"/>
    </row>
    <row r="109" ht="14.25" customHeight="1">
      <c r="X109" s="14"/>
    </row>
    <row r="110" ht="14.25" customHeight="1">
      <c r="X110" s="14"/>
    </row>
    <row r="111" ht="14.25" customHeight="1">
      <c r="X111" s="14"/>
    </row>
    <row r="112" ht="14.25" customHeight="1">
      <c r="X112" s="14"/>
    </row>
    <row r="113" ht="14.25" customHeight="1">
      <c r="X113" s="14"/>
    </row>
    <row r="114" ht="14.25" customHeight="1">
      <c r="X114" s="14"/>
    </row>
    <row r="115" ht="14.25" customHeight="1">
      <c r="X115" s="14"/>
    </row>
    <row r="116" ht="14.25" customHeight="1">
      <c r="X116" s="14"/>
    </row>
    <row r="117" ht="14.25" customHeight="1">
      <c r="X117" s="14"/>
    </row>
    <row r="118" ht="14.25" customHeight="1">
      <c r="X118" s="14"/>
    </row>
    <row r="119" ht="14.25" customHeight="1">
      <c r="X119" s="14"/>
    </row>
    <row r="120" ht="14.25" customHeight="1">
      <c r="X120" s="14"/>
    </row>
    <row r="121" ht="14.25" customHeight="1">
      <c r="X121" s="14"/>
    </row>
    <row r="122" ht="14.25" customHeight="1">
      <c r="X122" s="14"/>
    </row>
    <row r="123" ht="14.25" customHeight="1">
      <c r="X123" s="14"/>
    </row>
    <row r="124" ht="14.25" customHeight="1">
      <c r="X124" s="14"/>
    </row>
    <row r="125" ht="14.25" customHeight="1">
      <c r="X125" s="14"/>
    </row>
    <row r="126" ht="14.25" customHeight="1">
      <c r="X126" s="14"/>
    </row>
    <row r="127" ht="14.25" customHeight="1">
      <c r="X127" s="14"/>
    </row>
    <row r="128" ht="14.25" customHeight="1">
      <c r="X128" s="14"/>
    </row>
    <row r="129" ht="14.25" customHeight="1">
      <c r="X129" s="14"/>
    </row>
    <row r="130" ht="14.25" customHeight="1">
      <c r="X130" s="14"/>
    </row>
    <row r="131" ht="14.25" customHeight="1">
      <c r="X131" s="14"/>
    </row>
    <row r="132" ht="14.25" customHeight="1">
      <c r="X132" s="14"/>
    </row>
    <row r="133" ht="14.25" customHeight="1">
      <c r="X133" s="14"/>
    </row>
    <row r="134" ht="14.25" customHeight="1">
      <c r="X134" s="14"/>
    </row>
    <row r="135" ht="14.25" customHeight="1">
      <c r="X135" s="14"/>
    </row>
    <row r="136" ht="14.25" customHeight="1">
      <c r="X136" s="14"/>
    </row>
    <row r="137" ht="14.25" customHeight="1">
      <c r="X137" s="14"/>
    </row>
    <row r="138" ht="14.25" customHeight="1">
      <c r="X138" s="14"/>
    </row>
    <row r="139" ht="14.25" customHeight="1">
      <c r="X139" s="14"/>
    </row>
    <row r="140" ht="14.25" customHeight="1">
      <c r="X140" s="14"/>
    </row>
    <row r="141" ht="14.25" customHeight="1">
      <c r="X141" s="14"/>
    </row>
    <row r="142" ht="14.25" customHeight="1">
      <c r="X142" s="14"/>
    </row>
    <row r="143" ht="14.25" customHeight="1">
      <c r="X143" s="14"/>
    </row>
    <row r="144" ht="14.25" customHeight="1">
      <c r="X144" s="14"/>
    </row>
    <row r="145" ht="14.25" customHeight="1">
      <c r="X145" s="14"/>
    </row>
    <row r="146" ht="14.25" customHeight="1">
      <c r="X146" s="14"/>
    </row>
    <row r="147" ht="14.25" customHeight="1">
      <c r="X147" s="14"/>
    </row>
    <row r="148" ht="14.25" customHeight="1">
      <c r="X148" s="14"/>
    </row>
    <row r="149" ht="14.25" customHeight="1">
      <c r="X149" s="14"/>
    </row>
    <row r="150" ht="14.25" customHeight="1">
      <c r="X150" s="14"/>
    </row>
    <row r="151" ht="14.25" customHeight="1">
      <c r="X151" s="14"/>
    </row>
    <row r="152" ht="14.25" customHeight="1">
      <c r="X152" s="14"/>
    </row>
    <row r="153" ht="14.25" customHeight="1">
      <c r="X153" s="14"/>
    </row>
    <row r="154" ht="14.25" customHeight="1">
      <c r="X154" s="14"/>
    </row>
    <row r="155" ht="14.25" customHeight="1">
      <c r="X155" s="14"/>
    </row>
    <row r="156" ht="14.25" customHeight="1">
      <c r="X156" s="14"/>
    </row>
    <row r="157" ht="14.25" customHeight="1">
      <c r="X157" s="14"/>
    </row>
    <row r="158" ht="14.25" customHeight="1">
      <c r="X158" s="14"/>
    </row>
    <row r="159" ht="14.25" customHeight="1">
      <c r="X159" s="14"/>
    </row>
    <row r="160" ht="14.25" customHeight="1">
      <c r="X160" s="14"/>
    </row>
    <row r="161" ht="14.25" customHeight="1">
      <c r="X161" s="14"/>
    </row>
    <row r="162" ht="14.25" customHeight="1">
      <c r="X162" s="14"/>
    </row>
    <row r="163" ht="14.25" customHeight="1">
      <c r="X163" s="14"/>
    </row>
    <row r="164" ht="14.25" customHeight="1">
      <c r="X164" s="14"/>
    </row>
    <row r="165" ht="14.25" customHeight="1">
      <c r="X165" s="14"/>
    </row>
    <row r="166" ht="14.25" customHeight="1">
      <c r="X166" s="14"/>
    </row>
    <row r="167" ht="14.25" customHeight="1">
      <c r="X167" s="14"/>
    </row>
    <row r="168" ht="14.25" customHeight="1">
      <c r="X168" s="14"/>
    </row>
    <row r="169" ht="14.25" customHeight="1">
      <c r="X169" s="14"/>
    </row>
    <row r="170" ht="14.25" customHeight="1">
      <c r="X170" s="14"/>
    </row>
    <row r="171" ht="14.25" customHeight="1">
      <c r="X171" s="14"/>
    </row>
    <row r="172" ht="14.25" customHeight="1">
      <c r="X172" s="14"/>
    </row>
    <row r="173" ht="14.25" customHeight="1">
      <c r="X173" s="14"/>
    </row>
    <row r="174" ht="14.25" customHeight="1">
      <c r="X174" s="14"/>
    </row>
    <row r="175" ht="14.25" customHeight="1">
      <c r="X175" s="14"/>
    </row>
    <row r="176" ht="14.25" customHeight="1">
      <c r="X176" s="14"/>
    </row>
    <row r="177" ht="14.25" customHeight="1">
      <c r="X177" s="14"/>
    </row>
    <row r="178" ht="14.25" customHeight="1">
      <c r="X178" s="14"/>
    </row>
    <row r="179" ht="14.25" customHeight="1">
      <c r="X179" s="14"/>
    </row>
    <row r="180" ht="14.25" customHeight="1">
      <c r="X180" s="14"/>
    </row>
    <row r="181" ht="14.25" customHeight="1">
      <c r="X181" s="14"/>
    </row>
    <row r="182" ht="14.25" customHeight="1">
      <c r="X182" s="14"/>
    </row>
    <row r="183" ht="14.25" customHeight="1">
      <c r="X183" s="14"/>
    </row>
    <row r="184" ht="14.25" customHeight="1">
      <c r="X184" s="14"/>
    </row>
    <row r="185" ht="14.25" customHeight="1">
      <c r="X185" s="14"/>
    </row>
    <row r="186" ht="14.25" customHeight="1">
      <c r="X186" s="14"/>
    </row>
    <row r="187" ht="14.25" customHeight="1">
      <c r="X187" s="14"/>
    </row>
    <row r="188" ht="14.25" customHeight="1">
      <c r="X188" s="14"/>
    </row>
    <row r="189" ht="14.25" customHeight="1">
      <c r="X189" s="14"/>
    </row>
    <row r="190" ht="14.25" customHeight="1">
      <c r="X190" s="14"/>
    </row>
    <row r="191" ht="14.25" customHeight="1">
      <c r="X191" s="14"/>
    </row>
    <row r="192" ht="14.25" customHeight="1">
      <c r="X192" s="14"/>
    </row>
    <row r="193" ht="14.25" customHeight="1">
      <c r="X193" s="14"/>
    </row>
    <row r="194" ht="14.25" customHeight="1">
      <c r="X194" s="14"/>
    </row>
    <row r="195" ht="14.25" customHeight="1">
      <c r="X195" s="14"/>
    </row>
    <row r="196" ht="14.25" customHeight="1">
      <c r="X196" s="14"/>
    </row>
    <row r="197" ht="14.25" customHeight="1">
      <c r="X197" s="14"/>
    </row>
    <row r="198" ht="14.25" customHeight="1">
      <c r="X198" s="14"/>
    </row>
    <row r="199" ht="14.25" customHeight="1">
      <c r="X199" s="14"/>
    </row>
    <row r="200" ht="14.25" customHeight="1">
      <c r="X200" s="14"/>
    </row>
    <row r="201" ht="14.25" customHeight="1">
      <c r="X201" s="14"/>
    </row>
    <row r="202" ht="14.25" customHeight="1">
      <c r="X202" s="14"/>
    </row>
    <row r="203" ht="14.25" customHeight="1">
      <c r="X203" s="14"/>
    </row>
    <row r="204" ht="14.25" customHeight="1">
      <c r="X204" s="14"/>
    </row>
    <row r="205" ht="14.25" customHeight="1">
      <c r="X205" s="14"/>
    </row>
    <row r="206" ht="14.25" customHeight="1">
      <c r="X206" s="14"/>
    </row>
    <row r="207" ht="14.25" customHeight="1">
      <c r="X207" s="14"/>
    </row>
    <row r="208" ht="14.25" customHeight="1">
      <c r="X208" s="14"/>
    </row>
    <row r="209" ht="14.25" customHeight="1">
      <c r="X209" s="14"/>
    </row>
    <row r="210" ht="14.25" customHeight="1">
      <c r="X210" s="14"/>
    </row>
    <row r="211" ht="14.25" customHeight="1">
      <c r="X211" s="14"/>
    </row>
    <row r="212" ht="14.25" customHeight="1">
      <c r="X212" s="14"/>
    </row>
    <row r="213" ht="14.25" customHeight="1">
      <c r="X213" s="14"/>
    </row>
    <row r="214" ht="14.25" customHeight="1">
      <c r="X214" s="14"/>
    </row>
    <row r="215" ht="14.25" customHeight="1">
      <c r="X215" s="14"/>
    </row>
    <row r="216" ht="14.25" customHeight="1">
      <c r="X216" s="14"/>
    </row>
    <row r="217" ht="14.25" customHeight="1">
      <c r="X217" s="14"/>
    </row>
    <row r="218" ht="14.25" customHeight="1">
      <c r="X218" s="14"/>
    </row>
    <row r="219" ht="14.25" customHeight="1">
      <c r="X219" s="14"/>
    </row>
    <row r="220" ht="14.25" customHeight="1">
      <c r="X220" s="14"/>
    </row>
    <row r="221" ht="14.25" customHeight="1">
      <c r="X221" s="14"/>
    </row>
    <row r="222" ht="14.25" customHeight="1">
      <c r="X222" s="14"/>
    </row>
    <row r="223" ht="14.25" customHeight="1">
      <c r="X223" s="14"/>
    </row>
    <row r="224" ht="14.25" customHeight="1">
      <c r="X224" s="14"/>
    </row>
    <row r="225" ht="14.25" customHeight="1">
      <c r="X225" s="14"/>
    </row>
    <row r="226" ht="14.25" customHeight="1">
      <c r="X226" s="14"/>
    </row>
    <row r="227" ht="14.25" customHeight="1">
      <c r="X227" s="14"/>
    </row>
    <row r="228" ht="14.25" customHeight="1">
      <c r="X228" s="14"/>
    </row>
    <row r="229" ht="14.25" customHeight="1">
      <c r="X229" s="14"/>
    </row>
    <row r="230" ht="14.25" customHeight="1">
      <c r="X230" s="14"/>
    </row>
    <row r="231" ht="14.25" customHeight="1">
      <c r="X231" s="14"/>
    </row>
    <row r="232" ht="14.25" customHeight="1">
      <c r="X232" s="14"/>
    </row>
    <row r="233" ht="14.25" customHeight="1">
      <c r="X233" s="14"/>
    </row>
    <row r="234" ht="14.25" customHeight="1">
      <c r="X234" s="14"/>
    </row>
    <row r="235" ht="14.25" customHeight="1">
      <c r="X235" s="14"/>
    </row>
    <row r="236" ht="14.25" customHeight="1">
      <c r="X236" s="14"/>
    </row>
    <row r="237" ht="14.25" customHeight="1">
      <c r="X237" s="14"/>
    </row>
    <row r="238" ht="14.25" customHeight="1">
      <c r="X238" s="14"/>
    </row>
    <row r="239" ht="14.25" customHeight="1">
      <c r="X239" s="14"/>
    </row>
    <row r="240" ht="14.25" customHeight="1">
      <c r="X240" s="14"/>
    </row>
    <row r="241" ht="14.25" customHeight="1">
      <c r="X241" s="14"/>
    </row>
    <row r="242" ht="14.25" customHeight="1">
      <c r="X242" s="14"/>
    </row>
    <row r="243" ht="14.25" customHeight="1">
      <c r="X243" s="14"/>
    </row>
    <row r="244" ht="14.25" customHeight="1">
      <c r="X244" s="14"/>
    </row>
    <row r="245" ht="14.25" customHeight="1">
      <c r="X245" s="14"/>
    </row>
    <row r="246" ht="14.25" customHeight="1">
      <c r="X246" s="14"/>
    </row>
    <row r="247" ht="14.25" customHeight="1">
      <c r="X247" s="14"/>
    </row>
    <row r="248" ht="14.25" customHeight="1">
      <c r="X248" s="14"/>
    </row>
    <row r="249" ht="14.25" customHeight="1">
      <c r="X249" s="14"/>
    </row>
    <row r="250" ht="14.25" customHeight="1">
      <c r="X250" s="14"/>
    </row>
    <row r="251" ht="14.25" customHeight="1">
      <c r="X251" s="14"/>
    </row>
    <row r="252" ht="14.25" customHeight="1">
      <c r="X252" s="14"/>
    </row>
    <row r="253" ht="14.25" customHeight="1">
      <c r="X253" s="14"/>
    </row>
    <row r="254" ht="14.25" customHeight="1">
      <c r="X254" s="14"/>
    </row>
    <row r="255" ht="14.25" customHeight="1">
      <c r="X255" s="14"/>
    </row>
    <row r="256" ht="14.25" customHeight="1">
      <c r="X256" s="14"/>
    </row>
    <row r="257" ht="14.25" customHeight="1">
      <c r="X257" s="14"/>
    </row>
    <row r="258" ht="14.25" customHeight="1">
      <c r="X258" s="14"/>
    </row>
    <row r="259" ht="14.25" customHeight="1">
      <c r="X259" s="14"/>
    </row>
    <row r="260" ht="14.25" customHeight="1">
      <c r="X260" s="14"/>
    </row>
    <row r="261" ht="14.25" customHeight="1">
      <c r="X261" s="14"/>
    </row>
    <row r="262" ht="14.25" customHeight="1">
      <c r="X262" s="14"/>
    </row>
    <row r="263" ht="14.25" customHeight="1">
      <c r="X263" s="14"/>
    </row>
    <row r="264" ht="14.25" customHeight="1">
      <c r="X264" s="14"/>
    </row>
    <row r="265" ht="14.25" customHeight="1">
      <c r="X265" s="14"/>
    </row>
    <row r="266" ht="14.25" customHeight="1">
      <c r="X266" s="14"/>
    </row>
    <row r="267" ht="14.25" customHeight="1">
      <c r="X267" s="14"/>
    </row>
    <row r="268" ht="14.25" customHeight="1">
      <c r="X268" s="14"/>
    </row>
    <row r="269" ht="14.25" customHeight="1">
      <c r="X269" s="14"/>
    </row>
    <row r="270" ht="14.25" customHeight="1">
      <c r="X270" s="14"/>
    </row>
    <row r="271" ht="14.25" customHeight="1">
      <c r="X271" s="14"/>
    </row>
    <row r="272" ht="14.25" customHeight="1">
      <c r="X272" s="14"/>
    </row>
    <row r="273" ht="14.25" customHeight="1">
      <c r="X273" s="14"/>
    </row>
    <row r="274" ht="14.25" customHeight="1">
      <c r="X274" s="14"/>
    </row>
    <row r="275" ht="14.25" customHeight="1">
      <c r="X275" s="14"/>
    </row>
    <row r="276" ht="14.25" customHeight="1">
      <c r="X276" s="14"/>
    </row>
    <row r="277" ht="14.25" customHeight="1">
      <c r="X277" s="14"/>
    </row>
    <row r="278" ht="14.25" customHeight="1">
      <c r="X278" s="14"/>
    </row>
    <row r="279" ht="14.25" customHeight="1">
      <c r="X279" s="14"/>
    </row>
    <row r="280" ht="14.25" customHeight="1">
      <c r="X280" s="14"/>
    </row>
    <row r="281" ht="14.25" customHeight="1">
      <c r="X281" s="14"/>
    </row>
    <row r="282" ht="14.25" customHeight="1">
      <c r="X282" s="14"/>
    </row>
    <row r="283" ht="14.25" customHeight="1">
      <c r="X283" s="14"/>
    </row>
    <row r="284" ht="14.25" customHeight="1">
      <c r="X284" s="14"/>
    </row>
    <row r="285" ht="14.25" customHeight="1">
      <c r="X285" s="14"/>
    </row>
    <row r="286" ht="14.25" customHeight="1">
      <c r="X286" s="14"/>
    </row>
    <row r="287" ht="14.25" customHeight="1">
      <c r="X287" s="14"/>
    </row>
    <row r="288" ht="14.25" customHeight="1">
      <c r="X288" s="14"/>
    </row>
    <row r="289" ht="14.25" customHeight="1">
      <c r="X289" s="14"/>
    </row>
    <row r="290" ht="14.25" customHeight="1">
      <c r="X290" s="14"/>
    </row>
    <row r="291" ht="14.25" customHeight="1">
      <c r="X291" s="14"/>
    </row>
    <row r="292" ht="14.25" customHeight="1">
      <c r="X292" s="14"/>
    </row>
    <row r="293" ht="14.25" customHeight="1">
      <c r="X293" s="14"/>
    </row>
    <row r="294" ht="14.25" customHeight="1">
      <c r="X294" s="14"/>
    </row>
    <row r="295" ht="14.25" customHeight="1">
      <c r="X295" s="14"/>
    </row>
    <row r="296" ht="14.25" customHeight="1">
      <c r="X296" s="14"/>
    </row>
    <row r="297" ht="14.25" customHeight="1">
      <c r="X297" s="14"/>
    </row>
    <row r="298" ht="14.25" customHeight="1">
      <c r="X298" s="14"/>
    </row>
    <row r="299" ht="14.25" customHeight="1">
      <c r="X299" s="14"/>
    </row>
    <row r="300" ht="14.25" customHeight="1">
      <c r="X300" s="14"/>
    </row>
    <row r="301" ht="14.25" customHeight="1">
      <c r="X301" s="14"/>
    </row>
    <row r="302" ht="14.25" customHeight="1">
      <c r="X302" s="14"/>
    </row>
    <row r="303" ht="14.25" customHeight="1">
      <c r="X303" s="14"/>
    </row>
    <row r="304" ht="14.25" customHeight="1">
      <c r="X304" s="14"/>
    </row>
    <row r="305" ht="14.25" customHeight="1">
      <c r="X305" s="14"/>
    </row>
    <row r="306" ht="14.25" customHeight="1">
      <c r="X306" s="14"/>
    </row>
    <row r="307" ht="14.25" customHeight="1">
      <c r="X307" s="14"/>
    </row>
    <row r="308" ht="14.25" customHeight="1">
      <c r="X308" s="14"/>
    </row>
    <row r="309" ht="14.25" customHeight="1">
      <c r="X309" s="14"/>
    </row>
    <row r="310" ht="14.25" customHeight="1">
      <c r="X310" s="14"/>
    </row>
    <row r="311" ht="14.25" customHeight="1">
      <c r="X311" s="14"/>
    </row>
    <row r="312" ht="14.25" customHeight="1">
      <c r="X312" s="14"/>
    </row>
    <row r="313" ht="14.25" customHeight="1">
      <c r="X313" s="14"/>
    </row>
    <row r="314" ht="14.25" customHeight="1">
      <c r="X314" s="14"/>
    </row>
    <row r="315" ht="14.25" customHeight="1">
      <c r="X315" s="14"/>
    </row>
    <row r="316" ht="14.25" customHeight="1">
      <c r="X316" s="14"/>
    </row>
    <row r="317" ht="14.25" customHeight="1">
      <c r="X317" s="14"/>
    </row>
    <row r="318" ht="14.25" customHeight="1">
      <c r="X318" s="14"/>
    </row>
    <row r="319" ht="14.25" customHeight="1">
      <c r="X319" s="14"/>
    </row>
    <row r="320" ht="14.25" customHeight="1">
      <c r="X320" s="14"/>
    </row>
    <row r="321" ht="14.25" customHeight="1">
      <c r="X321" s="14"/>
    </row>
    <row r="322" ht="14.25" customHeight="1">
      <c r="X322" s="14"/>
    </row>
    <row r="323" ht="14.25" customHeight="1">
      <c r="X323" s="14"/>
    </row>
    <row r="324" ht="14.25" customHeight="1">
      <c r="X324" s="14"/>
    </row>
    <row r="325" ht="14.25" customHeight="1">
      <c r="X325" s="14"/>
    </row>
    <row r="326" ht="14.25" customHeight="1">
      <c r="X326" s="14"/>
    </row>
    <row r="327" ht="14.25" customHeight="1">
      <c r="X327" s="14"/>
    </row>
    <row r="328" ht="14.25" customHeight="1">
      <c r="X328" s="14"/>
    </row>
    <row r="329" ht="14.25" customHeight="1">
      <c r="X329" s="14"/>
    </row>
    <row r="330" ht="14.25" customHeight="1">
      <c r="X330" s="14"/>
    </row>
    <row r="331" ht="14.25" customHeight="1">
      <c r="X331" s="14"/>
    </row>
    <row r="332" ht="14.25" customHeight="1">
      <c r="X332" s="14"/>
    </row>
    <row r="333" ht="14.25" customHeight="1">
      <c r="X333" s="14"/>
    </row>
    <row r="334" ht="14.25" customHeight="1">
      <c r="X334" s="14"/>
    </row>
    <row r="335" ht="14.25" customHeight="1">
      <c r="X335" s="14"/>
    </row>
    <row r="336" ht="14.25" customHeight="1">
      <c r="X336" s="14"/>
    </row>
    <row r="337" ht="14.25" customHeight="1">
      <c r="X337" s="14"/>
    </row>
    <row r="338" ht="14.25" customHeight="1">
      <c r="X338" s="14"/>
    </row>
    <row r="339" ht="14.25" customHeight="1">
      <c r="X339" s="14"/>
    </row>
    <row r="340" ht="14.25" customHeight="1">
      <c r="X340" s="14"/>
    </row>
    <row r="341" ht="14.25" customHeight="1">
      <c r="X341" s="14"/>
    </row>
    <row r="342" ht="14.25" customHeight="1">
      <c r="X342" s="14"/>
    </row>
    <row r="343" ht="14.25" customHeight="1">
      <c r="X343" s="14"/>
    </row>
    <row r="344" ht="14.25" customHeight="1">
      <c r="X344" s="14"/>
    </row>
    <row r="345" ht="14.25" customHeight="1">
      <c r="X345" s="14"/>
    </row>
    <row r="346" ht="14.25" customHeight="1">
      <c r="X346" s="14"/>
    </row>
    <row r="347" ht="14.25" customHeight="1">
      <c r="X347" s="14"/>
    </row>
    <row r="348" ht="14.25" customHeight="1">
      <c r="X348" s="14"/>
    </row>
    <row r="349" ht="14.25" customHeight="1">
      <c r="X349" s="14"/>
    </row>
    <row r="350" ht="14.25" customHeight="1">
      <c r="X350" s="14"/>
    </row>
    <row r="351" ht="14.25" customHeight="1">
      <c r="X351" s="14"/>
    </row>
    <row r="352" ht="14.25" customHeight="1">
      <c r="X352" s="14"/>
    </row>
    <row r="353" ht="14.25" customHeight="1">
      <c r="X353" s="14"/>
    </row>
    <row r="354" ht="14.25" customHeight="1">
      <c r="X354" s="14"/>
    </row>
    <row r="355" ht="14.25" customHeight="1">
      <c r="X355" s="14"/>
    </row>
    <row r="356" ht="14.25" customHeight="1">
      <c r="X356" s="14"/>
    </row>
    <row r="357" ht="14.25" customHeight="1">
      <c r="X357" s="14"/>
    </row>
    <row r="358" ht="14.25" customHeight="1">
      <c r="X358" s="14"/>
    </row>
    <row r="359" ht="14.25" customHeight="1">
      <c r="X359" s="14"/>
    </row>
    <row r="360" ht="14.25" customHeight="1">
      <c r="X360" s="14"/>
    </row>
    <row r="361" ht="14.25" customHeight="1">
      <c r="X361" s="14"/>
    </row>
    <row r="362" ht="14.25" customHeight="1">
      <c r="X362" s="14"/>
    </row>
    <row r="363" ht="14.25" customHeight="1">
      <c r="X363" s="14"/>
    </row>
    <row r="364" ht="14.25" customHeight="1">
      <c r="X364" s="14"/>
    </row>
    <row r="365" ht="14.25" customHeight="1">
      <c r="X365" s="14"/>
    </row>
    <row r="366" ht="14.25" customHeight="1">
      <c r="X366" s="14"/>
    </row>
    <row r="367" ht="14.25" customHeight="1">
      <c r="X367" s="14"/>
    </row>
    <row r="368" ht="14.25" customHeight="1">
      <c r="X368" s="14"/>
    </row>
    <row r="369" ht="14.25" customHeight="1">
      <c r="X369" s="14"/>
    </row>
    <row r="370" ht="14.25" customHeight="1">
      <c r="X370" s="14"/>
    </row>
    <row r="371" ht="14.25" customHeight="1">
      <c r="X371" s="14"/>
    </row>
    <row r="372" ht="14.25" customHeight="1">
      <c r="X372" s="14"/>
    </row>
    <row r="373" ht="14.25" customHeight="1">
      <c r="X373" s="14"/>
    </row>
    <row r="374" ht="14.25" customHeight="1">
      <c r="X374" s="14"/>
    </row>
    <row r="375" ht="14.25" customHeight="1">
      <c r="X375" s="14"/>
    </row>
    <row r="376" ht="14.25" customHeight="1">
      <c r="X376" s="14"/>
    </row>
    <row r="377" ht="14.25" customHeight="1">
      <c r="X377" s="14"/>
    </row>
    <row r="378" ht="14.25" customHeight="1">
      <c r="X378" s="14"/>
    </row>
    <row r="379" ht="14.25" customHeight="1">
      <c r="X379" s="14"/>
    </row>
    <row r="380" ht="14.25" customHeight="1">
      <c r="X380" s="14"/>
    </row>
    <row r="381" ht="14.25" customHeight="1">
      <c r="X381" s="14"/>
    </row>
    <row r="382" ht="14.25" customHeight="1">
      <c r="X382" s="14"/>
    </row>
    <row r="383" ht="14.25" customHeight="1">
      <c r="X383" s="14"/>
    </row>
    <row r="384" ht="14.25" customHeight="1">
      <c r="X384" s="14"/>
    </row>
    <row r="385" ht="14.25" customHeight="1">
      <c r="X385" s="14"/>
    </row>
    <row r="386" ht="14.25" customHeight="1">
      <c r="X386" s="14"/>
    </row>
    <row r="387" ht="14.25" customHeight="1">
      <c r="X387" s="14"/>
    </row>
    <row r="388" ht="14.25" customHeight="1">
      <c r="X388" s="14"/>
    </row>
    <row r="389" ht="14.25" customHeight="1">
      <c r="X389" s="14"/>
    </row>
    <row r="390" ht="14.25" customHeight="1">
      <c r="X390" s="14"/>
    </row>
    <row r="391" ht="14.25" customHeight="1">
      <c r="X391" s="14"/>
    </row>
    <row r="392" ht="14.25" customHeight="1">
      <c r="X392" s="14"/>
    </row>
    <row r="393" ht="14.25" customHeight="1">
      <c r="X393" s="14"/>
    </row>
    <row r="394" ht="14.25" customHeight="1">
      <c r="X394" s="14"/>
    </row>
    <row r="395" ht="14.25" customHeight="1">
      <c r="X395" s="14"/>
    </row>
    <row r="396" ht="14.25" customHeight="1">
      <c r="X396" s="14"/>
    </row>
    <row r="397" ht="14.25" customHeight="1">
      <c r="X397" s="14"/>
    </row>
    <row r="398" ht="14.25" customHeight="1">
      <c r="X398" s="14"/>
    </row>
    <row r="399" ht="14.25" customHeight="1">
      <c r="X399" s="14"/>
    </row>
    <row r="400" ht="14.25" customHeight="1">
      <c r="X400" s="14"/>
    </row>
    <row r="401" ht="14.25" customHeight="1">
      <c r="X401" s="14"/>
    </row>
    <row r="402" ht="14.25" customHeight="1">
      <c r="X402" s="14"/>
    </row>
    <row r="403" ht="14.25" customHeight="1">
      <c r="X403" s="14"/>
    </row>
    <row r="404" ht="14.25" customHeight="1">
      <c r="X404" s="14"/>
    </row>
    <row r="405" ht="14.25" customHeight="1">
      <c r="X405" s="14"/>
    </row>
    <row r="406" ht="14.25" customHeight="1">
      <c r="X406" s="14"/>
    </row>
    <row r="407" ht="14.25" customHeight="1">
      <c r="X407" s="14"/>
    </row>
    <row r="408" ht="14.25" customHeight="1">
      <c r="X408" s="14"/>
    </row>
    <row r="409" ht="14.25" customHeight="1">
      <c r="X409" s="14"/>
    </row>
    <row r="410" ht="14.25" customHeight="1">
      <c r="X410" s="14"/>
    </row>
    <row r="411" ht="14.25" customHeight="1">
      <c r="X411" s="14"/>
    </row>
    <row r="412" ht="14.25" customHeight="1">
      <c r="X412" s="14"/>
    </row>
    <row r="413" ht="14.25" customHeight="1">
      <c r="X413" s="14"/>
    </row>
    <row r="414" ht="14.25" customHeight="1">
      <c r="X414" s="14"/>
    </row>
    <row r="415" ht="14.25" customHeight="1">
      <c r="X415" s="14"/>
    </row>
    <row r="416" ht="14.25" customHeight="1">
      <c r="X416" s="14"/>
    </row>
    <row r="417" ht="14.25" customHeight="1">
      <c r="X417" s="14"/>
    </row>
    <row r="418" ht="14.25" customHeight="1">
      <c r="X418" s="14"/>
    </row>
    <row r="419" ht="14.25" customHeight="1">
      <c r="X419" s="14"/>
    </row>
    <row r="420" ht="14.25" customHeight="1">
      <c r="X420" s="14"/>
    </row>
    <row r="421" ht="14.25" customHeight="1">
      <c r="X421" s="14"/>
    </row>
    <row r="422" ht="14.25" customHeight="1">
      <c r="X422" s="14"/>
    </row>
    <row r="423" ht="14.25" customHeight="1">
      <c r="X423" s="14"/>
    </row>
    <row r="424" ht="14.25" customHeight="1">
      <c r="X424" s="14"/>
    </row>
    <row r="425" ht="14.25" customHeight="1">
      <c r="X425" s="14"/>
    </row>
    <row r="426" ht="14.25" customHeight="1">
      <c r="X426" s="14"/>
    </row>
    <row r="427" ht="14.25" customHeight="1">
      <c r="X427" s="14"/>
    </row>
    <row r="428" ht="14.25" customHeight="1">
      <c r="X428" s="14"/>
    </row>
    <row r="429" ht="14.25" customHeight="1">
      <c r="X429" s="14"/>
    </row>
    <row r="430" ht="14.25" customHeight="1">
      <c r="X430" s="14"/>
    </row>
    <row r="431" ht="14.25" customHeight="1">
      <c r="X431" s="14"/>
    </row>
    <row r="432" ht="14.25" customHeight="1">
      <c r="X432" s="14"/>
    </row>
    <row r="433" ht="14.25" customHeight="1">
      <c r="X433" s="14"/>
    </row>
    <row r="434" ht="14.25" customHeight="1">
      <c r="X434" s="14"/>
    </row>
    <row r="435" ht="14.25" customHeight="1">
      <c r="X435" s="14"/>
    </row>
    <row r="436" ht="14.25" customHeight="1">
      <c r="X436" s="14"/>
    </row>
    <row r="437" ht="14.25" customHeight="1">
      <c r="X437" s="14"/>
    </row>
    <row r="438" ht="14.25" customHeight="1">
      <c r="X438" s="14"/>
    </row>
    <row r="439" ht="14.25" customHeight="1">
      <c r="X439" s="14"/>
    </row>
    <row r="440" ht="14.25" customHeight="1">
      <c r="X440" s="14"/>
    </row>
    <row r="441" ht="14.25" customHeight="1">
      <c r="X441" s="14"/>
    </row>
    <row r="442" ht="14.25" customHeight="1">
      <c r="X442" s="14"/>
    </row>
    <row r="443" ht="14.25" customHeight="1">
      <c r="X443" s="14"/>
    </row>
    <row r="444" ht="14.25" customHeight="1">
      <c r="X444" s="14"/>
    </row>
    <row r="445" ht="14.25" customHeight="1">
      <c r="X445" s="14"/>
    </row>
    <row r="446" ht="14.25" customHeight="1">
      <c r="X446" s="14"/>
    </row>
    <row r="447" ht="14.25" customHeight="1">
      <c r="X447" s="14"/>
    </row>
    <row r="448" ht="14.25" customHeight="1">
      <c r="X448" s="14"/>
    </row>
    <row r="449" ht="14.25" customHeight="1">
      <c r="X449" s="14"/>
    </row>
    <row r="450" ht="14.25" customHeight="1">
      <c r="X450" s="14"/>
    </row>
    <row r="451" ht="14.25" customHeight="1">
      <c r="X451" s="14"/>
    </row>
    <row r="452" ht="14.25" customHeight="1">
      <c r="X452" s="14"/>
    </row>
    <row r="453" ht="14.25" customHeight="1">
      <c r="X453" s="14"/>
    </row>
    <row r="454" ht="14.25" customHeight="1">
      <c r="X454" s="14"/>
    </row>
    <row r="455" ht="14.25" customHeight="1">
      <c r="X455" s="14"/>
    </row>
    <row r="456" ht="14.25" customHeight="1">
      <c r="X456" s="14"/>
    </row>
    <row r="457" ht="14.25" customHeight="1">
      <c r="X457" s="14"/>
    </row>
    <row r="458" ht="14.25" customHeight="1">
      <c r="X458" s="14"/>
    </row>
    <row r="459" ht="14.25" customHeight="1">
      <c r="X459" s="14"/>
    </row>
    <row r="460" ht="14.25" customHeight="1">
      <c r="X460" s="14"/>
    </row>
    <row r="461" ht="14.25" customHeight="1">
      <c r="X461" s="14"/>
    </row>
    <row r="462" ht="14.25" customHeight="1">
      <c r="X462" s="14"/>
    </row>
    <row r="463" ht="14.25" customHeight="1">
      <c r="X463" s="14"/>
    </row>
    <row r="464" ht="14.25" customHeight="1">
      <c r="X464" s="14"/>
    </row>
    <row r="465" ht="14.25" customHeight="1">
      <c r="X465" s="14"/>
    </row>
    <row r="466" ht="14.25" customHeight="1">
      <c r="X466" s="14"/>
    </row>
    <row r="467" ht="14.25" customHeight="1">
      <c r="X467" s="14"/>
    </row>
    <row r="468" ht="14.25" customHeight="1">
      <c r="X468" s="14"/>
    </row>
    <row r="469" ht="14.25" customHeight="1">
      <c r="X469" s="14"/>
    </row>
    <row r="470" ht="14.25" customHeight="1">
      <c r="X470" s="14"/>
    </row>
    <row r="471" ht="14.25" customHeight="1">
      <c r="X471" s="14"/>
    </row>
    <row r="472" ht="14.25" customHeight="1">
      <c r="X472" s="14"/>
    </row>
    <row r="473" ht="14.25" customHeight="1">
      <c r="X473" s="14"/>
    </row>
    <row r="474" ht="14.25" customHeight="1">
      <c r="X474" s="14"/>
    </row>
    <row r="475" ht="14.25" customHeight="1">
      <c r="X475" s="14"/>
    </row>
    <row r="476" ht="14.25" customHeight="1">
      <c r="X476" s="14"/>
    </row>
    <row r="477" ht="14.25" customHeight="1">
      <c r="X477" s="14"/>
    </row>
    <row r="478" ht="14.25" customHeight="1">
      <c r="X478" s="14"/>
    </row>
    <row r="479" ht="14.25" customHeight="1">
      <c r="X479" s="14"/>
    </row>
    <row r="480" ht="14.25" customHeight="1">
      <c r="X480" s="14"/>
    </row>
    <row r="481" ht="14.25" customHeight="1">
      <c r="X481" s="14"/>
    </row>
    <row r="482" ht="14.25" customHeight="1">
      <c r="X482" s="14"/>
    </row>
    <row r="483" ht="14.25" customHeight="1">
      <c r="X483" s="14"/>
    </row>
    <row r="484" ht="14.25" customHeight="1">
      <c r="X484" s="14"/>
    </row>
    <row r="485" ht="14.25" customHeight="1">
      <c r="X485" s="14"/>
    </row>
    <row r="486" ht="14.25" customHeight="1">
      <c r="X486" s="14"/>
    </row>
    <row r="487" ht="14.25" customHeight="1">
      <c r="X487" s="14"/>
    </row>
    <row r="488" ht="14.25" customHeight="1">
      <c r="X488" s="14"/>
    </row>
    <row r="489" ht="14.25" customHeight="1">
      <c r="X489" s="14"/>
    </row>
    <row r="490" ht="14.25" customHeight="1">
      <c r="X490" s="14"/>
    </row>
    <row r="491" ht="14.25" customHeight="1">
      <c r="X491" s="14"/>
    </row>
    <row r="492" ht="14.25" customHeight="1">
      <c r="X492" s="14"/>
    </row>
    <row r="493" ht="14.25" customHeight="1">
      <c r="X493" s="14"/>
    </row>
    <row r="494" ht="14.25" customHeight="1">
      <c r="X494" s="14"/>
    </row>
    <row r="495" ht="14.25" customHeight="1">
      <c r="X495" s="14"/>
    </row>
    <row r="496" ht="14.25" customHeight="1">
      <c r="X496" s="14"/>
    </row>
    <row r="497" ht="14.25" customHeight="1">
      <c r="X497" s="14"/>
    </row>
    <row r="498" ht="14.25" customHeight="1">
      <c r="X498" s="14"/>
    </row>
    <row r="499" ht="14.25" customHeight="1">
      <c r="X499" s="14"/>
    </row>
    <row r="500" ht="14.25" customHeight="1">
      <c r="X500" s="14"/>
    </row>
    <row r="501" ht="14.25" customHeight="1">
      <c r="X501" s="14"/>
    </row>
    <row r="502" ht="14.25" customHeight="1">
      <c r="X502" s="14"/>
    </row>
    <row r="503" ht="14.25" customHeight="1">
      <c r="X503" s="14"/>
    </row>
    <row r="504" ht="14.25" customHeight="1">
      <c r="X504" s="14"/>
    </row>
    <row r="505" ht="14.25" customHeight="1">
      <c r="X505" s="14"/>
    </row>
    <row r="506" ht="14.25" customHeight="1">
      <c r="X506" s="14"/>
    </row>
    <row r="507" ht="14.25" customHeight="1">
      <c r="X507" s="14"/>
    </row>
    <row r="508" ht="14.25" customHeight="1">
      <c r="X508" s="14"/>
    </row>
    <row r="509" ht="14.25" customHeight="1">
      <c r="X509" s="14"/>
    </row>
    <row r="510" ht="14.25" customHeight="1">
      <c r="X510" s="14"/>
    </row>
    <row r="511" ht="14.25" customHeight="1">
      <c r="X511" s="14"/>
    </row>
    <row r="512" ht="14.25" customHeight="1">
      <c r="X512" s="14"/>
    </row>
    <row r="513" ht="14.25" customHeight="1">
      <c r="X513" s="14"/>
    </row>
    <row r="514" ht="14.25" customHeight="1">
      <c r="X514" s="14"/>
    </row>
    <row r="515" ht="14.25" customHeight="1">
      <c r="X515" s="14"/>
    </row>
    <row r="516" ht="14.25" customHeight="1">
      <c r="X516" s="14"/>
    </row>
    <row r="517" ht="14.25" customHeight="1">
      <c r="X517" s="14"/>
    </row>
    <row r="518" ht="14.25" customHeight="1">
      <c r="X518" s="14"/>
    </row>
    <row r="519" ht="14.25" customHeight="1">
      <c r="X519" s="14"/>
    </row>
    <row r="520" ht="14.25" customHeight="1">
      <c r="X520" s="14"/>
    </row>
    <row r="521" ht="14.25" customHeight="1">
      <c r="X521" s="14"/>
    </row>
    <row r="522" ht="14.25" customHeight="1">
      <c r="X522" s="14"/>
    </row>
    <row r="523" ht="14.25" customHeight="1">
      <c r="X523" s="14"/>
    </row>
    <row r="524" ht="14.25" customHeight="1">
      <c r="X524" s="14"/>
    </row>
    <row r="525" ht="14.25" customHeight="1">
      <c r="X525" s="14"/>
    </row>
    <row r="526" ht="14.25" customHeight="1">
      <c r="X526" s="14"/>
    </row>
    <row r="527" ht="14.25" customHeight="1">
      <c r="X527" s="14"/>
    </row>
    <row r="528" ht="14.25" customHeight="1">
      <c r="X528" s="14"/>
    </row>
    <row r="529" ht="14.25" customHeight="1">
      <c r="X529" s="14"/>
    </row>
    <row r="530" ht="14.25" customHeight="1">
      <c r="X530" s="14"/>
    </row>
    <row r="531" ht="14.25" customHeight="1">
      <c r="X531" s="14"/>
    </row>
    <row r="532" ht="14.25" customHeight="1">
      <c r="X532" s="14"/>
    </row>
    <row r="533" ht="14.25" customHeight="1">
      <c r="X533" s="14"/>
    </row>
    <row r="534" ht="14.25" customHeight="1">
      <c r="X534" s="14"/>
    </row>
    <row r="535" ht="14.25" customHeight="1">
      <c r="X535" s="14"/>
    </row>
    <row r="536" ht="14.25" customHeight="1">
      <c r="X536" s="14"/>
    </row>
    <row r="537" ht="14.25" customHeight="1">
      <c r="X537" s="14"/>
    </row>
    <row r="538" ht="14.25" customHeight="1">
      <c r="X538" s="14"/>
    </row>
    <row r="539" ht="14.25" customHeight="1">
      <c r="X539" s="14"/>
    </row>
    <row r="540" ht="14.25" customHeight="1">
      <c r="X540" s="14"/>
    </row>
    <row r="541" ht="14.25" customHeight="1">
      <c r="X541" s="14"/>
    </row>
    <row r="542" ht="14.25" customHeight="1">
      <c r="X542" s="14"/>
    </row>
    <row r="543" ht="14.25" customHeight="1">
      <c r="X543" s="14"/>
    </row>
    <row r="544" ht="14.25" customHeight="1">
      <c r="X544" s="14"/>
    </row>
    <row r="545" ht="14.25" customHeight="1">
      <c r="X545" s="14"/>
    </row>
    <row r="546" ht="14.25" customHeight="1">
      <c r="X546" s="14"/>
    </row>
    <row r="547" ht="14.25" customHeight="1">
      <c r="X547" s="14"/>
    </row>
    <row r="548" ht="14.25" customHeight="1">
      <c r="X548" s="14"/>
    </row>
    <row r="549" ht="14.25" customHeight="1">
      <c r="X549" s="14"/>
    </row>
    <row r="550" ht="14.25" customHeight="1">
      <c r="X550" s="14"/>
    </row>
    <row r="551" ht="14.25" customHeight="1">
      <c r="X551" s="14"/>
    </row>
    <row r="552" ht="14.25" customHeight="1">
      <c r="X552" s="14"/>
    </row>
    <row r="553" ht="14.25" customHeight="1">
      <c r="X553" s="14"/>
    </row>
    <row r="554" ht="14.25" customHeight="1">
      <c r="X554" s="14"/>
    </row>
    <row r="555" ht="14.25" customHeight="1">
      <c r="X555" s="14"/>
    </row>
    <row r="556" ht="14.25" customHeight="1">
      <c r="X556" s="14"/>
    </row>
    <row r="557" ht="14.25" customHeight="1">
      <c r="X557" s="14"/>
    </row>
    <row r="558" ht="14.25" customHeight="1">
      <c r="X558" s="14"/>
    </row>
    <row r="559" ht="14.25" customHeight="1">
      <c r="X559" s="14"/>
    </row>
    <row r="560" ht="14.25" customHeight="1">
      <c r="X560" s="14"/>
    </row>
    <row r="561" ht="14.25" customHeight="1">
      <c r="X561" s="14"/>
    </row>
    <row r="562" ht="14.25" customHeight="1">
      <c r="X562" s="14"/>
    </row>
    <row r="563" ht="14.25" customHeight="1">
      <c r="X563" s="14"/>
    </row>
    <row r="564" ht="14.25" customHeight="1">
      <c r="X564" s="14"/>
    </row>
    <row r="565" ht="14.25" customHeight="1">
      <c r="X565" s="14"/>
    </row>
    <row r="566" ht="14.25" customHeight="1">
      <c r="X566" s="14"/>
    </row>
    <row r="567" ht="14.25" customHeight="1">
      <c r="X567" s="14"/>
    </row>
    <row r="568" ht="14.25" customHeight="1">
      <c r="X568" s="14"/>
    </row>
    <row r="569" ht="14.25" customHeight="1">
      <c r="X569" s="14"/>
    </row>
    <row r="570" ht="14.25" customHeight="1">
      <c r="X570" s="14"/>
    </row>
    <row r="571" ht="14.25" customHeight="1">
      <c r="X571" s="14"/>
    </row>
    <row r="572" ht="14.25" customHeight="1">
      <c r="X572" s="14"/>
    </row>
    <row r="573" ht="14.25" customHeight="1">
      <c r="X573" s="14"/>
    </row>
    <row r="574" ht="14.25" customHeight="1">
      <c r="X574" s="14"/>
    </row>
    <row r="575" ht="14.25" customHeight="1">
      <c r="X575" s="14"/>
    </row>
    <row r="576" ht="14.25" customHeight="1">
      <c r="X576" s="14"/>
    </row>
    <row r="577" ht="14.25" customHeight="1">
      <c r="X577" s="14"/>
    </row>
    <row r="578" ht="14.25" customHeight="1">
      <c r="X578" s="14"/>
    </row>
    <row r="579" ht="14.25" customHeight="1">
      <c r="X579" s="14"/>
    </row>
    <row r="580" ht="14.25" customHeight="1">
      <c r="X580" s="14"/>
    </row>
    <row r="581" ht="14.25" customHeight="1">
      <c r="X581" s="14"/>
    </row>
    <row r="582" ht="14.25" customHeight="1">
      <c r="X582" s="14"/>
    </row>
    <row r="583" ht="14.25" customHeight="1">
      <c r="X583" s="14"/>
    </row>
    <row r="584" ht="14.25" customHeight="1">
      <c r="X584" s="14"/>
    </row>
    <row r="585" ht="14.25" customHeight="1">
      <c r="X585" s="14"/>
    </row>
    <row r="586" ht="14.25" customHeight="1">
      <c r="X586" s="14"/>
    </row>
    <row r="587" ht="14.25" customHeight="1">
      <c r="X587" s="14"/>
    </row>
    <row r="588" ht="14.25" customHeight="1">
      <c r="X588" s="14"/>
    </row>
    <row r="589" ht="14.25" customHeight="1">
      <c r="X589" s="14"/>
    </row>
    <row r="590" ht="14.25" customHeight="1">
      <c r="X590" s="14"/>
    </row>
    <row r="591" ht="14.25" customHeight="1">
      <c r="X591" s="14"/>
    </row>
    <row r="592" ht="14.25" customHeight="1">
      <c r="X592" s="14"/>
    </row>
    <row r="593" ht="14.25" customHeight="1">
      <c r="X593" s="14"/>
    </row>
    <row r="594" ht="14.25" customHeight="1">
      <c r="X594" s="14"/>
    </row>
    <row r="595" ht="14.25" customHeight="1">
      <c r="X595" s="14"/>
    </row>
    <row r="596" ht="14.25" customHeight="1">
      <c r="X596" s="14"/>
    </row>
    <row r="597" ht="14.25" customHeight="1">
      <c r="X597" s="14"/>
    </row>
    <row r="598" ht="14.25" customHeight="1">
      <c r="X598" s="14"/>
    </row>
    <row r="599" ht="14.25" customHeight="1">
      <c r="X599" s="14"/>
    </row>
    <row r="600" ht="14.25" customHeight="1">
      <c r="X600" s="14"/>
    </row>
    <row r="601" ht="14.25" customHeight="1">
      <c r="X601" s="14"/>
    </row>
    <row r="602" ht="14.25" customHeight="1">
      <c r="X602" s="14"/>
    </row>
    <row r="603" ht="14.25" customHeight="1">
      <c r="X603" s="14"/>
    </row>
    <row r="604" ht="14.25" customHeight="1">
      <c r="X604" s="14"/>
    </row>
    <row r="605" ht="14.25" customHeight="1">
      <c r="X605" s="14"/>
    </row>
    <row r="606" ht="14.25" customHeight="1">
      <c r="X606" s="14"/>
    </row>
    <row r="607" ht="14.25" customHeight="1">
      <c r="X607" s="14"/>
    </row>
    <row r="608" ht="14.25" customHeight="1">
      <c r="X608" s="14"/>
    </row>
    <row r="609" ht="14.25" customHeight="1">
      <c r="X609" s="14"/>
    </row>
    <row r="610" ht="14.25" customHeight="1">
      <c r="X610" s="14"/>
    </row>
    <row r="611" ht="14.25" customHeight="1">
      <c r="X611" s="14"/>
    </row>
    <row r="612" ht="14.25" customHeight="1">
      <c r="X612" s="14"/>
    </row>
    <row r="613" ht="14.25" customHeight="1">
      <c r="X613" s="14"/>
    </row>
    <row r="614" ht="14.25" customHeight="1">
      <c r="X614" s="14"/>
    </row>
    <row r="615" ht="14.25" customHeight="1">
      <c r="X615" s="14"/>
    </row>
    <row r="616" ht="14.25" customHeight="1">
      <c r="X616" s="14"/>
    </row>
    <row r="617" ht="14.25" customHeight="1">
      <c r="X617" s="14"/>
    </row>
    <row r="618" ht="14.25" customHeight="1">
      <c r="X618" s="14"/>
    </row>
    <row r="619" ht="14.25" customHeight="1">
      <c r="X619" s="14"/>
    </row>
    <row r="620" ht="14.25" customHeight="1">
      <c r="X620" s="14"/>
    </row>
    <row r="621" ht="14.25" customHeight="1">
      <c r="X621" s="14"/>
    </row>
    <row r="622" ht="14.25" customHeight="1">
      <c r="X622" s="14"/>
    </row>
    <row r="623" ht="14.25" customHeight="1">
      <c r="X623" s="14"/>
    </row>
    <row r="624" ht="14.25" customHeight="1">
      <c r="X624" s="14"/>
    </row>
    <row r="625" ht="14.25" customHeight="1">
      <c r="X625" s="14"/>
    </row>
    <row r="626" ht="14.25" customHeight="1">
      <c r="X626" s="14"/>
    </row>
    <row r="627" ht="14.25" customHeight="1">
      <c r="X627" s="14"/>
    </row>
    <row r="628" ht="14.25" customHeight="1">
      <c r="X628" s="14"/>
    </row>
    <row r="629" ht="14.25" customHeight="1">
      <c r="X629" s="14"/>
    </row>
    <row r="630" ht="14.25" customHeight="1">
      <c r="X630" s="14"/>
    </row>
    <row r="631" ht="14.25" customHeight="1">
      <c r="X631" s="14"/>
    </row>
    <row r="632" ht="14.25" customHeight="1">
      <c r="X632" s="14"/>
    </row>
    <row r="633" ht="14.25" customHeight="1">
      <c r="X633" s="14"/>
    </row>
    <row r="634" ht="14.25" customHeight="1">
      <c r="X634" s="14"/>
    </row>
    <row r="635" ht="14.25" customHeight="1">
      <c r="X635" s="14"/>
    </row>
    <row r="636" ht="14.25" customHeight="1">
      <c r="X636" s="14"/>
    </row>
    <row r="637" ht="14.25" customHeight="1">
      <c r="X637" s="14"/>
    </row>
    <row r="638" ht="14.25" customHeight="1">
      <c r="X638" s="14"/>
    </row>
    <row r="639" ht="14.25" customHeight="1">
      <c r="X639" s="14"/>
    </row>
    <row r="640" ht="14.25" customHeight="1">
      <c r="X640" s="14"/>
    </row>
    <row r="641" ht="14.25" customHeight="1">
      <c r="X641" s="14"/>
    </row>
    <row r="642" ht="14.25" customHeight="1">
      <c r="X642" s="14"/>
    </row>
    <row r="643" ht="14.25" customHeight="1">
      <c r="X643" s="14"/>
    </row>
    <row r="644" ht="14.25" customHeight="1">
      <c r="X644" s="14"/>
    </row>
    <row r="645" ht="14.25" customHeight="1">
      <c r="X645" s="14"/>
    </row>
    <row r="646" ht="14.25" customHeight="1">
      <c r="X646" s="14"/>
    </row>
    <row r="647" ht="14.25" customHeight="1">
      <c r="X647" s="14"/>
    </row>
    <row r="648" ht="14.25" customHeight="1">
      <c r="X648" s="14"/>
    </row>
    <row r="649" ht="14.25" customHeight="1">
      <c r="X649" s="14"/>
    </row>
    <row r="650" ht="14.25" customHeight="1">
      <c r="X650" s="14"/>
    </row>
    <row r="651" ht="14.25" customHeight="1">
      <c r="X651" s="14"/>
    </row>
    <row r="652" ht="14.25" customHeight="1">
      <c r="X652" s="14"/>
    </row>
    <row r="653" ht="14.25" customHeight="1">
      <c r="X653" s="14"/>
    </row>
    <row r="654" ht="14.25" customHeight="1">
      <c r="X654" s="14"/>
    </row>
    <row r="655" ht="14.25" customHeight="1">
      <c r="X655" s="14"/>
    </row>
    <row r="656" ht="14.25" customHeight="1">
      <c r="X656" s="14"/>
    </row>
    <row r="657" ht="14.25" customHeight="1">
      <c r="X657" s="14"/>
    </row>
    <row r="658" ht="14.25" customHeight="1">
      <c r="X658" s="14"/>
    </row>
    <row r="659" ht="14.25" customHeight="1">
      <c r="X659" s="14"/>
    </row>
    <row r="660" ht="14.25" customHeight="1">
      <c r="X660" s="14"/>
    </row>
    <row r="661" ht="14.25" customHeight="1">
      <c r="X661" s="14"/>
    </row>
    <row r="662" ht="14.25" customHeight="1">
      <c r="X662" s="14"/>
    </row>
    <row r="663" ht="14.25" customHeight="1">
      <c r="X663" s="14"/>
    </row>
    <row r="664" ht="14.25" customHeight="1">
      <c r="X664" s="14"/>
    </row>
    <row r="665" ht="14.25" customHeight="1">
      <c r="X665" s="14"/>
    </row>
    <row r="666" ht="14.25" customHeight="1">
      <c r="X666" s="14"/>
    </row>
    <row r="667" ht="14.25" customHeight="1">
      <c r="X667" s="14"/>
    </row>
    <row r="668" ht="14.25" customHeight="1">
      <c r="X668" s="14"/>
    </row>
    <row r="669" ht="14.25" customHeight="1">
      <c r="X669" s="14"/>
    </row>
    <row r="670" ht="14.25" customHeight="1">
      <c r="X670" s="14"/>
    </row>
    <row r="671" ht="14.25" customHeight="1">
      <c r="X671" s="14"/>
    </row>
    <row r="672" ht="14.25" customHeight="1">
      <c r="X672" s="14"/>
    </row>
    <row r="673" ht="14.25" customHeight="1">
      <c r="X673" s="14"/>
    </row>
    <row r="674" ht="14.25" customHeight="1">
      <c r="X674" s="14"/>
    </row>
    <row r="675" ht="14.25" customHeight="1">
      <c r="X675" s="14"/>
    </row>
    <row r="676" ht="14.25" customHeight="1">
      <c r="X676" s="14"/>
    </row>
    <row r="677" ht="14.25" customHeight="1">
      <c r="X677" s="14"/>
    </row>
    <row r="678" ht="14.25" customHeight="1">
      <c r="X678" s="14"/>
    </row>
    <row r="679" ht="14.25" customHeight="1">
      <c r="X679" s="14"/>
    </row>
    <row r="680" ht="14.25" customHeight="1">
      <c r="X680" s="14"/>
    </row>
    <row r="681" ht="14.25" customHeight="1">
      <c r="X681" s="14"/>
    </row>
    <row r="682" ht="14.25" customHeight="1">
      <c r="X682" s="14"/>
    </row>
    <row r="683" ht="14.25" customHeight="1">
      <c r="X683" s="14"/>
    </row>
    <row r="684" ht="14.25" customHeight="1">
      <c r="X684" s="14"/>
    </row>
    <row r="685" ht="14.25" customHeight="1">
      <c r="X685" s="14"/>
    </row>
    <row r="686" ht="14.25" customHeight="1">
      <c r="X686" s="14"/>
    </row>
    <row r="687" ht="14.25" customHeight="1">
      <c r="X687" s="14"/>
    </row>
    <row r="688" ht="14.25" customHeight="1">
      <c r="X688" s="14"/>
    </row>
    <row r="689" ht="14.25" customHeight="1">
      <c r="X689" s="14"/>
    </row>
    <row r="690" ht="14.25" customHeight="1">
      <c r="X690" s="14"/>
    </row>
    <row r="691" ht="14.25" customHeight="1">
      <c r="X691" s="14"/>
    </row>
    <row r="692" ht="14.25" customHeight="1">
      <c r="X692" s="14"/>
    </row>
    <row r="693" ht="14.25" customHeight="1">
      <c r="X693" s="14"/>
    </row>
    <row r="694" ht="14.25" customHeight="1">
      <c r="X694" s="14"/>
    </row>
    <row r="695" ht="14.25" customHeight="1">
      <c r="X695" s="14"/>
    </row>
    <row r="696" ht="14.25" customHeight="1">
      <c r="X696" s="14"/>
    </row>
    <row r="697" ht="14.25" customHeight="1">
      <c r="X697" s="14"/>
    </row>
    <row r="698" ht="14.25" customHeight="1">
      <c r="X698" s="14"/>
    </row>
    <row r="699" ht="14.25" customHeight="1">
      <c r="X699" s="14"/>
    </row>
    <row r="700" ht="14.25" customHeight="1">
      <c r="X700" s="14"/>
    </row>
    <row r="701" ht="14.25" customHeight="1">
      <c r="X701" s="14"/>
    </row>
    <row r="702" ht="14.25" customHeight="1">
      <c r="X702" s="14"/>
    </row>
    <row r="703" ht="14.25" customHeight="1">
      <c r="X703" s="14"/>
    </row>
    <row r="704" ht="14.25" customHeight="1">
      <c r="X704" s="14"/>
    </row>
    <row r="705" ht="14.25" customHeight="1">
      <c r="X705" s="14"/>
    </row>
    <row r="706" ht="14.25" customHeight="1">
      <c r="X706" s="14"/>
    </row>
    <row r="707" ht="14.25" customHeight="1">
      <c r="X707" s="14"/>
    </row>
    <row r="708" ht="14.25" customHeight="1">
      <c r="X708" s="14"/>
    </row>
    <row r="709" ht="14.25" customHeight="1">
      <c r="X709" s="14"/>
    </row>
    <row r="710" ht="14.25" customHeight="1">
      <c r="X710" s="14"/>
    </row>
    <row r="711" ht="14.25" customHeight="1">
      <c r="X711" s="14"/>
    </row>
    <row r="712" ht="14.25" customHeight="1">
      <c r="X712" s="14"/>
    </row>
    <row r="713" ht="14.25" customHeight="1">
      <c r="X713" s="14"/>
    </row>
    <row r="714" ht="14.25" customHeight="1">
      <c r="X714" s="14"/>
    </row>
    <row r="715" ht="14.25" customHeight="1">
      <c r="X715" s="14"/>
    </row>
    <row r="716" ht="14.25" customHeight="1">
      <c r="X716" s="14"/>
    </row>
    <row r="717" ht="14.25" customHeight="1">
      <c r="X717" s="14"/>
    </row>
    <row r="718" ht="14.25" customHeight="1">
      <c r="X718" s="14"/>
    </row>
    <row r="719" ht="14.25" customHeight="1">
      <c r="X719" s="14"/>
    </row>
    <row r="720" ht="14.25" customHeight="1">
      <c r="X720" s="14"/>
    </row>
    <row r="721" ht="14.25" customHeight="1">
      <c r="X721" s="14"/>
    </row>
    <row r="722" ht="14.25" customHeight="1">
      <c r="X722" s="14"/>
    </row>
    <row r="723" ht="14.25" customHeight="1">
      <c r="X723" s="14"/>
    </row>
    <row r="724" ht="14.25" customHeight="1">
      <c r="X724" s="14"/>
    </row>
    <row r="725" ht="14.25" customHeight="1">
      <c r="X725" s="14"/>
    </row>
    <row r="726" ht="14.25" customHeight="1">
      <c r="X726" s="14"/>
    </row>
    <row r="727" ht="14.25" customHeight="1">
      <c r="X727" s="14"/>
    </row>
    <row r="728" ht="14.25" customHeight="1">
      <c r="X728" s="14"/>
    </row>
    <row r="729" ht="14.25" customHeight="1">
      <c r="X729" s="14"/>
    </row>
    <row r="730" ht="14.25" customHeight="1">
      <c r="X730" s="14"/>
    </row>
    <row r="731" ht="14.25" customHeight="1">
      <c r="X731" s="14"/>
    </row>
    <row r="732" ht="14.25" customHeight="1">
      <c r="X732" s="14"/>
    </row>
    <row r="733" ht="14.25" customHeight="1">
      <c r="X733" s="14"/>
    </row>
    <row r="734" ht="14.25" customHeight="1">
      <c r="X734" s="14"/>
    </row>
    <row r="735" ht="14.25" customHeight="1">
      <c r="X735" s="14"/>
    </row>
    <row r="736" ht="14.25" customHeight="1">
      <c r="X736" s="14"/>
    </row>
    <row r="737" ht="14.25" customHeight="1">
      <c r="X737" s="14"/>
    </row>
    <row r="738" ht="14.25" customHeight="1">
      <c r="X738" s="14"/>
    </row>
    <row r="739" ht="14.25" customHeight="1">
      <c r="X739" s="14"/>
    </row>
    <row r="740" ht="14.25" customHeight="1">
      <c r="X740" s="14"/>
    </row>
    <row r="741" ht="14.25" customHeight="1">
      <c r="X741" s="14"/>
    </row>
    <row r="742" ht="14.25" customHeight="1">
      <c r="X742" s="14"/>
    </row>
    <row r="743" ht="14.25" customHeight="1">
      <c r="X743" s="14"/>
    </row>
    <row r="744" ht="14.25" customHeight="1">
      <c r="X744" s="14"/>
    </row>
    <row r="745" ht="14.25" customHeight="1">
      <c r="X745" s="14"/>
    </row>
    <row r="746" ht="14.25" customHeight="1">
      <c r="X746" s="14"/>
    </row>
    <row r="747" ht="14.25" customHeight="1">
      <c r="X747" s="14"/>
    </row>
    <row r="748" ht="14.25" customHeight="1">
      <c r="X748" s="14"/>
    </row>
    <row r="749" ht="14.25" customHeight="1">
      <c r="X749" s="14"/>
    </row>
    <row r="750" ht="14.25" customHeight="1">
      <c r="X750" s="14"/>
    </row>
    <row r="751" ht="14.25" customHeight="1">
      <c r="X751" s="14"/>
    </row>
    <row r="752" ht="14.25" customHeight="1">
      <c r="X752" s="14"/>
    </row>
    <row r="753" ht="14.25" customHeight="1">
      <c r="X753" s="14"/>
    </row>
    <row r="754" ht="14.25" customHeight="1">
      <c r="X754" s="14"/>
    </row>
    <row r="755" ht="14.25" customHeight="1">
      <c r="X755" s="14"/>
    </row>
    <row r="756" ht="14.25" customHeight="1">
      <c r="X756" s="14"/>
    </row>
    <row r="757" ht="14.25" customHeight="1">
      <c r="X757" s="14"/>
    </row>
    <row r="758" ht="14.25" customHeight="1">
      <c r="X758" s="14"/>
    </row>
    <row r="759" ht="14.25" customHeight="1">
      <c r="X759" s="14"/>
    </row>
    <row r="760" ht="14.25" customHeight="1">
      <c r="X760" s="14"/>
    </row>
    <row r="761" ht="14.25" customHeight="1">
      <c r="X761" s="14"/>
    </row>
    <row r="762" ht="14.25" customHeight="1">
      <c r="X762" s="14"/>
    </row>
    <row r="763" ht="14.25" customHeight="1">
      <c r="X763" s="14"/>
    </row>
    <row r="764" ht="14.25" customHeight="1">
      <c r="X764" s="14"/>
    </row>
    <row r="765" ht="14.25" customHeight="1">
      <c r="X765" s="14"/>
    </row>
    <row r="766" ht="14.25" customHeight="1">
      <c r="X766" s="14"/>
    </row>
    <row r="767" ht="14.25" customHeight="1">
      <c r="X767" s="14"/>
    </row>
    <row r="768" ht="14.25" customHeight="1">
      <c r="X768" s="14"/>
    </row>
    <row r="769" ht="14.25" customHeight="1">
      <c r="X769" s="14"/>
    </row>
    <row r="770" ht="14.25" customHeight="1">
      <c r="X770" s="14"/>
    </row>
    <row r="771" ht="14.25" customHeight="1">
      <c r="X771" s="14"/>
    </row>
    <row r="772" ht="14.25" customHeight="1">
      <c r="X772" s="14"/>
    </row>
    <row r="773" ht="14.25" customHeight="1">
      <c r="X773" s="14"/>
    </row>
    <row r="774" ht="14.25" customHeight="1">
      <c r="X774" s="14"/>
    </row>
    <row r="775" ht="14.25" customHeight="1">
      <c r="X775" s="14"/>
    </row>
    <row r="776" ht="14.25" customHeight="1">
      <c r="X776" s="14"/>
    </row>
    <row r="777" ht="14.25" customHeight="1">
      <c r="X777" s="14"/>
    </row>
    <row r="778" ht="14.25" customHeight="1">
      <c r="X778" s="14"/>
    </row>
    <row r="779" ht="14.25" customHeight="1">
      <c r="X779" s="14"/>
    </row>
    <row r="780" ht="14.25" customHeight="1">
      <c r="X780" s="14"/>
    </row>
    <row r="781" ht="14.25" customHeight="1">
      <c r="X781" s="14"/>
    </row>
    <row r="782" ht="14.25" customHeight="1">
      <c r="X782" s="14"/>
    </row>
    <row r="783" ht="14.25" customHeight="1">
      <c r="X783" s="14"/>
    </row>
    <row r="784" ht="14.25" customHeight="1">
      <c r="X784" s="14"/>
    </row>
    <row r="785" ht="14.25" customHeight="1">
      <c r="X785" s="14"/>
    </row>
    <row r="786" ht="14.25" customHeight="1">
      <c r="X786" s="14"/>
    </row>
    <row r="787" ht="14.25" customHeight="1">
      <c r="X787" s="14"/>
    </row>
    <row r="788" ht="14.25" customHeight="1">
      <c r="X788" s="14"/>
    </row>
    <row r="789" ht="14.25" customHeight="1">
      <c r="X789" s="14"/>
    </row>
    <row r="790" ht="14.25" customHeight="1">
      <c r="X790" s="14"/>
    </row>
    <row r="791" ht="14.25" customHeight="1">
      <c r="X791" s="14"/>
    </row>
    <row r="792" ht="14.25" customHeight="1">
      <c r="X792" s="14"/>
    </row>
    <row r="793" ht="14.25" customHeight="1">
      <c r="X793" s="14"/>
    </row>
    <row r="794" ht="14.25" customHeight="1">
      <c r="X794" s="14"/>
    </row>
    <row r="795" ht="14.25" customHeight="1">
      <c r="X795" s="14"/>
    </row>
    <row r="796" ht="14.25" customHeight="1">
      <c r="X796" s="14"/>
    </row>
    <row r="797" ht="14.25" customHeight="1">
      <c r="X797" s="14"/>
    </row>
    <row r="798" ht="14.25" customHeight="1">
      <c r="X798" s="14"/>
    </row>
    <row r="799" ht="14.25" customHeight="1">
      <c r="X799" s="14"/>
    </row>
    <row r="800" ht="14.25" customHeight="1">
      <c r="X800" s="14"/>
    </row>
    <row r="801" ht="14.25" customHeight="1">
      <c r="X801" s="14"/>
    </row>
    <row r="802" ht="14.25" customHeight="1">
      <c r="X802" s="14"/>
    </row>
    <row r="803" ht="14.25" customHeight="1">
      <c r="X803" s="14"/>
    </row>
    <row r="804" ht="14.25" customHeight="1">
      <c r="X804" s="14"/>
    </row>
    <row r="805" ht="14.25" customHeight="1">
      <c r="X805" s="14"/>
    </row>
    <row r="806" ht="14.25" customHeight="1">
      <c r="X806" s="14"/>
    </row>
    <row r="807" ht="14.25" customHeight="1">
      <c r="X807" s="14"/>
    </row>
    <row r="808" ht="14.25" customHeight="1">
      <c r="X808" s="14"/>
    </row>
    <row r="809" ht="14.25" customHeight="1">
      <c r="X809" s="14"/>
    </row>
    <row r="810" ht="14.25" customHeight="1">
      <c r="X810" s="14"/>
    </row>
    <row r="811" ht="14.25" customHeight="1">
      <c r="X811" s="14"/>
    </row>
    <row r="812" ht="14.25" customHeight="1">
      <c r="X812" s="14"/>
    </row>
    <row r="813" ht="14.25" customHeight="1">
      <c r="X813" s="14"/>
    </row>
    <row r="814" ht="14.25" customHeight="1">
      <c r="X814" s="14"/>
    </row>
    <row r="815" ht="14.25" customHeight="1">
      <c r="X815" s="14"/>
    </row>
    <row r="816" ht="14.25" customHeight="1">
      <c r="X816" s="14"/>
    </row>
    <row r="817" ht="14.25" customHeight="1">
      <c r="X817" s="14"/>
    </row>
    <row r="818" ht="14.25" customHeight="1">
      <c r="X818" s="14"/>
    </row>
    <row r="819" ht="14.25" customHeight="1">
      <c r="X819" s="14"/>
    </row>
    <row r="820" ht="14.25" customHeight="1">
      <c r="X820" s="14"/>
    </row>
    <row r="821" ht="14.25" customHeight="1">
      <c r="X821" s="14"/>
    </row>
    <row r="822" ht="14.25" customHeight="1">
      <c r="X822" s="14"/>
    </row>
    <row r="823" ht="14.25" customHeight="1">
      <c r="X823" s="14"/>
    </row>
    <row r="824" ht="14.25" customHeight="1">
      <c r="X824" s="14"/>
    </row>
    <row r="825" ht="14.25" customHeight="1">
      <c r="X825" s="14"/>
    </row>
    <row r="826" ht="14.25" customHeight="1">
      <c r="X826" s="14"/>
    </row>
    <row r="827" ht="14.25" customHeight="1">
      <c r="X827" s="14"/>
    </row>
    <row r="828" ht="14.25" customHeight="1">
      <c r="X828" s="14"/>
    </row>
    <row r="829" ht="14.25" customHeight="1">
      <c r="X829" s="14"/>
    </row>
    <row r="830" ht="14.25" customHeight="1">
      <c r="X830" s="14"/>
    </row>
    <row r="831" ht="14.25" customHeight="1">
      <c r="X831" s="14"/>
    </row>
    <row r="832" ht="14.25" customHeight="1">
      <c r="X832" s="14"/>
    </row>
    <row r="833" ht="14.25" customHeight="1">
      <c r="X833" s="14"/>
    </row>
    <row r="834" ht="14.25" customHeight="1">
      <c r="X834" s="14"/>
    </row>
    <row r="835" ht="14.25" customHeight="1">
      <c r="X835" s="14"/>
    </row>
    <row r="836" ht="14.25" customHeight="1">
      <c r="X836" s="14"/>
    </row>
    <row r="837" ht="14.25" customHeight="1">
      <c r="X837" s="14"/>
    </row>
    <row r="838" ht="14.25" customHeight="1">
      <c r="X838" s="14"/>
    </row>
    <row r="839" ht="14.25" customHeight="1">
      <c r="X839" s="14"/>
    </row>
    <row r="840" ht="14.25" customHeight="1">
      <c r="X840" s="14"/>
    </row>
    <row r="841" ht="14.25" customHeight="1">
      <c r="X841" s="14"/>
    </row>
    <row r="842" ht="14.25" customHeight="1">
      <c r="X842" s="14"/>
    </row>
    <row r="843" ht="14.25" customHeight="1">
      <c r="X843" s="14"/>
    </row>
    <row r="844" ht="14.25" customHeight="1">
      <c r="X844" s="14"/>
    </row>
    <row r="845" ht="14.25" customHeight="1">
      <c r="X845" s="14"/>
    </row>
    <row r="846" ht="14.25" customHeight="1">
      <c r="X846" s="14"/>
    </row>
    <row r="847" ht="14.25" customHeight="1">
      <c r="X847" s="14"/>
    </row>
    <row r="848" ht="14.25" customHeight="1">
      <c r="X848" s="14"/>
    </row>
    <row r="849" ht="14.25" customHeight="1">
      <c r="X849" s="14"/>
    </row>
    <row r="850" ht="14.25" customHeight="1">
      <c r="X850" s="14"/>
    </row>
    <row r="851" ht="14.25" customHeight="1">
      <c r="X851" s="14"/>
    </row>
    <row r="852" ht="14.25" customHeight="1">
      <c r="X852" s="14"/>
    </row>
    <row r="853" ht="14.25" customHeight="1">
      <c r="X853" s="14"/>
    </row>
    <row r="854" ht="14.25" customHeight="1">
      <c r="X854" s="14"/>
    </row>
    <row r="855" ht="14.25" customHeight="1">
      <c r="X855" s="14"/>
    </row>
    <row r="856" ht="14.25" customHeight="1">
      <c r="X856" s="14"/>
    </row>
    <row r="857" ht="14.25" customHeight="1">
      <c r="X857" s="14"/>
    </row>
    <row r="858" ht="14.25" customHeight="1">
      <c r="X858" s="14"/>
    </row>
    <row r="859" ht="14.25" customHeight="1">
      <c r="X859" s="14"/>
    </row>
    <row r="860" ht="14.25" customHeight="1">
      <c r="X860" s="14"/>
    </row>
    <row r="861" ht="14.25" customHeight="1">
      <c r="X861" s="14"/>
    </row>
    <row r="862" ht="14.25" customHeight="1">
      <c r="X862" s="14"/>
    </row>
    <row r="863" ht="14.25" customHeight="1">
      <c r="X863" s="14"/>
    </row>
    <row r="864" ht="14.25" customHeight="1">
      <c r="X864" s="14"/>
    </row>
    <row r="865" ht="14.25" customHeight="1">
      <c r="X865" s="14"/>
    </row>
    <row r="866" ht="14.25" customHeight="1">
      <c r="X866" s="14"/>
    </row>
    <row r="867" ht="14.25" customHeight="1">
      <c r="X867" s="14"/>
    </row>
    <row r="868" ht="14.25" customHeight="1">
      <c r="X868" s="14"/>
    </row>
    <row r="869" ht="14.25" customHeight="1">
      <c r="X869" s="14"/>
    </row>
    <row r="870" ht="14.25" customHeight="1">
      <c r="X870" s="14"/>
    </row>
    <row r="871" ht="14.25" customHeight="1">
      <c r="X871" s="14"/>
    </row>
    <row r="872" ht="14.25" customHeight="1">
      <c r="X872" s="14"/>
    </row>
    <row r="873" ht="14.25" customHeight="1">
      <c r="X873" s="14"/>
    </row>
    <row r="874" ht="14.25" customHeight="1">
      <c r="X874" s="14"/>
    </row>
    <row r="875" ht="14.25" customHeight="1">
      <c r="X875" s="14"/>
    </row>
    <row r="876" ht="14.25" customHeight="1">
      <c r="X876" s="14"/>
    </row>
    <row r="877" ht="14.25" customHeight="1">
      <c r="X877" s="14"/>
    </row>
    <row r="878" ht="14.25" customHeight="1">
      <c r="X878" s="14"/>
    </row>
    <row r="879" ht="14.25" customHeight="1">
      <c r="X879" s="14"/>
    </row>
    <row r="880" ht="14.25" customHeight="1">
      <c r="X880" s="14"/>
    </row>
    <row r="881" ht="14.25" customHeight="1">
      <c r="X881" s="14"/>
    </row>
    <row r="882" ht="14.25" customHeight="1">
      <c r="X882" s="14"/>
    </row>
    <row r="883" ht="14.25" customHeight="1">
      <c r="X883" s="14"/>
    </row>
    <row r="884" ht="14.25" customHeight="1">
      <c r="X884" s="14"/>
    </row>
    <row r="885" ht="14.25" customHeight="1">
      <c r="X885" s="14"/>
    </row>
    <row r="886" ht="14.25" customHeight="1">
      <c r="X886" s="14"/>
    </row>
    <row r="887" ht="14.25" customHeight="1">
      <c r="X887" s="14"/>
    </row>
    <row r="888" ht="14.25" customHeight="1">
      <c r="X888" s="14"/>
    </row>
    <row r="889" ht="14.25" customHeight="1">
      <c r="X889" s="14"/>
    </row>
    <row r="890" ht="14.25" customHeight="1">
      <c r="X890" s="14"/>
    </row>
    <row r="891" ht="14.25" customHeight="1">
      <c r="X891" s="14"/>
    </row>
    <row r="892" ht="14.25" customHeight="1">
      <c r="X892" s="14"/>
    </row>
    <row r="893" ht="14.25" customHeight="1">
      <c r="X893" s="14"/>
    </row>
    <row r="894" ht="14.25" customHeight="1">
      <c r="X894" s="14"/>
    </row>
    <row r="895" ht="14.25" customHeight="1">
      <c r="X895" s="14"/>
    </row>
    <row r="896" ht="14.25" customHeight="1">
      <c r="X896" s="14"/>
    </row>
    <row r="897" ht="14.25" customHeight="1">
      <c r="X897" s="14"/>
    </row>
    <row r="898" ht="14.25" customHeight="1">
      <c r="X898" s="14"/>
    </row>
    <row r="899" ht="14.25" customHeight="1">
      <c r="X899" s="14"/>
    </row>
    <row r="900" ht="14.25" customHeight="1">
      <c r="X900" s="14"/>
    </row>
    <row r="901" ht="14.25" customHeight="1">
      <c r="X901" s="14"/>
    </row>
    <row r="902" ht="14.25" customHeight="1">
      <c r="X902" s="14"/>
    </row>
    <row r="903" ht="14.25" customHeight="1">
      <c r="X903" s="14"/>
    </row>
    <row r="904" ht="14.25" customHeight="1">
      <c r="X904" s="14"/>
    </row>
    <row r="905" ht="14.25" customHeight="1">
      <c r="X905" s="14"/>
    </row>
    <row r="906" ht="14.25" customHeight="1">
      <c r="X906" s="14"/>
    </row>
    <row r="907" ht="14.25" customHeight="1">
      <c r="X907" s="14"/>
    </row>
    <row r="908" ht="14.25" customHeight="1">
      <c r="X908" s="14"/>
    </row>
    <row r="909" ht="14.25" customHeight="1">
      <c r="X909" s="14"/>
    </row>
    <row r="910" ht="14.25" customHeight="1">
      <c r="X910" s="14"/>
    </row>
    <row r="911" ht="14.25" customHeight="1">
      <c r="X911" s="14"/>
    </row>
    <row r="912" ht="14.25" customHeight="1">
      <c r="X912" s="14"/>
    </row>
    <row r="913" ht="14.25" customHeight="1">
      <c r="X913" s="14"/>
    </row>
    <row r="914" ht="14.25" customHeight="1">
      <c r="X914" s="14"/>
    </row>
    <row r="915" ht="14.25" customHeight="1">
      <c r="X915" s="14"/>
    </row>
    <row r="916" ht="14.25" customHeight="1">
      <c r="X916" s="14"/>
    </row>
    <row r="917" ht="14.25" customHeight="1">
      <c r="X917" s="14"/>
    </row>
    <row r="918" ht="14.25" customHeight="1">
      <c r="X918" s="14"/>
    </row>
    <row r="919" ht="14.25" customHeight="1">
      <c r="X919" s="14"/>
    </row>
    <row r="920" ht="14.25" customHeight="1">
      <c r="X920" s="14"/>
    </row>
    <row r="921" ht="14.25" customHeight="1">
      <c r="X921" s="14"/>
    </row>
    <row r="922" ht="14.25" customHeight="1">
      <c r="X922" s="14"/>
    </row>
    <row r="923" ht="14.25" customHeight="1">
      <c r="X923" s="14"/>
    </row>
    <row r="924" ht="14.25" customHeight="1">
      <c r="X924" s="14"/>
    </row>
    <row r="925" ht="14.25" customHeight="1">
      <c r="X925" s="14"/>
    </row>
    <row r="926" ht="14.25" customHeight="1">
      <c r="X926" s="14"/>
    </row>
    <row r="927" ht="14.25" customHeight="1">
      <c r="X927" s="14"/>
    </row>
    <row r="928" ht="14.25" customHeight="1">
      <c r="X928" s="14"/>
    </row>
    <row r="929" ht="14.25" customHeight="1">
      <c r="X929" s="14"/>
    </row>
    <row r="930" ht="14.25" customHeight="1">
      <c r="X930" s="14"/>
    </row>
    <row r="931" ht="14.25" customHeight="1">
      <c r="X931" s="14"/>
    </row>
    <row r="932" ht="14.25" customHeight="1">
      <c r="X932" s="14"/>
    </row>
    <row r="933" ht="14.25" customHeight="1">
      <c r="X933" s="14"/>
    </row>
    <row r="934" ht="14.25" customHeight="1">
      <c r="X934" s="14"/>
    </row>
    <row r="935" ht="14.25" customHeight="1">
      <c r="X935" s="14"/>
    </row>
    <row r="936" ht="14.25" customHeight="1">
      <c r="X936" s="14"/>
    </row>
    <row r="937" ht="14.25" customHeight="1">
      <c r="X937" s="14"/>
    </row>
    <row r="938" ht="14.25" customHeight="1">
      <c r="X938" s="14"/>
    </row>
    <row r="939" ht="14.25" customHeight="1">
      <c r="X939" s="14"/>
    </row>
    <row r="940" ht="14.25" customHeight="1">
      <c r="X940" s="14"/>
    </row>
    <row r="941" ht="14.25" customHeight="1">
      <c r="X941" s="14"/>
    </row>
    <row r="942" ht="14.25" customHeight="1">
      <c r="X942" s="14"/>
    </row>
    <row r="943" ht="14.25" customHeight="1">
      <c r="X943" s="14"/>
    </row>
    <row r="944" ht="14.25" customHeight="1">
      <c r="X944" s="14"/>
    </row>
    <row r="945" ht="14.25" customHeight="1">
      <c r="X945" s="14"/>
    </row>
    <row r="946" ht="14.25" customHeight="1">
      <c r="X946" s="14"/>
    </row>
    <row r="947" ht="14.25" customHeight="1">
      <c r="X947" s="14"/>
    </row>
    <row r="948" ht="14.25" customHeight="1">
      <c r="X948" s="14"/>
    </row>
    <row r="949" ht="14.25" customHeight="1">
      <c r="X949" s="14"/>
    </row>
    <row r="950" ht="14.25" customHeight="1">
      <c r="X950" s="14"/>
    </row>
    <row r="951" ht="14.25" customHeight="1">
      <c r="X951" s="14"/>
    </row>
    <row r="952" ht="14.25" customHeight="1">
      <c r="X952" s="14"/>
    </row>
    <row r="953" ht="14.25" customHeight="1">
      <c r="X953" s="14"/>
    </row>
    <row r="954" ht="14.25" customHeight="1">
      <c r="X954" s="14"/>
    </row>
    <row r="955" ht="14.25" customHeight="1">
      <c r="X955" s="14"/>
    </row>
    <row r="956" ht="14.25" customHeight="1">
      <c r="X956" s="14"/>
    </row>
    <row r="957" ht="14.25" customHeight="1">
      <c r="X957" s="14"/>
    </row>
    <row r="958" ht="14.25" customHeight="1">
      <c r="X958" s="14"/>
    </row>
    <row r="959" ht="14.25" customHeight="1">
      <c r="X959" s="14"/>
    </row>
    <row r="960" ht="14.25" customHeight="1">
      <c r="X960" s="14"/>
    </row>
    <row r="961" ht="14.25" customHeight="1">
      <c r="X961" s="14"/>
    </row>
    <row r="962" ht="14.25" customHeight="1">
      <c r="X962" s="14"/>
    </row>
    <row r="963" ht="14.25" customHeight="1">
      <c r="X963" s="14"/>
    </row>
    <row r="964" ht="14.25" customHeight="1">
      <c r="X964" s="14"/>
    </row>
    <row r="965" ht="14.25" customHeight="1">
      <c r="X965" s="14"/>
    </row>
    <row r="966" ht="14.25" customHeight="1">
      <c r="X966" s="14"/>
    </row>
    <row r="967" ht="14.25" customHeight="1">
      <c r="X967" s="14"/>
    </row>
    <row r="968" ht="14.25" customHeight="1">
      <c r="X968" s="14"/>
    </row>
    <row r="969" ht="14.25" customHeight="1">
      <c r="X969" s="14"/>
    </row>
    <row r="970" ht="14.25" customHeight="1">
      <c r="X970" s="14"/>
    </row>
    <row r="971" ht="14.25" customHeight="1">
      <c r="X971" s="14"/>
    </row>
    <row r="972" ht="14.25" customHeight="1">
      <c r="X972" s="14"/>
    </row>
    <row r="973" ht="14.25" customHeight="1">
      <c r="X973" s="14"/>
    </row>
    <row r="974" ht="14.25" customHeight="1">
      <c r="X974" s="14"/>
    </row>
    <row r="975" ht="14.25" customHeight="1">
      <c r="X975" s="14"/>
    </row>
    <row r="976" ht="14.25" customHeight="1">
      <c r="X976" s="14"/>
    </row>
    <row r="977" ht="14.25" customHeight="1">
      <c r="X977" s="14"/>
    </row>
    <row r="978" ht="14.25" customHeight="1">
      <c r="X978" s="14"/>
    </row>
    <row r="979" ht="14.25" customHeight="1">
      <c r="X979" s="14"/>
    </row>
    <row r="980" ht="14.25" customHeight="1">
      <c r="X980" s="14"/>
    </row>
    <row r="981" ht="14.25" customHeight="1">
      <c r="X981" s="14"/>
    </row>
    <row r="982" ht="14.25" customHeight="1">
      <c r="X982" s="14"/>
    </row>
    <row r="983" ht="14.25" customHeight="1">
      <c r="X983" s="14"/>
    </row>
    <row r="984" ht="14.25" customHeight="1">
      <c r="X984" s="14"/>
    </row>
    <row r="985" ht="14.25" customHeight="1">
      <c r="X985" s="14"/>
    </row>
    <row r="986" ht="14.25" customHeight="1">
      <c r="X986" s="14"/>
    </row>
    <row r="987" ht="14.25" customHeight="1">
      <c r="X987" s="14"/>
    </row>
    <row r="988" ht="14.25" customHeight="1">
      <c r="X988" s="14"/>
    </row>
    <row r="989" ht="14.25" customHeight="1">
      <c r="X989" s="14"/>
    </row>
    <row r="990" ht="14.25" customHeight="1">
      <c r="X990" s="14"/>
    </row>
    <row r="991" ht="14.25" customHeight="1">
      <c r="X991" s="14"/>
    </row>
    <row r="992" ht="14.25" customHeight="1">
      <c r="X992" s="14"/>
    </row>
    <row r="993" ht="14.25" customHeight="1">
      <c r="X993" s="14"/>
    </row>
    <row r="994" ht="14.25" customHeight="1">
      <c r="X994" s="14"/>
    </row>
    <row r="995" ht="14.25" customHeight="1">
      <c r="X995" s="14"/>
    </row>
    <row r="996" ht="14.25" customHeight="1">
      <c r="X996" s="14"/>
    </row>
    <row r="997" ht="14.25" customHeight="1">
      <c r="X997" s="14"/>
    </row>
    <row r="998" ht="14.25" customHeight="1">
      <c r="X998" s="14"/>
    </row>
    <row r="999" ht="14.25" customHeight="1">
      <c r="X999" s="14"/>
    </row>
    <row r="1000" ht="14.25" customHeight="1">
      <c r="X1000" s="14"/>
    </row>
  </sheetData>
  <mergeCells count="3">
    <mergeCell ref="C6:D6"/>
    <mergeCell ref="E29:N29"/>
    <mergeCell ref="E30:N30"/>
  </mergeCells>
  <printOptions/>
  <pageMargins bottom="0.75" footer="0.0" header="0.0" left="0.7" right="0.7" top="0.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1" width="4.14"/>
    <col customWidth="1" min="2" max="2" width="5.71"/>
    <col customWidth="1" min="3" max="3" width="28.71"/>
    <col customWidth="1" min="4" max="4" width="1.71"/>
    <col customWidth="1" min="5" max="5" width="71.43"/>
    <col customWidth="1" min="6" max="6" width="25.14"/>
    <col customWidth="1" min="7" max="8" width="26.57"/>
    <col customWidth="1" min="9" max="9" width="3.71"/>
    <col customWidth="1" min="10" max="10" width="71.43"/>
    <col customWidth="1" min="11" max="11" width="26.43"/>
    <col customWidth="1" min="12" max="13" width="26.57"/>
    <col customWidth="1" min="14" max="14" width="3.71"/>
    <col customWidth="1" min="15" max="15" width="71.43"/>
    <col customWidth="1" min="16" max="18" width="26.57"/>
    <col customWidth="1" min="19" max="19" width="3.71"/>
    <col customWidth="1" min="20" max="20" width="71.43"/>
    <col customWidth="1" min="21" max="23" width="26.43"/>
    <col customWidth="1" min="24" max="24" width="3.57"/>
    <col customWidth="1" min="25" max="25" width="71.43"/>
    <col customWidth="1" min="26" max="28" width="26.43"/>
    <col customWidth="1" min="29" max="29" width="8.0"/>
  </cols>
  <sheetData>
    <row r="1" ht="14.25" customHeight="1">
      <c r="A1" s="1" t="s">
        <v>108</v>
      </c>
      <c r="B1" s="1"/>
      <c r="C1" s="2"/>
      <c r="D1" s="1"/>
      <c r="E1" s="1"/>
      <c r="F1" s="1"/>
      <c r="G1" s="1"/>
      <c r="H1" s="1"/>
      <c r="I1" s="1"/>
      <c r="J1" s="1"/>
      <c r="K1" s="1"/>
      <c r="L1" s="1"/>
      <c r="M1" s="1"/>
      <c r="N1" s="1"/>
      <c r="O1" s="1"/>
      <c r="P1" s="1"/>
      <c r="Q1" s="1"/>
      <c r="R1" s="1"/>
      <c r="S1" s="1"/>
      <c r="T1" s="1"/>
      <c r="U1" s="1"/>
      <c r="V1" s="1"/>
      <c r="W1" s="1"/>
      <c r="X1" s="1"/>
      <c r="Y1" s="1"/>
      <c r="Z1" s="1"/>
      <c r="AA1" s="1"/>
      <c r="AB1" s="1"/>
      <c r="AC1" s="1"/>
    </row>
    <row r="2" ht="14.25" customHeight="1">
      <c r="A2" s="1"/>
      <c r="B2" s="1"/>
      <c r="C2" s="3" t="str">
        <f>cstProjectName</f>
        <v>RM 6251 Supply of Energy</v>
      </c>
      <c r="D2" s="1"/>
      <c r="E2" s="1"/>
      <c r="F2" s="1"/>
      <c r="G2" s="1"/>
      <c r="H2" s="1"/>
      <c r="I2" s="1"/>
      <c r="J2" s="1"/>
      <c r="K2" s="1"/>
      <c r="L2" s="1"/>
      <c r="M2" s="1"/>
      <c r="N2" s="1"/>
      <c r="O2" s="1"/>
      <c r="P2" s="1"/>
      <c r="Q2" s="1"/>
      <c r="R2" s="1"/>
      <c r="S2" s="1"/>
      <c r="T2" s="1"/>
      <c r="U2" s="1"/>
      <c r="V2" s="1"/>
      <c r="W2" s="1"/>
      <c r="X2" s="1"/>
      <c r="Y2" s="1"/>
      <c r="Z2" s="1"/>
      <c r="AA2" s="1"/>
      <c r="AB2" s="1"/>
      <c r="AC2" s="1"/>
    </row>
    <row r="3" ht="14.25" customHeight="1">
      <c r="A3" s="1"/>
      <c r="B3" s="1"/>
      <c r="C3" s="4" t="str">
        <f>MID(CELL("filename",A1),FIND("]",CELL("filename",A1))+1,256)&amp;" Sheet"</f>
        <v>#VALUE!</v>
      </c>
      <c r="D3" s="1"/>
      <c r="E3" s="1"/>
      <c r="F3" s="1"/>
      <c r="G3" s="1"/>
      <c r="H3" s="1"/>
      <c r="I3" s="1"/>
      <c r="J3" s="1"/>
      <c r="K3" s="1"/>
      <c r="L3" s="1"/>
      <c r="M3" s="1"/>
      <c r="N3" s="1"/>
      <c r="O3" s="1"/>
      <c r="P3" s="1"/>
      <c r="Q3" s="1"/>
      <c r="R3" s="1"/>
      <c r="S3" s="1"/>
      <c r="T3" s="1"/>
      <c r="U3" s="1"/>
      <c r="V3" s="1"/>
      <c r="W3" s="1"/>
      <c r="X3" s="1"/>
      <c r="Y3" s="1"/>
      <c r="Z3" s="1"/>
      <c r="AA3" s="1"/>
      <c r="AB3" s="1"/>
      <c r="AC3" s="1"/>
    </row>
    <row r="4" ht="14.25" customHeight="1">
      <c r="A4" s="1"/>
      <c r="B4" s="1"/>
      <c r="C4" s="2" t="str">
        <f>IF(ISBLANK(cstProtectiveMarking),"",cstProtectiveMarking)</f>
        <v>OFFICIAL</v>
      </c>
      <c r="D4" s="1"/>
      <c r="E4" s="1"/>
      <c r="F4" s="1"/>
      <c r="G4" s="1"/>
      <c r="H4" s="1"/>
      <c r="I4" s="1"/>
      <c r="J4" s="1"/>
      <c r="K4" s="1"/>
      <c r="L4" s="1"/>
      <c r="M4" s="1"/>
      <c r="N4" s="1"/>
      <c r="O4" s="1"/>
      <c r="P4" s="1"/>
      <c r="Q4" s="1"/>
      <c r="R4" s="1"/>
      <c r="S4" s="1"/>
      <c r="T4" s="1"/>
      <c r="U4" s="1"/>
      <c r="V4" s="1"/>
      <c r="W4" s="1"/>
      <c r="X4" s="1"/>
      <c r="Y4" s="1"/>
      <c r="Z4" s="1"/>
      <c r="AA4" s="1"/>
      <c r="AB4" s="1"/>
      <c r="AC4" s="1"/>
    </row>
    <row r="5" ht="14.25" customHeight="1">
      <c r="A5" s="1"/>
      <c r="B5" s="1"/>
      <c r="C5" s="9" t="str">
        <f>HYPERLINK("#'Contents'!A1",sysChkWord)</f>
        <v>1 Error 1 Warning</v>
      </c>
      <c r="D5" s="8"/>
      <c r="E5" s="1"/>
      <c r="F5" s="1"/>
      <c r="G5" s="1"/>
      <c r="H5" s="1"/>
      <c r="I5" s="1"/>
      <c r="J5" s="1"/>
      <c r="K5" s="1"/>
      <c r="L5" s="1"/>
      <c r="M5" s="1"/>
      <c r="N5" s="1"/>
      <c r="O5" s="1"/>
      <c r="P5" s="1"/>
      <c r="Q5" s="1"/>
      <c r="R5" s="1"/>
      <c r="S5" s="1"/>
      <c r="T5" s="1"/>
      <c r="U5" s="1"/>
      <c r="V5" s="1"/>
      <c r="W5" s="1"/>
      <c r="X5" s="1"/>
      <c r="Y5" s="1"/>
      <c r="Z5" s="1"/>
      <c r="AA5" s="1"/>
      <c r="AB5" s="1"/>
      <c r="AC5" s="1"/>
    </row>
    <row r="6" ht="14.25" customHeight="1">
      <c r="A6" s="1"/>
      <c r="B6" s="9"/>
      <c r="C6" s="10" t="str">
        <f>HYPERLINK("#'Contents'!A1","Click for Contents")</f>
        <v>Click for Contents</v>
      </c>
      <c r="D6" s="7"/>
      <c r="E6" s="8"/>
      <c r="F6" s="8"/>
      <c r="G6" s="1"/>
      <c r="H6" s="1"/>
      <c r="I6" s="1"/>
      <c r="J6" s="1"/>
      <c r="K6" s="1"/>
      <c r="L6" s="1"/>
      <c r="M6" s="1"/>
      <c r="N6" s="1"/>
      <c r="O6" s="1"/>
      <c r="P6" s="1"/>
      <c r="Q6" s="1"/>
      <c r="R6" s="1"/>
      <c r="S6" s="1"/>
      <c r="T6" s="1"/>
      <c r="U6" s="1"/>
      <c r="V6" s="1"/>
      <c r="W6" s="1"/>
      <c r="X6" s="1"/>
      <c r="Y6" s="1"/>
      <c r="Z6" s="1"/>
      <c r="AA6" s="1"/>
      <c r="AB6" s="1"/>
      <c r="AC6" s="1"/>
    </row>
    <row r="7"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row>
    <row r="8" ht="14.25" customHeight="1">
      <c r="A8" s="26">
        <f t="shared" ref="A8:B8" si="1">SUM(A9:A178)</f>
        <v>0</v>
      </c>
      <c r="B8" s="26">
        <f t="shared" si="1"/>
        <v>0</v>
      </c>
      <c r="C8" s="13"/>
      <c r="D8" s="13"/>
      <c r="E8" s="13"/>
      <c r="F8" s="13"/>
      <c r="G8" s="13"/>
      <c r="H8" s="13"/>
      <c r="I8" s="1"/>
      <c r="J8" s="1"/>
      <c r="K8" s="1"/>
      <c r="L8" s="1"/>
      <c r="M8" s="1"/>
      <c r="N8" s="1"/>
      <c r="O8" s="1"/>
      <c r="P8" s="1"/>
      <c r="Q8" s="1"/>
      <c r="R8" s="1"/>
      <c r="S8" s="1"/>
      <c r="T8" s="1"/>
      <c r="U8" s="1"/>
      <c r="V8" s="1"/>
      <c r="W8" s="1"/>
      <c r="X8" s="1"/>
      <c r="Y8" s="1"/>
      <c r="Z8" s="1"/>
      <c r="AA8" s="1"/>
      <c r="AB8" s="1"/>
      <c r="AC8" s="1"/>
    </row>
    <row r="9" ht="14.25" customHeight="1">
      <c r="B9" s="81"/>
      <c r="C9" s="81"/>
      <c r="D9" s="81"/>
      <c r="E9" s="82"/>
      <c r="F9" s="81"/>
      <c r="G9" s="81"/>
      <c r="H9" s="81"/>
      <c r="I9" s="81"/>
      <c r="J9" s="81"/>
      <c r="K9" s="81"/>
      <c r="L9" s="81"/>
      <c r="M9" s="81"/>
      <c r="N9" s="81"/>
      <c r="O9" s="81"/>
      <c r="P9" s="81"/>
      <c r="Q9" s="81"/>
      <c r="R9" s="81"/>
      <c r="S9" s="81"/>
      <c r="T9" s="81"/>
      <c r="U9" s="81"/>
      <c r="V9" s="81"/>
      <c r="W9" s="81"/>
      <c r="X9" s="81"/>
      <c r="Y9" s="81"/>
      <c r="Z9" s="81"/>
      <c r="AA9" s="81"/>
      <c r="AB9" s="81"/>
      <c r="AC9" s="81"/>
    </row>
    <row r="10" ht="14.25" customHeight="1">
      <c r="B10" s="81"/>
      <c r="C10" s="81"/>
      <c r="D10" s="81"/>
      <c r="E10" s="83"/>
      <c r="F10" s="81"/>
      <c r="G10" s="81"/>
      <c r="H10" s="81"/>
      <c r="I10" s="81"/>
      <c r="J10" s="81"/>
      <c r="K10" s="81"/>
      <c r="L10" s="81"/>
      <c r="M10" s="81"/>
      <c r="N10" s="81"/>
      <c r="O10" s="81"/>
      <c r="P10" s="81"/>
      <c r="Q10" s="81"/>
      <c r="R10" s="81"/>
      <c r="S10" s="81"/>
      <c r="T10" s="81"/>
      <c r="U10" s="81"/>
      <c r="V10" s="81"/>
      <c r="W10" s="81"/>
      <c r="X10" s="81"/>
      <c r="Y10" s="81"/>
      <c r="Z10" s="81"/>
      <c r="AA10" s="81"/>
      <c r="AB10" s="81"/>
      <c r="AC10" s="81"/>
    </row>
    <row r="11" ht="14.25" customHeight="1">
      <c r="A11" s="14"/>
      <c r="B11" s="81"/>
      <c r="D11" s="81"/>
      <c r="E11" s="83"/>
      <c r="F11" s="81"/>
      <c r="G11" s="81"/>
      <c r="H11" s="81"/>
      <c r="I11" s="81"/>
      <c r="J11" s="81"/>
      <c r="K11" s="81"/>
      <c r="L11" s="81"/>
      <c r="M11" s="81"/>
      <c r="N11" s="81"/>
      <c r="O11" s="81"/>
      <c r="P11" s="81"/>
      <c r="Q11" s="81"/>
      <c r="R11" s="81"/>
      <c r="S11" s="81"/>
      <c r="T11" s="81"/>
      <c r="U11" s="81"/>
      <c r="V11" s="81"/>
      <c r="W11" s="81"/>
      <c r="X11" s="81"/>
      <c r="Y11" s="81"/>
      <c r="Z11" s="81"/>
      <c r="AA11" s="81"/>
      <c r="AB11" s="81"/>
      <c r="AC11" s="81"/>
    </row>
    <row r="12" ht="14.25" customHeight="1">
      <c r="A12" s="14"/>
      <c r="B12" s="81"/>
      <c r="D12" s="81"/>
      <c r="E12" s="82" t="s">
        <v>134</v>
      </c>
      <c r="F12" s="81"/>
      <c r="G12" s="81"/>
      <c r="H12" s="81"/>
      <c r="I12" s="81"/>
      <c r="J12" s="81"/>
      <c r="K12" s="81"/>
      <c r="L12" s="81"/>
      <c r="M12" s="81"/>
      <c r="N12" s="81"/>
      <c r="O12" s="81"/>
      <c r="P12" s="81"/>
      <c r="Q12" s="81"/>
      <c r="R12" s="81"/>
      <c r="S12" s="81"/>
      <c r="T12" s="81"/>
      <c r="U12" s="81"/>
      <c r="V12" s="81"/>
      <c r="W12" s="81"/>
      <c r="X12" s="81"/>
      <c r="Y12" s="81"/>
      <c r="Z12" s="81"/>
      <c r="AA12" s="81"/>
      <c r="AB12" s="81"/>
      <c r="AC12" s="81"/>
    </row>
    <row r="13" ht="14.25" customHeight="1">
      <c r="A13" s="14"/>
      <c r="B13" s="81"/>
      <c r="D13" s="81"/>
      <c r="E13" s="24" t="s">
        <v>135</v>
      </c>
      <c r="F13" s="81"/>
      <c r="G13" s="81"/>
      <c r="H13" s="81"/>
      <c r="I13" s="81"/>
      <c r="J13" s="81"/>
      <c r="K13" s="81"/>
      <c r="L13" s="81"/>
      <c r="M13" s="81"/>
      <c r="N13" s="81"/>
      <c r="O13" s="81"/>
      <c r="P13" s="81"/>
      <c r="Q13" s="81"/>
      <c r="R13" s="81"/>
      <c r="S13" s="81"/>
      <c r="T13" s="81"/>
      <c r="U13" s="81"/>
      <c r="V13" s="81"/>
      <c r="W13" s="81"/>
      <c r="X13" s="81"/>
      <c r="Y13" s="81"/>
      <c r="Z13" s="81"/>
      <c r="AA13" s="81"/>
      <c r="AB13" s="81"/>
      <c r="AC13" s="81"/>
    </row>
    <row r="14" ht="14.25" customHeight="1">
      <c r="A14" s="14"/>
      <c r="B14" s="81"/>
      <c r="D14" s="23"/>
      <c r="E14" s="23" t="s">
        <v>136</v>
      </c>
      <c r="F14" s="23"/>
      <c r="G14" s="23"/>
      <c r="H14" s="23"/>
      <c r="I14" s="23"/>
      <c r="J14" s="23" t="s">
        <v>137</v>
      </c>
      <c r="K14" s="23" t="s">
        <v>138</v>
      </c>
      <c r="L14" s="23"/>
      <c r="M14" s="23"/>
      <c r="N14" s="23"/>
      <c r="O14" s="23" t="s">
        <v>137</v>
      </c>
      <c r="P14" s="23"/>
      <c r="Q14" s="23"/>
      <c r="R14" s="23"/>
      <c r="S14" s="23"/>
      <c r="T14" s="23" t="s">
        <v>139</v>
      </c>
      <c r="U14" s="23" t="s">
        <v>138</v>
      </c>
      <c r="V14" s="23"/>
      <c r="W14" s="23"/>
      <c r="X14" s="23"/>
      <c r="Y14" s="23" t="s">
        <v>140</v>
      </c>
      <c r="Z14" s="23"/>
      <c r="AA14" s="23"/>
      <c r="AB14" s="23"/>
      <c r="AC14" s="23"/>
    </row>
    <row r="15" ht="14.25" customHeight="1">
      <c r="A15" s="14"/>
      <c r="B15" s="81"/>
      <c r="C15" s="14"/>
      <c r="D15" s="23"/>
      <c r="E15" s="23" t="s">
        <v>108</v>
      </c>
      <c r="F15" s="23"/>
      <c r="G15" s="23"/>
      <c r="H15" s="23"/>
      <c r="I15" s="23"/>
      <c r="J15" s="23" t="s">
        <v>141</v>
      </c>
      <c r="K15" s="84"/>
      <c r="L15" s="84"/>
      <c r="M15" s="84"/>
      <c r="N15" s="23"/>
      <c r="O15" s="23"/>
      <c r="P15" s="23"/>
      <c r="Q15" s="23"/>
      <c r="R15" s="23"/>
      <c r="S15" s="23"/>
      <c r="T15" s="23" t="s">
        <v>141</v>
      </c>
      <c r="U15" s="84"/>
      <c r="V15" s="84"/>
      <c r="W15" s="84"/>
      <c r="X15" s="23"/>
      <c r="Y15" s="23"/>
      <c r="Z15" s="23"/>
      <c r="AA15" s="23"/>
      <c r="AB15" s="23"/>
      <c r="AC15" s="23"/>
    </row>
    <row r="16" ht="14.25" customHeight="1">
      <c r="A16" s="85"/>
      <c r="B16" s="85"/>
      <c r="D16" s="86"/>
      <c r="E16" s="86"/>
      <c r="F16" s="86"/>
      <c r="G16" s="86"/>
      <c r="H16" s="86"/>
      <c r="I16" s="86"/>
      <c r="J16" s="23" t="s">
        <v>142</v>
      </c>
      <c r="K16" s="87">
        <v>1.0</v>
      </c>
      <c r="L16" s="87">
        <v>1.0</v>
      </c>
      <c r="M16" s="87">
        <v>1.0</v>
      </c>
      <c r="N16" s="86"/>
      <c r="O16" s="81"/>
      <c r="P16" s="81"/>
      <c r="Q16" s="81"/>
      <c r="R16" s="81"/>
      <c r="S16" s="86"/>
      <c r="T16" s="23" t="s">
        <v>142</v>
      </c>
      <c r="U16" s="87">
        <v>1.0</v>
      </c>
      <c r="V16" s="87">
        <v>1.0</v>
      </c>
      <c r="W16" s="87">
        <v>1.0</v>
      </c>
      <c r="X16" s="86"/>
      <c r="Y16" s="86"/>
      <c r="Z16" s="81"/>
      <c r="AA16" s="81"/>
      <c r="AB16" s="81"/>
      <c r="AC16" s="86"/>
    </row>
    <row r="17" ht="14.25" customHeight="1">
      <c r="A17" s="85"/>
      <c r="B17" s="85"/>
      <c r="D17" s="86"/>
      <c r="E17" s="86"/>
      <c r="F17" s="86"/>
      <c r="G17" s="86"/>
      <c r="H17" s="86"/>
      <c r="I17" s="86"/>
      <c r="J17" s="23" t="s">
        <v>143</v>
      </c>
      <c r="K17" s="87">
        <v>1.0</v>
      </c>
      <c r="L17" s="87">
        <v>1.0</v>
      </c>
      <c r="M17" s="87">
        <v>1.0</v>
      </c>
      <c r="N17" s="86"/>
      <c r="O17" s="81"/>
      <c r="P17" s="81"/>
      <c r="Q17" s="81"/>
      <c r="R17" s="81"/>
      <c r="S17" s="86"/>
      <c r="T17" s="23" t="s">
        <v>143</v>
      </c>
      <c r="U17" s="87">
        <v>1.0</v>
      </c>
      <c r="V17" s="87">
        <v>1.0</v>
      </c>
      <c r="W17" s="87">
        <v>1.0</v>
      </c>
      <c r="X17" s="86"/>
      <c r="Y17" s="86"/>
      <c r="Z17" s="81"/>
      <c r="AA17" s="81"/>
      <c r="AB17" s="81"/>
      <c r="AC17" s="86"/>
    </row>
    <row r="18" ht="14.25" customHeight="1">
      <c r="A18" s="85"/>
      <c r="B18" s="85"/>
      <c r="C18" s="14"/>
      <c r="D18" s="81"/>
      <c r="E18" s="84" t="s">
        <v>144</v>
      </c>
      <c r="F18" s="81"/>
      <c r="G18" s="81" t="s">
        <v>108</v>
      </c>
      <c r="H18" s="81"/>
      <c r="I18" s="81"/>
      <c r="J18" s="84" t="s">
        <v>145</v>
      </c>
      <c r="K18" s="81"/>
      <c r="L18" s="81"/>
      <c r="M18" s="81"/>
      <c r="N18" s="81"/>
      <c r="O18" s="23" t="str">
        <f>J18</f>
        <v>Immediate Parent Name</v>
      </c>
      <c r="P18" s="81"/>
      <c r="Q18" s="81"/>
      <c r="R18" s="81"/>
      <c r="S18" s="81"/>
      <c r="T18" s="84" t="s">
        <v>146</v>
      </c>
      <c r="U18" s="81"/>
      <c r="V18" s="81"/>
      <c r="W18" s="81"/>
      <c r="X18" s="81"/>
      <c r="Y18" s="23" t="str">
        <f>T18</f>
        <v>Ultimate Parent Name</v>
      </c>
      <c r="Z18" s="81"/>
      <c r="AA18" s="81"/>
      <c r="AB18" s="81"/>
      <c r="AC18" s="81"/>
    </row>
    <row r="19" ht="15.75" customHeight="1">
      <c r="A19" s="85"/>
      <c r="B19" s="85"/>
      <c r="D19" s="14"/>
      <c r="J19" s="88"/>
      <c r="K19" s="14"/>
      <c r="L19" s="14"/>
      <c r="M19" s="14"/>
      <c r="N19" s="14"/>
      <c r="O19" s="88"/>
      <c r="T19" s="88"/>
      <c r="U19" s="14"/>
      <c r="V19" s="14"/>
      <c r="W19" s="14"/>
      <c r="Y19" s="88"/>
      <c r="Z19" s="14"/>
      <c r="AA19" s="14"/>
      <c r="AB19" s="14"/>
    </row>
    <row r="20" ht="14.25" customHeight="1">
      <c r="A20" s="85"/>
      <c r="B20" s="85"/>
      <c r="D20" s="81"/>
      <c r="E20" s="89" t="s">
        <v>147</v>
      </c>
      <c r="F20" s="81"/>
      <c r="G20" s="81"/>
      <c r="H20" s="90" t="s">
        <v>148</v>
      </c>
      <c r="I20" s="81"/>
      <c r="J20" s="89" t="s">
        <v>147</v>
      </c>
      <c r="K20" s="81"/>
      <c r="L20" s="81"/>
      <c r="M20" s="90" t="s">
        <v>148</v>
      </c>
      <c r="N20" s="81"/>
      <c r="O20" s="89" t="s">
        <v>147</v>
      </c>
      <c r="P20" s="81"/>
      <c r="Q20" s="81"/>
      <c r="R20" s="90" t="s">
        <v>148</v>
      </c>
      <c r="S20" s="81"/>
      <c r="T20" s="89" t="s">
        <v>147</v>
      </c>
      <c r="U20" s="81"/>
      <c r="V20" s="81"/>
      <c r="W20" s="90" t="s">
        <v>148</v>
      </c>
      <c r="X20" s="81"/>
      <c r="Y20" s="89" t="s">
        <v>147</v>
      </c>
      <c r="Z20" s="81"/>
      <c r="AA20" s="81"/>
      <c r="AB20" s="90" t="s">
        <v>148</v>
      </c>
      <c r="AC20" s="81"/>
    </row>
    <row r="21" ht="14.25" customHeight="1">
      <c r="A21" s="85"/>
      <c r="B21" s="85"/>
      <c r="D21" s="14"/>
      <c r="E21" s="91" t="s">
        <v>149</v>
      </c>
      <c r="F21" s="92" t="s">
        <v>150</v>
      </c>
      <c r="G21" s="92" t="s">
        <v>150</v>
      </c>
      <c r="H21" s="92" t="s">
        <v>150</v>
      </c>
      <c r="I21" s="14"/>
      <c r="J21" s="91" t="s">
        <v>151</v>
      </c>
      <c r="K21" s="93" t="s">
        <v>150</v>
      </c>
      <c r="L21" s="93" t="s">
        <v>150</v>
      </c>
      <c r="M21" s="93" t="s">
        <v>150</v>
      </c>
      <c r="N21" s="14"/>
      <c r="O21" s="91" t="s">
        <v>149</v>
      </c>
      <c r="P21" s="94" t="str">
        <f t="shared" ref="P21:R21" si="2">K21</f>
        <v>31/XX/20XX</v>
      </c>
      <c r="Q21" s="94" t="str">
        <f t="shared" si="2"/>
        <v>31/XX/20XX</v>
      </c>
      <c r="R21" s="94" t="str">
        <f t="shared" si="2"/>
        <v>31/XX/20XX</v>
      </c>
      <c r="S21" s="14"/>
      <c r="T21" s="91" t="s">
        <v>151</v>
      </c>
      <c r="U21" s="93" t="s">
        <v>150</v>
      </c>
      <c r="V21" s="93" t="s">
        <v>150</v>
      </c>
      <c r="W21" s="93" t="s">
        <v>150</v>
      </c>
      <c r="Y21" s="91" t="s">
        <v>149</v>
      </c>
      <c r="Z21" s="94" t="str">
        <f t="shared" ref="Z21:AB21" si="3">U21</f>
        <v>31/XX/20XX</v>
      </c>
      <c r="AA21" s="94" t="str">
        <f t="shared" si="3"/>
        <v>31/XX/20XX</v>
      </c>
      <c r="AB21" s="94" t="str">
        <f t="shared" si="3"/>
        <v>31/XX/20XX</v>
      </c>
    </row>
    <row r="22" ht="14.25" customHeight="1">
      <c r="A22" s="85"/>
      <c r="B22" s="85"/>
      <c r="D22" s="14"/>
      <c r="E22" s="48" t="s">
        <v>152</v>
      </c>
      <c r="F22" s="84">
        <v>12.0</v>
      </c>
      <c r="G22" s="84">
        <v>12.0</v>
      </c>
      <c r="H22" s="84">
        <v>12.0</v>
      </c>
      <c r="J22" s="48" t="s">
        <v>152</v>
      </c>
      <c r="K22" s="84">
        <v>12.0</v>
      </c>
      <c r="L22" s="84">
        <v>12.0</v>
      </c>
      <c r="M22" s="84">
        <v>12.0</v>
      </c>
      <c r="N22" s="14"/>
      <c r="O22" s="48" t="s">
        <v>152</v>
      </c>
      <c r="P22" s="95">
        <f t="shared" ref="P22:R22" si="4">K22</f>
        <v>12</v>
      </c>
      <c r="Q22" s="95">
        <f t="shared" si="4"/>
        <v>12</v>
      </c>
      <c r="R22" s="95">
        <f t="shared" si="4"/>
        <v>12</v>
      </c>
      <c r="T22" s="48" t="s">
        <v>152</v>
      </c>
      <c r="U22" s="84">
        <v>12.0</v>
      </c>
      <c r="V22" s="84">
        <v>12.0</v>
      </c>
      <c r="W22" s="84">
        <v>12.0</v>
      </c>
      <c r="Y22" s="48" t="s">
        <v>152</v>
      </c>
      <c r="Z22" s="95">
        <f t="shared" ref="Z22:AB22" si="5">U22</f>
        <v>12</v>
      </c>
      <c r="AA22" s="95">
        <f t="shared" si="5"/>
        <v>12</v>
      </c>
      <c r="AB22" s="95">
        <f t="shared" si="5"/>
        <v>12</v>
      </c>
    </row>
    <row r="23" ht="14.25" customHeight="1">
      <c r="A23" s="85"/>
      <c r="B23" s="85"/>
      <c r="D23" s="14"/>
      <c r="E23" s="48" t="s">
        <v>153</v>
      </c>
      <c r="F23" s="84" t="s">
        <v>154</v>
      </c>
      <c r="G23" s="84" t="s">
        <v>154</v>
      </c>
      <c r="H23" s="84" t="s">
        <v>154</v>
      </c>
      <c r="J23" s="48" t="s">
        <v>153</v>
      </c>
      <c r="K23" s="84" t="s">
        <v>154</v>
      </c>
      <c r="L23" s="84" t="s">
        <v>154</v>
      </c>
      <c r="M23" s="84" t="s">
        <v>154</v>
      </c>
      <c r="N23" s="14"/>
      <c r="O23" s="48" t="s">
        <v>153</v>
      </c>
      <c r="P23" s="95" t="str">
        <f t="shared" ref="P23:R23" si="6">K23</f>
        <v>N</v>
      </c>
      <c r="Q23" s="95" t="str">
        <f t="shared" si="6"/>
        <v>N</v>
      </c>
      <c r="R23" s="95" t="str">
        <f t="shared" si="6"/>
        <v>N</v>
      </c>
      <c r="T23" s="48" t="s">
        <v>153</v>
      </c>
      <c r="U23" s="84" t="s">
        <v>155</v>
      </c>
      <c r="V23" s="84" t="s">
        <v>155</v>
      </c>
      <c r="W23" s="84" t="s">
        <v>155</v>
      </c>
      <c r="Y23" s="48" t="s">
        <v>153</v>
      </c>
      <c r="Z23" s="95" t="str">
        <f t="shared" ref="Z23:AB23" si="7">U23</f>
        <v>Y</v>
      </c>
      <c r="AA23" s="95" t="str">
        <f t="shared" si="7"/>
        <v>Y</v>
      </c>
      <c r="AB23" s="95" t="str">
        <f t="shared" si="7"/>
        <v>Y</v>
      </c>
    </row>
    <row r="24" ht="14.25" customHeight="1">
      <c r="A24" s="85"/>
      <c r="B24" s="85"/>
      <c r="D24" s="14"/>
      <c r="E24" s="48" t="s">
        <v>62</v>
      </c>
      <c r="F24" s="36" t="s">
        <v>156</v>
      </c>
      <c r="G24" s="36" t="s">
        <v>156</v>
      </c>
      <c r="H24" s="36" t="s">
        <v>156</v>
      </c>
      <c r="I24" s="14"/>
      <c r="J24" s="48" t="s">
        <v>62</v>
      </c>
      <c r="K24" s="36" t="s">
        <v>156</v>
      </c>
      <c r="L24" s="36" t="s">
        <v>156</v>
      </c>
      <c r="M24" s="36" t="s">
        <v>156</v>
      </c>
      <c r="N24" s="14"/>
      <c r="O24" s="48" t="s">
        <v>62</v>
      </c>
      <c r="P24" s="95" t="str">
        <f t="shared" ref="P24:R24" si="8">K24</f>
        <v>N/A</v>
      </c>
      <c r="Q24" s="95" t="str">
        <f t="shared" si="8"/>
        <v>N/A</v>
      </c>
      <c r="R24" s="95" t="str">
        <f t="shared" si="8"/>
        <v>N/A</v>
      </c>
      <c r="S24" s="14"/>
      <c r="T24" s="48" t="s">
        <v>62</v>
      </c>
      <c r="U24" s="36" t="s">
        <v>156</v>
      </c>
      <c r="V24" s="36" t="s">
        <v>156</v>
      </c>
      <c r="W24" s="36" t="s">
        <v>156</v>
      </c>
      <c r="X24" s="14"/>
      <c r="Y24" s="48" t="s">
        <v>62</v>
      </c>
      <c r="Z24" s="95" t="str">
        <f t="shared" ref="Z24:AB24" si="9">U24</f>
        <v>N/A</v>
      </c>
      <c r="AA24" s="95" t="str">
        <f t="shared" si="9"/>
        <v>N/A</v>
      </c>
      <c r="AB24" s="95" t="str">
        <f t="shared" si="9"/>
        <v>N/A</v>
      </c>
      <c r="AC24" s="14"/>
    </row>
    <row r="25" ht="14.25" customHeight="1">
      <c r="A25" s="85"/>
      <c r="B25" s="85"/>
      <c r="D25" s="14"/>
      <c r="E25" s="48" t="s">
        <v>157</v>
      </c>
      <c r="F25" s="84" t="s">
        <v>158</v>
      </c>
      <c r="G25" s="84" t="s">
        <v>158</v>
      </c>
      <c r="H25" s="84" t="s">
        <v>158</v>
      </c>
      <c r="J25" s="48" t="s">
        <v>157</v>
      </c>
      <c r="K25" s="84" t="s">
        <v>158</v>
      </c>
      <c r="L25" s="84" t="s">
        <v>158</v>
      </c>
      <c r="M25" s="84" t="s">
        <v>158</v>
      </c>
      <c r="N25" s="14"/>
      <c r="O25" s="48" t="s">
        <v>157</v>
      </c>
      <c r="P25" s="95" t="str">
        <f t="shared" ref="P25:R25" si="10">K25</f>
        <v>Annual</v>
      </c>
      <c r="Q25" s="95" t="str">
        <f t="shared" si="10"/>
        <v>Annual</v>
      </c>
      <c r="R25" s="95" t="str">
        <f t="shared" si="10"/>
        <v>Annual</v>
      </c>
      <c r="T25" s="48" t="s">
        <v>157</v>
      </c>
      <c r="U25" s="84" t="s">
        <v>158</v>
      </c>
      <c r="V25" s="84" t="s">
        <v>158</v>
      </c>
      <c r="W25" s="84" t="s">
        <v>158</v>
      </c>
      <c r="Y25" s="48" t="s">
        <v>157</v>
      </c>
      <c r="Z25" s="95" t="str">
        <f t="shared" ref="Z25:AB25" si="11">U25</f>
        <v>Annual</v>
      </c>
      <c r="AA25" s="95" t="str">
        <f t="shared" si="11"/>
        <v>Annual</v>
      </c>
      <c r="AB25" s="95" t="str">
        <f t="shared" si="11"/>
        <v>Annual</v>
      </c>
    </row>
    <row r="26" ht="14.25" customHeight="1">
      <c r="A26" s="85">
        <f>IF(OR(F26&lt;0,G26&lt;0,H26&lt;0,P26&lt;0,Q26&lt;0,R26&lt;0,Z26&lt;0,AA26&lt;0,AB26&lt;0),1,0)</f>
        <v>0</v>
      </c>
      <c r="B26" s="85"/>
      <c r="D26" s="14"/>
      <c r="E26" s="96" t="s">
        <v>159</v>
      </c>
      <c r="F26" s="97">
        <v>0.0</v>
      </c>
      <c r="G26" s="97">
        <v>0.0</v>
      </c>
      <c r="H26" s="97">
        <v>0.0</v>
      </c>
      <c r="J26" s="96" t="s">
        <v>159</v>
      </c>
      <c r="K26" s="97">
        <v>0.0</v>
      </c>
      <c r="L26" s="97">
        <v>0.0</v>
      </c>
      <c r="M26" s="97">
        <v>0.0</v>
      </c>
      <c r="N26" s="14"/>
      <c r="O26" s="96" t="s">
        <v>159</v>
      </c>
      <c r="P26" s="98">
        <f t="shared" ref="P26:R26" si="12">K26/K$16</f>
        <v>0</v>
      </c>
      <c r="Q26" s="98">
        <f t="shared" si="12"/>
        <v>0</v>
      </c>
      <c r="R26" s="98">
        <f t="shared" si="12"/>
        <v>0</v>
      </c>
      <c r="T26" s="96" t="s">
        <v>159</v>
      </c>
      <c r="U26" s="97">
        <v>0.0</v>
      </c>
      <c r="V26" s="97">
        <v>0.0</v>
      </c>
      <c r="W26" s="97">
        <v>0.0</v>
      </c>
      <c r="Y26" s="96" t="s">
        <v>159</v>
      </c>
      <c r="Z26" s="98">
        <f t="shared" ref="Z26:AB26" si="13">U26/U$16</f>
        <v>0</v>
      </c>
      <c r="AA26" s="98">
        <f t="shared" si="13"/>
        <v>0</v>
      </c>
      <c r="AB26" s="98">
        <f t="shared" si="13"/>
        <v>0</v>
      </c>
    </row>
    <row r="27" ht="14.25" customHeight="1">
      <c r="A27" s="85">
        <f>IF(OR(F27&gt;0,G27&gt;0,H27&gt;0,P27&gt;0,Q27&gt;0,R27&gt;0,Z27&gt;0,AA27&gt;0,AB27&gt;0),1,0)</f>
        <v>0</v>
      </c>
      <c r="B27" s="85"/>
      <c r="D27" s="14"/>
      <c r="E27" s="96" t="s">
        <v>160</v>
      </c>
      <c r="F27" s="97">
        <v>0.0</v>
      </c>
      <c r="G27" s="97">
        <v>0.0</v>
      </c>
      <c r="H27" s="97">
        <v>0.0</v>
      </c>
      <c r="I27" s="14"/>
      <c r="J27" s="96" t="s">
        <v>160</v>
      </c>
      <c r="K27" s="97">
        <v>0.0</v>
      </c>
      <c r="L27" s="97">
        <v>0.0</v>
      </c>
      <c r="M27" s="97">
        <v>0.0</v>
      </c>
      <c r="N27" s="14"/>
      <c r="O27" s="96" t="s">
        <v>160</v>
      </c>
      <c r="P27" s="98">
        <f t="shared" ref="P27:R27" si="14">K27/K$16</f>
        <v>0</v>
      </c>
      <c r="Q27" s="98">
        <f t="shared" si="14"/>
        <v>0</v>
      </c>
      <c r="R27" s="98">
        <f t="shared" si="14"/>
        <v>0</v>
      </c>
      <c r="T27" s="96" t="s">
        <v>160</v>
      </c>
      <c r="U27" s="97">
        <v>0.0</v>
      </c>
      <c r="V27" s="97">
        <v>0.0</v>
      </c>
      <c r="W27" s="97">
        <v>0.0</v>
      </c>
      <c r="Y27" s="96" t="s">
        <v>160</v>
      </c>
      <c r="Z27" s="98">
        <f t="shared" ref="Z27:AB27" si="15">U27/U$16</f>
        <v>0</v>
      </c>
      <c r="AA27" s="98">
        <f t="shared" si="15"/>
        <v>0</v>
      </c>
      <c r="AB27" s="98">
        <f t="shared" si="15"/>
        <v>0</v>
      </c>
    </row>
    <row r="28" ht="14.25" customHeight="1">
      <c r="A28" s="85"/>
      <c r="B28" s="85"/>
      <c r="D28" s="14"/>
      <c r="E28" s="99" t="s">
        <v>161</v>
      </c>
      <c r="F28" s="100">
        <f t="shared" ref="F28:H28" si="16">F26+F27</f>
        <v>0</v>
      </c>
      <c r="G28" s="100">
        <f t="shared" si="16"/>
        <v>0</v>
      </c>
      <c r="H28" s="100">
        <f t="shared" si="16"/>
        <v>0</v>
      </c>
      <c r="J28" s="99" t="s">
        <v>161</v>
      </c>
      <c r="K28" s="100">
        <f t="shared" ref="K28:M28" si="17">K26+K27</f>
        <v>0</v>
      </c>
      <c r="L28" s="100">
        <f t="shared" si="17"/>
        <v>0</v>
      </c>
      <c r="M28" s="100">
        <f t="shared" si="17"/>
        <v>0</v>
      </c>
      <c r="N28" s="14"/>
      <c r="O28" s="99" t="s">
        <v>161</v>
      </c>
      <c r="P28" s="100">
        <f t="shared" ref="P28:R28" si="18">P26+P27</f>
        <v>0</v>
      </c>
      <c r="Q28" s="100">
        <f t="shared" si="18"/>
        <v>0</v>
      </c>
      <c r="R28" s="100">
        <f t="shared" si="18"/>
        <v>0</v>
      </c>
      <c r="T28" s="99" t="s">
        <v>161</v>
      </c>
      <c r="U28" s="100">
        <f t="shared" ref="U28:W28" si="19">U26+U27</f>
        <v>0</v>
      </c>
      <c r="V28" s="100">
        <f t="shared" si="19"/>
        <v>0</v>
      </c>
      <c r="W28" s="100">
        <f t="shared" si="19"/>
        <v>0</v>
      </c>
      <c r="Y28" s="99" t="s">
        <v>161</v>
      </c>
      <c r="Z28" s="100">
        <f t="shared" ref="Z28:AB28" si="20">Z26+Z27</f>
        <v>0</v>
      </c>
      <c r="AA28" s="100">
        <f t="shared" si="20"/>
        <v>0</v>
      </c>
      <c r="AB28" s="100">
        <f t="shared" si="20"/>
        <v>0</v>
      </c>
    </row>
    <row r="29" ht="14.25" customHeight="1">
      <c r="A29" s="85"/>
      <c r="B29" s="85"/>
      <c r="D29" s="14"/>
      <c r="E29" s="96" t="s">
        <v>162</v>
      </c>
      <c r="F29" s="97">
        <v>0.0</v>
      </c>
      <c r="G29" s="97">
        <v>0.0</v>
      </c>
      <c r="H29" s="97">
        <v>0.0</v>
      </c>
      <c r="J29" s="96" t="s">
        <v>162</v>
      </c>
      <c r="K29" s="97">
        <v>0.0</v>
      </c>
      <c r="L29" s="97">
        <v>0.0</v>
      </c>
      <c r="M29" s="97">
        <v>0.0</v>
      </c>
      <c r="N29" s="14"/>
      <c r="O29" s="96" t="s">
        <v>162</v>
      </c>
      <c r="P29" s="98">
        <f t="shared" ref="P29:R29" si="21">K29/K$16</f>
        <v>0</v>
      </c>
      <c r="Q29" s="98">
        <f t="shared" si="21"/>
        <v>0</v>
      </c>
      <c r="R29" s="98">
        <f t="shared" si="21"/>
        <v>0</v>
      </c>
      <c r="T29" s="96" t="s">
        <v>162</v>
      </c>
      <c r="U29" s="97">
        <v>0.0</v>
      </c>
      <c r="V29" s="97">
        <v>0.0</v>
      </c>
      <c r="W29" s="97">
        <v>0.0</v>
      </c>
      <c r="Y29" s="96" t="s">
        <v>162</v>
      </c>
      <c r="Z29" s="98">
        <f t="shared" ref="Z29:AB29" si="22">U29/U$16</f>
        <v>0</v>
      </c>
      <c r="AA29" s="98">
        <f t="shared" si="22"/>
        <v>0</v>
      </c>
      <c r="AB29" s="98">
        <f t="shared" si="22"/>
        <v>0</v>
      </c>
    </row>
    <row r="30" ht="14.25" customHeight="1">
      <c r="A30" s="85"/>
      <c r="B30" s="85"/>
      <c r="D30" s="14"/>
      <c r="E30" s="96" t="s">
        <v>163</v>
      </c>
      <c r="F30" s="97">
        <v>0.0</v>
      </c>
      <c r="G30" s="97">
        <v>0.0</v>
      </c>
      <c r="H30" s="97">
        <v>0.0</v>
      </c>
      <c r="I30" s="14"/>
      <c r="J30" s="96" t="s">
        <v>163</v>
      </c>
      <c r="K30" s="97">
        <v>0.0</v>
      </c>
      <c r="L30" s="97">
        <v>0.0</v>
      </c>
      <c r="M30" s="97">
        <v>0.0</v>
      </c>
      <c r="N30" s="14"/>
      <c r="O30" s="96" t="s">
        <v>163</v>
      </c>
      <c r="P30" s="98">
        <f t="shared" ref="P30:R30" si="23">K30/K$16</f>
        <v>0</v>
      </c>
      <c r="Q30" s="98">
        <f t="shared" si="23"/>
        <v>0</v>
      </c>
      <c r="R30" s="98">
        <f t="shared" si="23"/>
        <v>0</v>
      </c>
      <c r="S30" s="14"/>
      <c r="T30" s="96" t="s">
        <v>163</v>
      </c>
      <c r="U30" s="97">
        <v>0.0</v>
      </c>
      <c r="V30" s="97">
        <v>0.0</v>
      </c>
      <c r="W30" s="97">
        <v>0.0</v>
      </c>
      <c r="X30" s="14"/>
      <c r="Y30" s="96" t="s">
        <v>163</v>
      </c>
      <c r="Z30" s="98">
        <f t="shared" ref="Z30:AB30" si="24">U30/U$16</f>
        <v>0</v>
      </c>
      <c r="AA30" s="98">
        <f t="shared" si="24"/>
        <v>0</v>
      </c>
      <c r="AB30" s="98">
        <f t="shared" si="24"/>
        <v>0</v>
      </c>
      <c r="AC30" s="14"/>
    </row>
    <row r="31" ht="14.25" customHeight="1">
      <c r="A31" s="85">
        <f>IF(OR(F31&lt;0,G31&lt;0,H31&lt;0,P31&lt;0,Q31&lt;0,R31&lt;0,Z31&lt;0,AA31&lt;0,AB31&lt;0),1,0)</f>
        <v>0</v>
      </c>
      <c r="B31" s="85"/>
      <c r="D31" s="14"/>
      <c r="E31" s="96" t="s">
        <v>164</v>
      </c>
      <c r="F31" s="97">
        <v>0.0</v>
      </c>
      <c r="G31" s="97">
        <v>0.0</v>
      </c>
      <c r="H31" s="97">
        <v>0.0</v>
      </c>
      <c r="I31" s="14"/>
      <c r="J31" s="96" t="s">
        <v>164</v>
      </c>
      <c r="K31" s="97">
        <v>0.0</v>
      </c>
      <c r="L31" s="97">
        <v>0.0</v>
      </c>
      <c r="M31" s="97">
        <v>0.0</v>
      </c>
      <c r="N31" s="14"/>
      <c r="O31" s="96" t="s">
        <v>164</v>
      </c>
      <c r="P31" s="98">
        <f t="shared" ref="P31:R31" si="25">K31/K$16</f>
        <v>0</v>
      </c>
      <c r="Q31" s="98">
        <f t="shared" si="25"/>
        <v>0</v>
      </c>
      <c r="R31" s="98">
        <f t="shared" si="25"/>
        <v>0</v>
      </c>
      <c r="S31" s="14"/>
      <c r="T31" s="96" t="s">
        <v>164</v>
      </c>
      <c r="U31" s="97">
        <v>0.0</v>
      </c>
      <c r="V31" s="97">
        <v>0.0</v>
      </c>
      <c r="W31" s="97">
        <v>0.0</v>
      </c>
      <c r="X31" s="14"/>
      <c r="Y31" s="96" t="s">
        <v>164</v>
      </c>
      <c r="Z31" s="98">
        <f t="shared" ref="Z31:AB31" si="26">U31/U$16</f>
        <v>0</v>
      </c>
      <c r="AA31" s="98">
        <f t="shared" si="26"/>
        <v>0</v>
      </c>
      <c r="AB31" s="98">
        <f t="shared" si="26"/>
        <v>0</v>
      </c>
      <c r="AC31" s="14"/>
    </row>
    <row r="32" ht="14.25" customHeight="1">
      <c r="A32" s="85"/>
      <c r="B32" s="85"/>
      <c r="D32" s="14"/>
      <c r="E32" s="96" t="s">
        <v>165</v>
      </c>
      <c r="F32" s="97">
        <v>0.0</v>
      </c>
      <c r="G32" s="97">
        <v>0.0</v>
      </c>
      <c r="H32" s="97">
        <v>0.0</v>
      </c>
      <c r="I32" s="14"/>
      <c r="J32" s="96" t="s">
        <v>165</v>
      </c>
      <c r="K32" s="97">
        <v>0.0</v>
      </c>
      <c r="L32" s="97">
        <v>0.0</v>
      </c>
      <c r="M32" s="97">
        <v>0.0</v>
      </c>
      <c r="N32" s="14"/>
      <c r="O32" s="96" t="s">
        <v>165</v>
      </c>
      <c r="P32" s="98">
        <f t="shared" ref="P32:R32" si="27">K32/K$16</f>
        <v>0</v>
      </c>
      <c r="Q32" s="98">
        <f t="shared" si="27"/>
        <v>0</v>
      </c>
      <c r="R32" s="98">
        <f t="shared" si="27"/>
        <v>0</v>
      </c>
      <c r="S32" s="14"/>
      <c r="T32" s="96" t="s">
        <v>165</v>
      </c>
      <c r="U32" s="97">
        <v>0.0</v>
      </c>
      <c r="V32" s="97">
        <v>0.0</v>
      </c>
      <c r="W32" s="97">
        <v>0.0</v>
      </c>
      <c r="X32" s="14"/>
      <c r="Y32" s="96" t="s">
        <v>165</v>
      </c>
      <c r="Z32" s="98">
        <f t="shared" ref="Z32:AB32" si="28">U32/U$16</f>
        <v>0</v>
      </c>
      <c r="AA32" s="98">
        <f t="shared" si="28"/>
        <v>0</v>
      </c>
      <c r="AB32" s="98">
        <f t="shared" si="28"/>
        <v>0</v>
      </c>
      <c r="AC32" s="14"/>
    </row>
    <row r="33" ht="14.25" customHeight="1">
      <c r="A33" s="85">
        <f>IF(OR(F33&gt;0,G33&gt;0,H33&gt;0,P33&gt;0,Q33&gt;0,R33&gt;0,Z33&gt;0,AA33&gt;0,AB33&gt;0),1,0)</f>
        <v>0</v>
      </c>
      <c r="B33" s="85"/>
      <c r="D33" s="14"/>
      <c r="E33" s="96" t="s">
        <v>166</v>
      </c>
      <c r="F33" s="97">
        <v>0.0</v>
      </c>
      <c r="G33" s="97">
        <v>0.0</v>
      </c>
      <c r="H33" s="97">
        <v>0.0</v>
      </c>
      <c r="I33" s="14"/>
      <c r="J33" s="96" t="s">
        <v>166</v>
      </c>
      <c r="K33" s="97">
        <v>0.0</v>
      </c>
      <c r="L33" s="97">
        <v>0.0</v>
      </c>
      <c r="M33" s="97">
        <v>0.0</v>
      </c>
      <c r="N33" s="14"/>
      <c r="O33" s="96" t="s">
        <v>166</v>
      </c>
      <c r="P33" s="98">
        <f t="shared" ref="P33:R33" si="29">K33/K$16</f>
        <v>0</v>
      </c>
      <c r="Q33" s="98">
        <f t="shared" si="29"/>
        <v>0</v>
      </c>
      <c r="R33" s="98">
        <f t="shared" si="29"/>
        <v>0</v>
      </c>
      <c r="S33" s="14"/>
      <c r="T33" s="96" t="s">
        <v>166</v>
      </c>
      <c r="U33" s="97">
        <v>0.0</v>
      </c>
      <c r="V33" s="97">
        <v>0.0</v>
      </c>
      <c r="W33" s="97">
        <v>0.0</v>
      </c>
      <c r="X33" s="14"/>
      <c r="Y33" s="96" t="s">
        <v>166</v>
      </c>
      <c r="Z33" s="98">
        <f t="shared" ref="Z33:AB33" si="30">U33/U$16</f>
        <v>0</v>
      </c>
      <c r="AA33" s="98">
        <f t="shared" si="30"/>
        <v>0</v>
      </c>
      <c r="AB33" s="98">
        <f t="shared" si="30"/>
        <v>0</v>
      </c>
      <c r="AC33" s="14"/>
    </row>
    <row r="34" ht="14.25" customHeight="1">
      <c r="A34" s="85"/>
      <c r="B34" s="85"/>
      <c r="D34" s="14"/>
      <c r="E34" s="99" t="s">
        <v>167</v>
      </c>
      <c r="F34" s="100">
        <f t="shared" ref="F34:H34" si="31">F28+F29+F30+F31+F32+F33</f>
        <v>0</v>
      </c>
      <c r="G34" s="100">
        <f t="shared" si="31"/>
        <v>0</v>
      </c>
      <c r="H34" s="100">
        <f t="shared" si="31"/>
        <v>0</v>
      </c>
      <c r="J34" s="99" t="s">
        <v>167</v>
      </c>
      <c r="K34" s="100">
        <f t="shared" ref="K34:M34" si="32">K28+K29+K30+K31+K32+K33</f>
        <v>0</v>
      </c>
      <c r="L34" s="100">
        <f t="shared" si="32"/>
        <v>0</v>
      </c>
      <c r="M34" s="100">
        <f t="shared" si="32"/>
        <v>0</v>
      </c>
      <c r="N34" s="14"/>
      <c r="O34" s="99" t="s">
        <v>167</v>
      </c>
      <c r="P34" s="100">
        <f t="shared" ref="P34:R34" si="33">P28+P29+P30+P31+P32+P33</f>
        <v>0</v>
      </c>
      <c r="Q34" s="100">
        <f t="shared" si="33"/>
        <v>0</v>
      </c>
      <c r="R34" s="100">
        <f t="shared" si="33"/>
        <v>0</v>
      </c>
      <c r="T34" s="99" t="s">
        <v>167</v>
      </c>
      <c r="U34" s="100">
        <f t="shared" ref="U34:W34" si="34">U28+U29+U30+U31+U32+U33</f>
        <v>0</v>
      </c>
      <c r="V34" s="100">
        <f t="shared" si="34"/>
        <v>0</v>
      </c>
      <c r="W34" s="100">
        <f t="shared" si="34"/>
        <v>0</v>
      </c>
      <c r="Y34" s="99" t="s">
        <v>167</v>
      </c>
      <c r="Z34" s="100">
        <f t="shared" ref="Z34:AB34" si="35">Z28+Z29+Z30+Z31+Z32+Z33</f>
        <v>0</v>
      </c>
      <c r="AA34" s="100">
        <f t="shared" si="35"/>
        <v>0</v>
      </c>
      <c r="AB34" s="100">
        <f t="shared" si="35"/>
        <v>0</v>
      </c>
    </row>
    <row r="35" ht="14.25" customHeight="1">
      <c r="A35" s="85"/>
      <c r="B35" s="85"/>
      <c r="D35" s="14"/>
      <c r="F35" s="101"/>
      <c r="G35" s="101"/>
      <c r="H35" s="101"/>
      <c r="J35" s="14"/>
      <c r="K35" s="101"/>
      <c r="L35" s="101"/>
      <c r="M35" s="101"/>
      <c r="N35" s="14"/>
      <c r="P35" s="101"/>
      <c r="Q35" s="101"/>
      <c r="R35" s="101"/>
      <c r="T35" s="14"/>
      <c r="U35" s="101"/>
      <c r="V35" s="101"/>
      <c r="W35" s="101"/>
      <c r="Y35" s="14"/>
      <c r="Z35" s="101"/>
      <c r="AA35" s="101"/>
      <c r="AB35" s="101"/>
    </row>
    <row r="36" ht="14.25" customHeight="1">
      <c r="A36" s="85"/>
      <c r="B36" s="85"/>
      <c r="D36" s="14"/>
      <c r="E36" s="96" t="s">
        <v>168</v>
      </c>
      <c r="F36" s="97">
        <v>0.0</v>
      </c>
      <c r="G36" s="97">
        <v>0.0</v>
      </c>
      <c r="H36" s="97">
        <v>0.0</v>
      </c>
      <c r="J36" s="96" t="s">
        <v>168</v>
      </c>
      <c r="K36" s="97">
        <v>0.0</v>
      </c>
      <c r="L36" s="97">
        <v>0.0</v>
      </c>
      <c r="M36" s="97">
        <v>0.0</v>
      </c>
      <c r="N36" s="14"/>
      <c r="O36" s="96" t="s">
        <v>168</v>
      </c>
      <c r="P36" s="98">
        <f t="shared" ref="P36:R36" si="36">K36/K$16</f>
        <v>0</v>
      </c>
      <c r="Q36" s="98">
        <f t="shared" si="36"/>
        <v>0</v>
      </c>
      <c r="R36" s="98">
        <f t="shared" si="36"/>
        <v>0</v>
      </c>
      <c r="T36" s="96" t="s">
        <v>168</v>
      </c>
      <c r="U36" s="97">
        <v>0.0</v>
      </c>
      <c r="V36" s="97">
        <v>0.0</v>
      </c>
      <c r="W36" s="97">
        <v>0.0</v>
      </c>
      <c r="Y36" s="96" t="s">
        <v>168</v>
      </c>
      <c r="Z36" s="98">
        <f t="shared" ref="Z36:AB36" si="37">U36/U$16</f>
        <v>0</v>
      </c>
      <c r="AA36" s="98">
        <f t="shared" si="37"/>
        <v>0</v>
      </c>
      <c r="AB36" s="98">
        <f t="shared" si="37"/>
        <v>0</v>
      </c>
    </row>
    <row r="37" ht="14.25" customHeight="1">
      <c r="A37" s="85">
        <f>IF(OR(F37&lt;0,G37&lt;0,H37&lt;0,P37&lt;0,Q37&lt;0,R37&lt;0,Z37&lt;0,AA37&lt;0,AB37&lt;0),1,0)</f>
        <v>0</v>
      </c>
      <c r="B37" s="85"/>
      <c r="D37" s="14"/>
      <c r="E37" s="96" t="s">
        <v>169</v>
      </c>
      <c r="F37" s="97">
        <v>0.0</v>
      </c>
      <c r="G37" s="97">
        <v>0.0</v>
      </c>
      <c r="H37" s="97">
        <v>0.0</v>
      </c>
      <c r="J37" s="96" t="s">
        <v>169</v>
      </c>
      <c r="K37" s="97">
        <v>0.0</v>
      </c>
      <c r="L37" s="97">
        <v>0.0</v>
      </c>
      <c r="M37" s="97">
        <v>0.0</v>
      </c>
      <c r="N37" s="14"/>
      <c r="O37" s="96" t="s">
        <v>169</v>
      </c>
      <c r="P37" s="98">
        <f t="shared" ref="P37:R37" si="38">K37/K$16</f>
        <v>0</v>
      </c>
      <c r="Q37" s="98">
        <f t="shared" si="38"/>
        <v>0</v>
      </c>
      <c r="R37" s="98">
        <f t="shared" si="38"/>
        <v>0</v>
      </c>
      <c r="T37" s="96" t="s">
        <v>169</v>
      </c>
      <c r="U37" s="97">
        <v>0.0</v>
      </c>
      <c r="V37" s="97">
        <v>0.0</v>
      </c>
      <c r="W37" s="97">
        <v>0.0</v>
      </c>
      <c r="Y37" s="96" t="s">
        <v>169</v>
      </c>
      <c r="Z37" s="98">
        <f t="shared" ref="Z37:AB37" si="39">U37/U$16</f>
        <v>0</v>
      </c>
      <c r="AA37" s="98">
        <f t="shared" si="39"/>
        <v>0</v>
      </c>
      <c r="AB37" s="98">
        <f t="shared" si="39"/>
        <v>0</v>
      </c>
    </row>
    <row r="38" ht="14.25" customHeight="1">
      <c r="A38" s="85">
        <f>IF(OR(F38&gt;0,G38&gt;0,H38&gt;0,P38&gt;0,Q38&gt;0,R38&gt;0,Z38&gt;0,AA38&gt;0,AB38&gt;0),1,0)</f>
        <v>0</v>
      </c>
      <c r="B38" s="85"/>
      <c r="D38" s="14"/>
      <c r="E38" s="96" t="s">
        <v>170</v>
      </c>
      <c r="F38" s="97">
        <v>0.0</v>
      </c>
      <c r="G38" s="97">
        <v>0.0</v>
      </c>
      <c r="H38" s="97">
        <v>0.0</v>
      </c>
      <c r="J38" s="96" t="s">
        <v>170</v>
      </c>
      <c r="K38" s="97">
        <v>0.0</v>
      </c>
      <c r="L38" s="97">
        <v>0.0</v>
      </c>
      <c r="M38" s="97">
        <v>0.0</v>
      </c>
      <c r="N38" s="14"/>
      <c r="O38" s="96" t="s">
        <v>170</v>
      </c>
      <c r="P38" s="98">
        <f t="shared" ref="P38:R38" si="40">K38/K$16</f>
        <v>0</v>
      </c>
      <c r="Q38" s="98">
        <f t="shared" si="40"/>
        <v>0</v>
      </c>
      <c r="R38" s="98">
        <f t="shared" si="40"/>
        <v>0</v>
      </c>
      <c r="T38" s="96" t="s">
        <v>170</v>
      </c>
      <c r="U38" s="97">
        <v>0.0</v>
      </c>
      <c r="V38" s="97">
        <v>0.0</v>
      </c>
      <c r="W38" s="97">
        <v>0.0</v>
      </c>
      <c r="Y38" s="96" t="s">
        <v>170</v>
      </c>
      <c r="Z38" s="98">
        <f t="shared" ref="Z38:AB38" si="41">U38/U$16</f>
        <v>0</v>
      </c>
      <c r="AA38" s="98">
        <f t="shared" si="41"/>
        <v>0</v>
      </c>
      <c r="AB38" s="98">
        <f t="shared" si="41"/>
        <v>0</v>
      </c>
    </row>
    <row r="39" ht="14.25" customHeight="1">
      <c r="A39" s="85"/>
      <c r="B39" s="85"/>
      <c r="D39" s="14"/>
      <c r="E39" s="96" t="s">
        <v>171</v>
      </c>
      <c r="F39" s="97">
        <v>0.0</v>
      </c>
      <c r="G39" s="97">
        <v>0.0</v>
      </c>
      <c r="H39" s="97">
        <v>0.0</v>
      </c>
      <c r="I39" s="14"/>
      <c r="J39" s="96" t="s">
        <v>171</v>
      </c>
      <c r="K39" s="97">
        <v>0.0</v>
      </c>
      <c r="L39" s="97">
        <v>0.0</v>
      </c>
      <c r="M39" s="97">
        <v>0.0</v>
      </c>
      <c r="N39" s="14"/>
      <c r="O39" s="96" t="s">
        <v>171</v>
      </c>
      <c r="P39" s="98">
        <f t="shared" ref="P39:R39" si="42">K39/K$16</f>
        <v>0</v>
      </c>
      <c r="Q39" s="98">
        <f t="shared" si="42"/>
        <v>0</v>
      </c>
      <c r="R39" s="98">
        <f t="shared" si="42"/>
        <v>0</v>
      </c>
      <c r="S39" s="14"/>
      <c r="T39" s="96" t="s">
        <v>171</v>
      </c>
      <c r="U39" s="97">
        <v>0.0</v>
      </c>
      <c r="V39" s="97">
        <v>0.0</v>
      </c>
      <c r="W39" s="97">
        <v>0.0</v>
      </c>
      <c r="X39" s="14"/>
      <c r="Y39" s="96" t="s">
        <v>171</v>
      </c>
      <c r="Z39" s="98">
        <f t="shared" ref="Z39:AB39" si="43">U39/U$16</f>
        <v>0</v>
      </c>
      <c r="AA39" s="98">
        <f t="shared" si="43"/>
        <v>0</v>
      </c>
      <c r="AB39" s="98">
        <f t="shared" si="43"/>
        <v>0</v>
      </c>
      <c r="AC39" s="14"/>
    </row>
    <row r="40" ht="14.25" customHeight="1">
      <c r="A40" s="85"/>
      <c r="B40" s="85"/>
      <c r="D40" s="14"/>
      <c r="E40" s="96" t="s">
        <v>172</v>
      </c>
      <c r="F40" s="97">
        <v>0.0</v>
      </c>
      <c r="G40" s="97">
        <v>0.0</v>
      </c>
      <c r="H40" s="97">
        <v>0.0</v>
      </c>
      <c r="I40" s="14"/>
      <c r="J40" s="96" t="s">
        <v>172</v>
      </c>
      <c r="K40" s="97">
        <v>0.0</v>
      </c>
      <c r="L40" s="97">
        <v>0.0</v>
      </c>
      <c r="M40" s="97">
        <v>0.0</v>
      </c>
      <c r="N40" s="14"/>
      <c r="O40" s="96" t="s">
        <v>172</v>
      </c>
      <c r="P40" s="98">
        <f t="shared" ref="P40:R40" si="44">K40/K$16</f>
        <v>0</v>
      </c>
      <c r="Q40" s="98">
        <f t="shared" si="44"/>
        <v>0</v>
      </c>
      <c r="R40" s="98">
        <f t="shared" si="44"/>
        <v>0</v>
      </c>
      <c r="S40" s="14"/>
      <c r="T40" s="96" t="s">
        <v>172</v>
      </c>
      <c r="U40" s="97">
        <v>0.0</v>
      </c>
      <c r="V40" s="97">
        <v>0.0</v>
      </c>
      <c r="W40" s="97">
        <v>0.0</v>
      </c>
      <c r="X40" s="14"/>
      <c r="Y40" s="96" t="s">
        <v>172</v>
      </c>
      <c r="Z40" s="98">
        <f t="shared" ref="Z40:AB40" si="45">U40/U$16</f>
        <v>0</v>
      </c>
      <c r="AA40" s="98">
        <f t="shared" si="45"/>
        <v>0</v>
      </c>
      <c r="AB40" s="98">
        <f t="shared" si="45"/>
        <v>0</v>
      </c>
      <c r="AC40" s="14"/>
    </row>
    <row r="41" ht="14.25" customHeight="1">
      <c r="A41" s="85">
        <f>IF(OR(F41&lt;0,G41&lt;0,H41&lt;0,P41&lt;0,Q41&lt;0,R41&lt;0,Z41&lt;0,AA41&lt;0,AB41&lt;0),1,0)</f>
        <v>0</v>
      </c>
      <c r="B41" s="85"/>
      <c r="D41" s="14"/>
      <c r="E41" s="96" t="s">
        <v>173</v>
      </c>
      <c r="F41" s="97">
        <v>0.0</v>
      </c>
      <c r="G41" s="97">
        <v>0.0</v>
      </c>
      <c r="H41" s="97">
        <v>0.0</v>
      </c>
      <c r="I41" s="14"/>
      <c r="J41" s="96" t="s">
        <v>173</v>
      </c>
      <c r="K41" s="97">
        <v>0.0</v>
      </c>
      <c r="L41" s="97">
        <v>0.0</v>
      </c>
      <c r="M41" s="97">
        <v>0.0</v>
      </c>
      <c r="N41" s="14"/>
      <c r="O41" s="96" t="s">
        <v>173</v>
      </c>
      <c r="P41" s="98">
        <f t="shared" ref="P41:R41" si="46">K41/K$16</f>
        <v>0</v>
      </c>
      <c r="Q41" s="98">
        <f t="shared" si="46"/>
        <v>0</v>
      </c>
      <c r="R41" s="98">
        <f t="shared" si="46"/>
        <v>0</v>
      </c>
      <c r="S41" s="14"/>
      <c r="T41" s="96" t="s">
        <v>173</v>
      </c>
      <c r="U41" s="97">
        <v>0.0</v>
      </c>
      <c r="V41" s="97">
        <v>0.0</v>
      </c>
      <c r="W41" s="97">
        <v>0.0</v>
      </c>
      <c r="X41" s="14"/>
      <c r="Y41" s="96" t="s">
        <v>173</v>
      </c>
      <c r="Z41" s="98">
        <f t="shared" ref="Z41:AB41" si="47">U41/U$16</f>
        <v>0</v>
      </c>
      <c r="AA41" s="98">
        <f t="shared" si="47"/>
        <v>0</v>
      </c>
      <c r="AB41" s="98">
        <f t="shared" si="47"/>
        <v>0</v>
      </c>
      <c r="AC41" s="14"/>
    </row>
    <row r="42" ht="14.25" customHeight="1">
      <c r="A42" s="85"/>
      <c r="B42" s="85"/>
      <c r="D42" s="14"/>
      <c r="E42" s="96" t="s">
        <v>174</v>
      </c>
      <c r="F42" s="97">
        <v>0.0</v>
      </c>
      <c r="G42" s="97">
        <v>0.0</v>
      </c>
      <c r="H42" s="97">
        <v>0.0</v>
      </c>
      <c r="I42" s="14"/>
      <c r="J42" s="96" t="s">
        <v>174</v>
      </c>
      <c r="K42" s="97">
        <v>0.0</v>
      </c>
      <c r="L42" s="97">
        <v>0.0</v>
      </c>
      <c r="M42" s="97">
        <v>0.0</v>
      </c>
      <c r="N42" s="14"/>
      <c r="O42" s="96" t="s">
        <v>174</v>
      </c>
      <c r="P42" s="98">
        <f t="shared" ref="P42:R42" si="48">K42/K$16</f>
        <v>0</v>
      </c>
      <c r="Q42" s="98">
        <f t="shared" si="48"/>
        <v>0</v>
      </c>
      <c r="R42" s="98">
        <f t="shared" si="48"/>
        <v>0</v>
      </c>
      <c r="S42" s="14"/>
      <c r="T42" s="96" t="s">
        <v>174</v>
      </c>
      <c r="U42" s="97">
        <v>0.0</v>
      </c>
      <c r="V42" s="97">
        <v>0.0</v>
      </c>
      <c r="W42" s="97">
        <v>0.0</v>
      </c>
      <c r="X42" s="14"/>
      <c r="Y42" s="96" t="s">
        <v>174</v>
      </c>
      <c r="Z42" s="98">
        <f t="shared" ref="Z42:AB42" si="49">U42/U$16</f>
        <v>0</v>
      </c>
      <c r="AA42" s="98">
        <f t="shared" si="49"/>
        <v>0</v>
      </c>
      <c r="AB42" s="98">
        <f t="shared" si="49"/>
        <v>0</v>
      </c>
      <c r="AC42" s="14"/>
    </row>
    <row r="43" ht="14.25" customHeight="1">
      <c r="A43" s="85"/>
      <c r="B43" s="85"/>
      <c r="D43" s="14"/>
      <c r="E43" s="99" t="s">
        <v>175</v>
      </c>
      <c r="F43" s="100">
        <f t="shared" ref="F43:H43" si="50">F34+F36+F37+F38+F39+F40+F41+F42</f>
        <v>0</v>
      </c>
      <c r="G43" s="100">
        <f t="shared" si="50"/>
        <v>0</v>
      </c>
      <c r="H43" s="100">
        <f t="shared" si="50"/>
        <v>0</v>
      </c>
      <c r="J43" s="99" t="s">
        <v>175</v>
      </c>
      <c r="K43" s="100">
        <f t="shared" ref="K43:M43" si="51">K34+K36+K37+K38+K39+K40+K41+K42</f>
        <v>0</v>
      </c>
      <c r="L43" s="100">
        <f t="shared" si="51"/>
        <v>0</v>
      </c>
      <c r="M43" s="100">
        <f t="shared" si="51"/>
        <v>0</v>
      </c>
      <c r="N43" s="14"/>
      <c r="O43" s="99" t="s">
        <v>175</v>
      </c>
      <c r="P43" s="100">
        <f t="shared" ref="P43:R43" si="52">P34+P36+P37+P38+P39+P40+P41+P42</f>
        <v>0</v>
      </c>
      <c r="Q43" s="100">
        <f t="shared" si="52"/>
        <v>0</v>
      </c>
      <c r="R43" s="100">
        <f t="shared" si="52"/>
        <v>0</v>
      </c>
      <c r="T43" s="99" t="s">
        <v>175</v>
      </c>
      <c r="U43" s="100">
        <f t="shared" ref="U43:W43" si="53">U34+U36+U37+U38+U39+U40+U41+U42</f>
        <v>0</v>
      </c>
      <c r="V43" s="100">
        <f t="shared" si="53"/>
        <v>0</v>
      </c>
      <c r="W43" s="100">
        <f t="shared" si="53"/>
        <v>0</v>
      </c>
      <c r="Y43" s="99" t="s">
        <v>175</v>
      </c>
      <c r="Z43" s="100">
        <f t="shared" ref="Z43:AB43" si="54">Z34+Z36+Z37+Z38+Z39+Z40+Z41+Z42</f>
        <v>0</v>
      </c>
      <c r="AA43" s="100">
        <f t="shared" si="54"/>
        <v>0</v>
      </c>
      <c r="AB43" s="100">
        <f t="shared" si="54"/>
        <v>0</v>
      </c>
    </row>
    <row r="44" ht="14.25" customHeight="1">
      <c r="A44" s="85"/>
      <c r="B44" s="85"/>
      <c r="D44" s="14"/>
      <c r="F44" s="101"/>
      <c r="G44" s="101"/>
      <c r="H44" s="101"/>
      <c r="J44" s="14"/>
      <c r="K44" s="101"/>
      <c r="L44" s="101"/>
      <c r="M44" s="101"/>
      <c r="N44" s="14"/>
      <c r="P44" s="101"/>
      <c r="Q44" s="101"/>
      <c r="R44" s="101"/>
      <c r="T44" s="14"/>
      <c r="U44" s="101"/>
      <c r="V44" s="101"/>
      <c r="W44" s="101"/>
      <c r="Y44" s="14"/>
      <c r="Z44" s="101"/>
      <c r="AA44" s="101"/>
      <c r="AB44" s="101"/>
    </row>
    <row r="45" ht="14.25" customHeight="1">
      <c r="A45" s="85"/>
      <c r="B45" s="85"/>
      <c r="D45" s="14"/>
      <c r="E45" s="96" t="s">
        <v>176</v>
      </c>
      <c r="F45" s="97">
        <v>0.0</v>
      </c>
      <c r="G45" s="97">
        <v>0.0</v>
      </c>
      <c r="H45" s="97">
        <v>0.0</v>
      </c>
      <c r="J45" s="96" t="s">
        <v>176</v>
      </c>
      <c r="K45" s="97">
        <v>0.0</v>
      </c>
      <c r="L45" s="97">
        <v>0.0</v>
      </c>
      <c r="M45" s="97">
        <v>0.0</v>
      </c>
      <c r="N45" s="14"/>
      <c r="O45" s="96" t="s">
        <v>176</v>
      </c>
      <c r="P45" s="98">
        <f t="shared" ref="P45:R45" si="55">K45/K$16</f>
        <v>0</v>
      </c>
      <c r="Q45" s="98">
        <f t="shared" si="55"/>
        <v>0</v>
      </c>
      <c r="R45" s="98">
        <f t="shared" si="55"/>
        <v>0</v>
      </c>
      <c r="T45" s="96" t="s">
        <v>176</v>
      </c>
      <c r="U45" s="97">
        <v>0.0</v>
      </c>
      <c r="V45" s="97">
        <v>0.0</v>
      </c>
      <c r="W45" s="97">
        <v>0.0</v>
      </c>
      <c r="Y45" s="96" t="s">
        <v>176</v>
      </c>
      <c r="Z45" s="98">
        <f t="shared" ref="Z45:AB45" si="56">U45/U$16</f>
        <v>0</v>
      </c>
      <c r="AA45" s="98">
        <f t="shared" si="56"/>
        <v>0</v>
      </c>
      <c r="AB45" s="98">
        <f t="shared" si="56"/>
        <v>0</v>
      </c>
    </row>
    <row r="46" ht="14.25" customHeight="1">
      <c r="A46" s="85"/>
      <c r="B46" s="85"/>
      <c r="D46" s="14"/>
      <c r="E46" s="96" t="s">
        <v>177</v>
      </c>
      <c r="F46" s="97">
        <v>0.0</v>
      </c>
      <c r="G46" s="97">
        <v>0.0</v>
      </c>
      <c r="H46" s="97">
        <v>0.0</v>
      </c>
      <c r="I46" s="14"/>
      <c r="J46" s="96" t="s">
        <v>177</v>
      </c>
      <c r="K46" s="97">
        <v>0.0</v>
      </c>
      <c r="L46" s="97">
        <v>0.0</v>
      </c>
      <c r="M46" s="97">
        <v>0.0</v>
      </c>
      <c r="N46" s="14"/>
      <c r="O46" s="96" t="s">
        <v>177</v>
      </c>
      <c r="P46" s="98">
        <f t="shared" ref="P46:R46" si="57">K46/K$16</f>
        <v>0</v>
      </c>
      <c r="Q46" s="98">
        <f t="shared" si="57"/>
        <v>0</v>
      </c>
      <c r="R46" s="98">
        <f t="shared" si="57"/>
        <v>0</v>
      </c>
      <c r="S46" s="14"/>
      <c r="T46" s="96" t="s">
        <v>177</v>
      </c>
      <c r="U46" s="97">
        <v>0.0</v>
      </c>
      <c r="V46" s="97">
        <v>0.0</v>
      </c>
      <c r="W46" s="97">
        <v>0.0</v>
      </c>
      <c r="X46" s="14"/>
      <c r="Y46" s="96" t="s">
        <v>177</v>
      </c>
      <c r="Z46" s="98">
        <f t="shared" ref="Z46:AB46" si="58">U46/U$16</f>
        <v>0</v>
      </c>
      <c r="AA46" s="98">
        <f t="shared" si="58"/>
        <v>0</v>
      </c>
      <c r="AB46" s="98">
        <f t="shared" si="58"/>
        <v>0</v>
      </c>
      <c r="AC46" s="14"/>
    </row>
    <row r="47" ht="14.25" customHeight="1">
      <c r="A47" s="85"/>
      <c r="B47" s="85"/>
      <c r="D47" s="14"/>
      <c r="E47" s="99" t="s">
        <v>178</v>
      </c>
      <c r="F47" s="100">
        <f t="shared" ref="F47:H47" si="59">F43+F45+F46</f>
        <v>0</v>
      </c>
      <c r="G47" s="100">
        <f t="shared" si="59"/>
        <v>0</v>
      </c>
      <c r="H47" s="100">
        <f t="shared" si="59"/>
        <v>0</v>
      </c>
      <c r="J47" s="99" t="s">
        <v>178</v>
      </c>
      <c r="K47" s="100">
        <f t="shared" ref="K47:M47" si="60">K43+K45+K46</f>
        <v>0</v>
      </c>
      <c r="L47" s="100">
        <f t="shared" si="60"/>
        <v>0</v>
      </c>
      <c r="M47" s="100">
        <f t="shared" si="60"/>
        <v>0</v>
      </c>
      <c r="N47" s="14"/>
      <c r="O47" s="99" t="s">
        <v>178</v>
      </c>
      <c r="P47" s="100">
        <f t="shared" ref="P47:R47" si="61">P43+P45+P46</f>
        <v>0</v>
      </c>
      <c r="Q47" s="100">
        <f t="shared" si="61"/>
        <v>0</v>
      </c>
      <c r="R47" s="100">
        <f t="shared" si="61"/>
        <v>0</v>
      </c>
      <c r="T47" s="99" t="s">
        <v>178</v>
      </c>
      <c r="U47" s="100">
        <f t="shared" ref="U47:W47" si="62">U43+U45+U46</f>
        <v>0</v>
      </c>
      <c r="V47" s="100">
        <f t="shared" si="62"/>
        <v>0</v>
      </c>
      <c r="W47" s="100">
        <f t="shared" si="62"/>
        <v>0</v>
      </c>
      <c r="Y47" s="99" t="s">
        <v>178</v>
      </c>
      <c r="Z47" s="100">
        <f t="shared" ref="Z47:AB47" si="63">Z43+Z45+Z46</f>
        <v>0</v>
      </c>
      <c r="AA47" s="100">
        <f t="shared" si="63"/>
        <v>0</v>
      </c>
      <c r="AB47" s="100">
        <f t="shared" si="63"/>
        <v>0</v>
      </c>
    </row>
    <row r="48" ht="14.25" customHeight="1">
      <c r="A48" s="85"/>
      <c r="B48" s="85"/>
      <c r="D48" s="14"/>
      <c r="E48" s="96" t="s">
        <v>179</v>
      </c>
      <c r="F48" s="97">
        <v>0.0</v>
      </c>
      <c r="G48" s="97">
        <v>0.0</v>
      </c>
      <c r="H48" s="97">
        <v>0.0</v>
      </c>
      <c r="J48" s="96" t="s">
        <v>179</v>
      </c>
      <c r="K48" s="97">
        <v>0.0</v>
      </c>
      <c r="L48" s="97">
        <v>0.0</v>
      </c>
      <c r="M48" s="97">
        <v>0.0</v>
      </c>
      <c r="N48" s="14"/>
      <c r="O48" s="96" t="s">
        <v>179</v>
      </c>
      <c r="P48" s="98">
        <f t="shared" ref="P48:R48" si="64">K48/K$16</f>
        <v>0</v>
      </c>
      <c r="Q48" s="98">
        <f t="shared" si="64"/>
        <v>0</v>
      </c>
      <c r="R48" s="98">
        <f t="shared" si="64"/>
        <v>0</v>
      </c>
      <c r="T48" s="96" t="s">
        <v>179</v>
      </c>
      <c r="U48" s="97">
        <v>0.0</v>
      </c>
      <c r="V48" s="97">
        <v>0.0</v>
      </c>
      <c r="W48" s="97">
        <v>0.0</v>
      </c>
      <c r="Y48" s="96" t="s">
        <v>179</v>
      </c>
      <c r="Z48" s="98">
        <f t="shared" ref="Z48:AB48" si="65">U48/U$16</f>
        <v>0</v>
      </c>
      <c r="AA48" s="98">
        <f t="shared" si="65"/>
        <v>0</v>
      </c>
      <c r="AB48" s="98">
        <f t="shared" si="65"/>
        <v>0</v>
      </c>
    </row>
    <row r="49" ht="14.25" customHeight="1">
      <c r="A49" s="85">
        <f>IF(OR(F49&gt;0,G49&gt;0,H49&gt;0,P49&gt;0,Q49&gt;0,R49&gt;0,Z49&gt;0,AA49&gt;0,AB49&gt;0),1,0)</f>
        <v>0</v>
      </c>
      <c r="B49" s="85"/>
      <c r="D49" s="14"/>
      <c r="E49" s="96" t="s">
        <v>180</v>
      </c>
      <c r="F49" s="97">
        <v>0.0</v>
      </c>
      <c r="G49" s="97">
        <v>0.0</v>
      </c>
      <c r="H49" s="97">
        <v>0.0</v>
      </c>
      <c r="J49" s="96" t="s">
        <v>180</v>
      </c>
      <c r="K49" s="97">
        <v>0.0</v>
      </c>
      <c r="L49" s="97">
        <v>0.0</v>
      </c>
      <c r="M49" s="97">
        <v>0.0</v>
      </c>
      <c r="N49" s="14"/>
      <c r="O49" s="96" t="s">
        <v>180</v>
      </c>
      <c r="P49" s="98">
        <f t="shared" ref="P49:R49" si="66">K49/K$16</f>
        <v>0</v>
      </c>
      <c r="Q49" s="98">
        <f t="shared" si="66"/>
        <v>0</v>
      </c>
      <c r="R49" s="98">
        <f t="shared" si="66"/>
        <v>0</v>
      </c>
      <c r="T49" s="96" t="s">
        <v>180</v>
      </c>
      <c r="U49" s="97">
        <v>0.0</v>
      </c>
      <c r="V49" s="97">
        <v>0.0</v>
      </c>
      <c r="W49" s="97">
        <v>0.0</v>
      </c>
      <c r="Y49" s="96" t="s">
        <v>180</v>
      </c>
      <c r="Z49" s="98">
        <f t="shared" ref="Z49:AB49" si="67">U49/U$16</f>
        <v>0</v>
      </c>
      <c r="AA49" s="98">
        <f t="shared" si="67"/>
        <v>0</v>
      </c>
      <c r="AB49" s="98">
        <f t="shared" si="67"/>
        <v>0</v>
      </c>
    </row>
    <row r="50" ht="14.25" customHeight="1">
      <c r="A50" s="85"/>
      <c r="B50" s="85"/>
      <c r="D50" s="14"/>
      <c r="E50" s="99" t="s">
        <v>181</v>
      </c>
      <c r="F50" s="100">
        <f t="shared" ref="F50:H50" si="68">F47+F48+F49</f>
        <v>0</v>
      </c>
      <c r="G50" s="100">
        <f t="shared" si="68"/>
        <v>0</v>
      </c>
      <c r="H50" s="100">
        <f t="shared" si="68"/>
        <v>0</v>
      </c>
      <c r="J50" s="99" t="s">
        <v>181</v>
      </c>
      <c r="K50" s="100">
        <f t="shared" ref="K50:M50" si="69">K47+K48+K49</f>
        <v>0</v>
      </c>
      <c r="L50" s="100">
        <f t="shared" si="69"/>
        <v>0</v>
      </c>
      <c r="M50" s="100">
        <f t="shared" si="69"/>
        <v>0</v>
      </c>
      <c r="N50" s="14"/>
      <c r="O50" s="99" t="s">
        <v>181</v>
      </c>
      <c r="P50" s="100">
        <f t="shared" ref="P50:R50" si="70">P47+P48+P49</f>
        <v>0</v>
      </c>
      <c r="Q50" s="100">
        <f t="shared" si="70"/>
        <v>0</v>
      </c>
      <c r="R50" s="100">
        <f t="shared" si="70"/>
        <v>0</v>
      </c>
      <c r="T50" s="99" t="s">
        <v>181</v>
      </c>
      <c r="U50" s="100">
        <f t="shared" ref="U50:W50" si="71">U47+U48+U49</f>
        <v>0</v>
      </c>
      <c r="V50" s="100">
        <f t="shared" si="71"/>
        <v>0</v>
      </c>
      <c r="W50" s="100">
        <f t="shared" si="71"/>
        <v>0</v>
      </c>
      <c r="Y50" s="99" t="s">
        <v>181</v>
      </c>
      <c r="Z50" s="100">
        <f t="shared" ref="Z50:AB50" si="72">Z47+Z48+Z49</f>
        <v>0</v>
      </c>
      <c r="AA50" s="100">
        <f t="shared" si="72"/>
        <v>0</v>
      </c>
      <c r="AB50" s="100">
        <f t="shared" si="72"/>
        <v>0</v>
      </c>
    </row>
    <row r="51" ht="14.25" customHeight="1">
      <c r="A51" s="85"/>
      <c r="B51" s="85"/>
      <c r="D51" s="14"/>
      <c r="F51" s="101"/>
      <c r="G51" s="101"/>
      <c r="H51" s="101"/>
      <c r="J51" s="14"/>
      <c r="K51" s="101"/>
      <c r="L51" s="101"/>
      <c r="M51" s="101"/>
      <c r="N51" s="14"/>
      <c r="P51" s="101"/>
      <c r="Q51" s="101"/>
      <c r="R51" s="101"/>
      <c r="T51" s="14"/>
      <c r="U51" s="101"/>
      <c r="V51" s="101"/>
      <c r="W51" s="101"/>
      <c r="Y51" s="14"/>
      <c r="Z51" s="101"/>
      <c r="AA51" s="101"/>
      <c r="AB51" s="101"/>
    </row>
    <row r="52" ht="14.25" customHeight="1">
      <c r="A52" s="85">
        <f t="shared" ref="A52:A53" si="75">IF(OR(F52&gt;0,G52&gt;0,H52&gt;0,P52&gt;0,Q52&gt;0,R52&gt;0,Z52&gt;0,AA52&gt;0,AB52&gt;0),1,0)</f>
        <v>0</v>
      </c>
      <c r="B52" s="85"/>
      <c r="D52" s="102"/>
      <c r="E52" s="103" t="s">
        <v>182</v>
      </c>
      <c r="F52" s="97">
        <v>0.0</v>
      </c>
      <c r="G52" s="97">
        <v>0.0</v>
      </c>
      <c r="H52" s="97">
        <v>0.0</v>
      </c>
      <c r="I52" s="102"/>
      <c r="J52" s="103" t="s">
        <v>183</v>
      </c>
      <c r="K52" s="97">
        <v>0.0</v>
      </c>
      <c r="L52" s="97">
        <v>0.0</v>
      </c>
      <c r="M52" s="97">
        <v>0.0</v>
      </c>
      <c r="N52" s="102"/>
      <c r="O52" s="103" t="s">
        <v>182</v>
      </c>
      <c r="P52" s="98">
        <f t="shared" ref="P52:R52" si="73">K52/K$16</f>
        <v>0</v>
      </c>
      <c r="Q52" s="98">
        <f t="shared" si="73"/>
        <v>0</v>
      </c>
      <c r="R52" s="98">
        <f t="shared" si="73"/>
        <v>0</v>
      </c>
      <c r="S52" s="102"/>
      <c r="T52" s="103" t="s">
        <v>183</v>
      </c>
      <c r="U52" s="97">
        <v>0.0</v>
      </c>
      <c r="V52" s="97">
        <v>0.0</v>
      </c>
      <c r="W52" s="97">
        <v>0.0</v>
      </c>
      <c r="X52" s="102"/>
      <c r="Y52" s="103" t="s">
        <v>182</v>
      </c>
      <c r="Z52" s="98">
        <f t="shared" ref="Z52:AB52" si="74">U52/U$16</f>
        <v>0</v>
      </c>
      <c r="AA52" s="98">
        <f t="shared" si="74"/>
        <v>0</v>
      </c>
      <c r="AB52" s="98">
        <f t="shared" si="74"/>
        <v>0</v>
      </c>
      <c r="AC52" s="102"/>
    </row>
    <row r="53" ht="14.25" customHeight="1">
      <c r="A53" s="85">
        <f t="shared" si="75"/>
        <v>0</v>
      </c>
      <c r="B53" s="85"/>
      <c r="D53" s="102"/>
      <c r="E53" s="103" t="s">
        <v>184</v>
      </c>
      <c r="F53" s="97">
        <v>0.0</v>
      </c>
      <c r="G53" s="97">
        <v>0.0</v>
      </c>
      <c r="H53" s="97">
        <v>0.0</v>
      </c>
      <c r="I53" s="102"/>
      <c r="J53" s="103" t="s">
        <v>185</v>
      </c>
      <c r="K53" s="97">
        <v>0.0</v>
      </c>
      <c r="L53" s="97">
        <v>0.0</v>
      </c>
      <c r="M53" s="97">
        <v>0.0</v>
      </c>
      <c r="N53" s="102"/>
      <c r="O53" s="103" t="s">
        <v>184</v>
      </c>
      <c r="P53" s="98">
        <f t="shared" ref="P53:R53" si="76">K53/K$16</f>
        <v>0</v>
      </c>
      <c r="Q53" s="98">
        <f t="shared" si="76"/>
        <v>0</v>
      </c>
      <c r="R53" s="98">
        <f t="shared" si="76"/>
        <v>0</v>
      </c>
      <c r="S53" s="102"/>
      <c r="T53" s="103" t="s">
        <v>185</v>
      </c>
      <c r="U53" s="97">
        <v>0.0</v>
      </c>
      <c r="V53" s="97">
        <v>0.0</v>
      </c>
      <c r="W53" s="97">
        <v>0.0</v>
      </c>
      <c r="X53" s="102"/>
      <c r="Y53" s="103" t="s">
        <v>184</v>
      </c>
      <c r="Z53" s="98">
        <f t="shared" ref="Z53:AB53" si="77">U53/U$16</f>
        <v>0</v>
      </c>
      <c r="AA53" s="98">
        <f t="shared" si="77"/>
        <v>0</v>
      </c>
      <c r="AB53" s="98">
        <f t="shared" si="77"/>
        <v>0</v>
      </c>
      <c r="AC53" s="102"/>
    </row>
    <row r="54" ht="14.25" customHeight="1">
      <c r="A54" s="85"/>
      <c r="B54" s="85"/>
      <c r="D54" s="14"/>
      <c r="F54" s="101"/>
      <c r="G54" s="101"/>
      <c r="H54" s="101"/>
      <c r="J54" s="14"/>
      <c r="K54" s="101"/>
      <c r="L54" s="101"/>
      <c r="M54" s="101"/>
      <c r="N54" s="14"/>
      <c r="P54" s="101"/>
      <c r="Q54" s="101"/>
      <c r="R54" s="101"/>
      <c r="T54" s="14"/>
      <c r="U54" s="101"/>
      <c r="V54" s="101"/>
      <c r="W54" s="101"/>
      <c r="Y54" s="14"/>
      <c r="Z54" s="101"/>
      <c r="AA54" s="101"/>
      <c r="AB54" s="101"/>
    </row>
    <row r="55" ht="14.25" customHeight="1">
      <c r="A55" s="85"/>
      <c r="B55" s="85"/>
      <c r="D55" s="14"/>
      <c r="E55" s="91" t="s">
        <v>186</v>
      </c>
      <c r="F55" s="94" t="str">
        <f t="shared" ref="F55:H55" si="78">F21</f>
        <v>31/XX/20XX</v>
      </c>
      <c r="G55" s="94" t="str">
        <f t="shared" si="78"/>
        <v>31/XX/20XX</v>
      </c>
      <c r="H55" s="94" t="str">
        <f t="shared" si="78"/>
        <v>31/XX/20XX</v>
      </c>
      <c r="J55" s="91" t="s">
        <v>187</v>
      </c>
      <c r="K55" s="94" t="str">
        <f t="shared" ref="K55:M55" si="79">K21</f>
        <v>31/XX/20XX</v>
      </c>
      <c r="L55" s="94" t="str">
        <f t="shared" si="79"/>
        <v>31/XX/20XX</v>
      </c>
      <c r="M55" s="94" t="str">
        <f t="shared" si="79"/>
        <v>31/XX/20XX</v>
      </c>
      <c r="N55" s="14"/>
      <c r="O55" s="91" t="s">
        <v>186</v>
      </c>
      <c r="P55" s="94" t="str">
        <f t="shared" ref="P55:R55" si="80">P21</f>
        <v>31/XX/20XX</v>
      </c>
      <c r="Q55" s="94" t="str">
        <f t="shared" si="80"/>
        <v>31/XX/20XX</v>
      </c>
      <c r="R55" s="94" t="str">
        <f t="shared" si="80"/>
        <v>31/XX/20XX</v>
      </c>
      <c r="T55" s="91" t="s">
        <v>187</v>
      </c>
      <c r="U55" s="94" t="str">
        <f t="shared" ref="U55:W55" si="81">U21</f>
        <v>31/XX/20XX</v>
      </c>
      <c r="V55" s="94" t="str">
        <f t="shared" si="81"/>
        <v>31/XX/20XX</v>
      </c>
      <c r="W55" s="94" t="str">
        <f t="shared" si="81"/>
        <v>31/XX/20XX</v>
      </c>
      <c r="Y55" s="91" t="s">
        <v>186</v>
      </c>
      <c r="Z55" s="94" t="str">
        <f t="shared" ref="Z55:AB55" si="82">Z21</f>
        <v>31/XX/20XX</v>
      </c>
      <c r="AA55" s="94" t="str">
        <f t="shared" si="82"/>
        <v>31/XX/20XX</v>
      </c>
      <c r="AB55" s="94" t="str">
        <f t="shared" si="82"/>
        <v>31/XX/20XX</v>
      </c>
    </row>
    <row r="56" ht="14.25" customHeight="1">
      <c r="A56" s="85"/>
      <c r="B56" s="85"/>
      <c r="C56" s="14"/>
      <c r="D56" s="14"/>
      <c r="E56" s="96" t="s">
        <v>188</v>
      </c>
      <c r="F56" s="97">
        <v>0.0</v>
      </c>
      <c r="G56" s="97">
        <v>0.0</v>
      </c>
      <c r="H56" s="97">
        <v>0.0</v>
      </c>
      <c r="J56" s="96" t="s">
        <v>188</v>
      </c>
      <c r="K56" s="97">
        <v>0.0</v>
      </c>
      <c r="L56" s="97">
        <v>0.0</v>
      </c>
      <c r="M56" s="97">
        <v>0.0</v>
      </c>
      <c r="N56" s="14"/>
      <c r="O56" s="96" t="s">
        <v>188</v>
      </c>
      <c r="P56" s="98">
        <f t="shared" ref="P56:R56" si="83">K56/K$17</f>
        <v>0</v>
      </c>
      <c r="Q56" s="98">
        <f t="shared" si="83"/>
        <v>0</v>
      </c>
      <c r="R56" s="98">
        <f t="shared" si="83"/>
        <v>0</v>
      </c>
      <c r="T56" s="96" t="s">
        <v>188</v>
      </c>
      <c r="U56" s="97">
        <v>0.0</v>
      </c>
      <c r="V56" s="97">
        <v>0.0</v>
      </c>
      <c r="W56" s="97">
        <v>0.0</v>
      </c>
      <c r="Y56" s="96" t="s">
        <v>188</v>
      </c>
      <c r="Z56" s="98">
        <f t="shared" ref="Z56:AB56" si="84">U56/U$17</f>
        <v>0</v>
      </c>
      <c r="AA56" s="98">
        <f t="shared" si="84"/>
        <v>0</v>
      </c>
      <c r="AB56" s="98">
        <f t="shared" si="84"/>
        <v>0</v>
      </c>
    </row>
    <row r="57" ht="14.25" customHeight="1">
      <c r="A57" s="85">
        <f t="shared" ref="A57:A60" si="87">IF(OR(F57&lt;0,G57&lt;0,H57&lt;0,P57&lt;0,Q57&lt;0,R57&lt;0,Z57&lt;0,AA57&lt;0,AB57&lt;0),1,0)</f>
        <v>0</v>
      </c>
      <c r="B57" s="85"/>
      <c r="C57" s="14"/>
      <c r="D57" s="14"/>
      <c r="E57" s="96" t="s">
        <v>189</v>
      </c>
      <c r="F57" s="97">
        <v>0.0</v>
      </c>
      <c r="G57" s="97">
        <v>0.0</v>
      </c>
      <c r="H57" s="97">
        <v>0.0</v>
      </c>
      <c r="J57" s="96" t="s">
        <v>189</v>
      </c>
      <c r="K57" s="97">
        <v>0.0</v>
      </c>
      <c r="L57" s="97">
        <v>0.0</v>
      </c>
      <c r="M57" s="97">
        <v>0.0</v>
      </c>
      <c r="N57" s="14"/>
      <c r="O57" s="96" t="s">
        <v>189</v>
      </c>
      <c r="P57" s="98">
        <f t="shared" ref="P57:R57" si="85">K57/K$17</f>
        <v>0</v>
      </c>
      <c r="Q57" s="98">
        <f t="shared" si="85"/>
        <v>0</v>
      </c>
      <c r="R57" s="98">
        <f t="shared" si="85"/>
        <v>0</v>
      </c>
      <c r="T57" s="96" t="s">
        <v>189</v>
      </c>
      <c r="U57" s="97">
        <v>0.0</v>
      </c>
      <c r="V57" s="97">
        <v>0.0</v>
      </c>
      <c r="W57" s="97">
        <v>0.0</v>
      </c>
      <c r="Y57" s="96" t="s">
        <v>189</v>
      </c>
      <c r="Z57" s="98">
        <f t="shared" ref="Z57:AB57" si="86">U57/U$17</f>
        <v>0</v>
      </c>
      <c r="AA57" s="98">
        <f t="shared" si="86"/>
        <v>0</v>
      </c>
      <c r="AB57" s="98">
        <f t="shared" si="86"/>
        <v>0</v>
      </c>
    </row>
    <row r="58" ht="14.25" customHeight="1">
      <c r="A58" s="85">
        <f t="shared" si="87"/>
        <v>0</v>
      </c>
      <c r="B58" s="85"/>
      <c r="D58" s="14"/>
      <c r="E58" s="96" t="s">
        <v>65</v>
      </c>
      <c r="F58" s="97">
        <v>0.0</v>
      </c>
      <c r="G58" s="97">
        <v>0.0</v>
      </c>
      <c r="H58" s="97">
        <v>0.0</v>
      </c>
      <c r="J58" s="96" t="s">
        <v>65</v>
      </c>
      <c r="K58" s="97">
        <v>0.0</v>
      </c>
      <c r="L58" s="97">
        <v>0.0</v>
      </c>
      <c r="M58" s="97">
        <v>0.0</v>
      </c>
      <c r="N58" s="14"/>
      <c r="O58" s="96" t="s">
        <v>65</v>
      </c>
      <c r="P58" s="98">
        <f t="shared" ref="P58:R58" si="88">K58/K$17</f>
        <v>0</v>
      </c>
      <c r="Q58" s="98">
        <f t="shared" si="88"/>
        <v>0</v>
      </c>
      <c r="R58" s="98">
        <f t="shared" si="88"/>
        <v>0</v>
      </c>
      <c r="T58" s="96" t="s">
        <v>65</v>
      </c>
      <c r="U58" s="97">
        <v>0.0</v>
      </c>
      <c r="V58" s="97">
        <v>0.0</v>
      </c>
      <c r="W58" s="97">
        <v>0.0</v>
      </c>
      <c r="Y58" s="96" t="s">
        <v>65</v>
      </c>
      <c r="Z58" s="98">
        <f t="shared" ref="Z58:AB58" si="89">U58/U$17</f>
        <v>0</v>
      </c>
      <c r="AA58" s="98">
        <f t="shared" si="89"/>
        <v>0</v>
      </c>
      <c r="AB58" s="98">
        <f t="shared" si="89"/>
        <v>0</v>
      </c>
    </row>
    <row r="59" ht="14.25" customHeight="1">
      <c r="A59" s="85">
        <f t="shared" si="87"/>
        <v>0</v>
      </c>
      <c r="B59" s="85"/>
      <c r="D59" s="14"/>
      <c r="E59" s="96" t="s">
        <v>190</v>
      </c>
      <c r="F59" s="97">
        <v>0.0</v>
      </c>
      <c r="G59" s="97">
        <v>0.0</v>
      </c>
      <c r="H59" s="97">
        <v>0.0</v>
      </c>
      <c r="J59" s="96" t="s">
        <v>190</v>
      </c>
      <c r="K59" s="97">
        <v>0.0</v>
      </c>
      <c r="L59" s="97">
        <v>0.0</v>
      </c>
      <c r="M59" s="97">
        <v>0.0</v>
      </c>
      <c r="N59" s="14"/>
      <c r="O59" s="96" t="s">
        <v>190</v>
      </c>
      <c r="P59" s="98">
        <f t="shared" ref="P59:R59" si="90">K59/K$17</f>
        <v>0</v>
      </c>
      <c r="Q59" s="98">
        <f t="shared" si="90"/>
        <v>0</v>
      </c>
      <c r="R59" s="98">
        <f t="shared" si="90"/>
        <v>0</v>
      </c>
      <c r="T59" s="96" t="s">
        <v>190</v>
      </c>
      <c r="U59" s="97">
        <v>0.0</v>
      </c>
      <c r="V59" s="97">
        <v>0.0</v>
      </c>
      <c r="W59" s="97">
        <v>0.0</v>
      </c>
      <c r="Y59" s="96" t="s">
        <v>190</v>
      </c>
      <c r="Z59" s="98">
        <f t="shared" ref="Z59:AB59" si="91">U59/U$17</f>
        <v>0</v>
      </c>
      <c r="AA59" s="98">
        <f t="shared" si="91"/>
        <v>0</v>
      </c>
      <c r="AB59" s="98">
        <f t="shared" si="91"/>
        <v>0</v>
      </c>
    </row>
    <row r="60" ht="14.25" customHeight="1">
      <c r="A60" s="85">
        <f t="shared" si="87"/>
        <v>0</v>
      </c>
      <c r="B60" s="85"/>
      <c r="D60" s="14"/>
      <c r="E60" s="96" t="s">
        <v>191</v>
      </c>
      <c r="F60" s="97">
        <v>0.0</v>
      </c>
      <c r="G60" s="97">
        <v>0.0</v>
      </c>
      <c r="H60" s="97">
        <v>0.0</v>
      </c>
      <c r="I60" s="14"/>
      <c r="J60" s="96" t="s">
        <v>191</v>
      </c>
      <c r="K60" s="97">
        <v>0.0</v>
      </c>
      <c r="L60" s="97">
        <v>0.0</v>
      </c>
      <c r="M60" s="97">
        <v>0.0</v>
      </c>
      <c r="N60" s="14"/>
      <c r="O60" s="96" t="s">
        <v>191</v>
      </c>
      <c r="P60" s="98">
        <f t="shared" ref="P60:R60" si="92">K60/K$17</f>
        <v>0</v>
      </c>
      <c r="Q60" s="98">
        <f t="shared" si="92"/>
        <v>0</v>
      </c>
      <c r="R60" s="98">
        <f t="shared" si="92"/>
        <v>0</v>
      </c>
      <c r="S60" s="14"/>
      <c r="T60" s="96" t="s">
        <v>191</v>
      </c>
      <c r="U60" s="97">
        <v>0.0</v>
      </c>
      <c r="V60" s="97">
        <v>0.0</v>
      </c>
      <c r="W60" s="97">
        <v>0.0</v>
      </c>
      <c r="X60" s="14"/>
      <c r="Y60" s="96" t="s">
        <v>191</v>
      </c>
      <c r="Z60" s="98">
        <f t="shared" ref="Z60:AB60" si="93">U60/U$17</f>
        <v>0</v>
      </c>
      <c r="AA60" s="98">
        <f t="shared" si="93"/>
        <v>0</v>
      </c>
      <c r="AB60" s="98">
        <f t="shared" si="93"/>
        <v>0</v>
      </c>
      <c r="AC60" s="14"/>
    </row>
    <row r="61" ht="14.25" customHeight="1">
      <c r="A61" s="85"/>
      <c r="B61" s="85"/>
      <c r="D61" s="14"/>
      <c r="E61" s="99" t="s">
        <v>192</v>
      </c>
      <c r="F61" s="100">
        <f t="shared" ref="F61:H61" si="94">SUM(F56:F60)</f>
        <v>0</v>
      </c>
      <c r="G61" s="100">
        <f t="shared" si="94"/>
        <v>0</v>
      </c>
      <c r="H61" s="100">
        <f t="shared" si="94"/>
        <v>0</v>
      </c>
      <c r="J61" s="99" t="s">
        <v>192</v>
      </c>
      <c r="K61" s="100">
        <f t="shared" ref="K61:M61" si="95">SUM(K56:K60)</f>
        <v>0</v>
      </c>
      <c r="L61" s="100">
        <f t="shared" si="95"/>
        <v>0</v>
      </c>
      <c r="M61" s="100">
        <f t="shared" si="95"/>
        <v>0</v>
      </c>
      <c r="N61" s="14"/>
      <c r="O61" s="99" t="s">
        <v>192</v>
      </c>
      <c r="P61" s="100">
        <f t="shared" ref="P61:R61" si="96">SUM(P56:P60)</f>
        <v>0</v>
      </c>
      <c r="Q61" s="100">
        <f t="shared" si="96"/>
        <v>0</v>
      </c>
      <c r="R61" s="100">
        <f t="shared" si="96"/>
        <v>0</v>
      </c>
      <c r="T61" s="99" t="s">
        <v>192</v>
      </c>
      <c r="U61" s="100">
        <f t="shared" ref="U61:W61" si="97">SUM(U56:U60)</f>
        <v>0</v>
      </c>
      <c r="V61" s="100">
        <f t="shared" si="97"/>
        <v>0</v>
      </c>
      <c r="W61" s="100">
        <f t="shared" si="97"/>
        <v>0</v>
      </c>
      <c r="Y61" s="99" t="s">
        <v>192</v>
      </c>
      <c r="Z61" s="100">
        <f t="shared" ref="Z61:AB61" si="98">SUM(Z56:Z60)</f>
        <v>0</v>
      </c>
      <c r="AA61" s="100">
        <f t="shared" si="98"/>
        <v>0</v>
      </c>
      <c r="AB61" s="100">
        <f t="shared" si="98"/>
        <v>0</v>
      </c>
    </row>
    <row r="62" ht="14.25" customHeight="1">
      <c r="A62" s="85"/>
      <c r="B62" s="85"/>
      <c r="D62" s="14"/>
      <c r="F62" s="104"/>
      <c r="G62" s="104"/>
      <c r="H62" s="104"/>
      <c r="J62" s="14"/>
      <c r="K62" s="104"/>
      <c r="L62" s="104"/>
      <c r="M62" s="104"/>
      <c r="N62" s="14"/>
      <c r="P62" s="104"/>
      <c r="Q62" s="104"/>
      <c r="R62" s="104"/>
      <c r="T62" s="14"/>
      <c r="U62" s="104"/>
      <c r="V62" s="104"/>
      <c r="W62" s="104"/>
      <c r="Y62" s="14"/>
      <c r="Z62" s="104"/>
      <c r="AA62" s="104"/>
      <c r="AB62" s="104"/>
    </row>
    <row r="63" ht="14.25" customHeight="1">
      <c r="A63" s="85">
        <f t="shared" ref="A63:A72" si="101">IF(OR(F63&lt;0,G63&lt;0,H63&lt;0,P63&lt;0,Q63&lt;0,R63&lt;0,Z63&lt;0,AA63&lt;0,AB63&lt;0),1,0)</f>
        <v>0</v>
      </c>
      <c r="B63" s="85"/>
      <c r="D63" s="14"/>
      <c r="E63" s="105" t="s">
        <v>193</v>
      </c>
      <c r="F63" s="97">
        <v>0.0</v>
      </c>
      <c r="G63" s="97">
        <v>0.0</v>
      </c>
      <c r="H63" s="97">
        <v>0.0</v>
      </c>
      <c r="I63" s="14"/>
      <c r="J63" s="105" t="s">
        <v>193</v>
      </c>
      <c r="K63" s="97">
        <v>0.0</v>
      </c>
      <c r="L63" s="97">
        <v>0.0</v>
      </c>
      <c r="M63" s="97">
        <v>0.0</v>
      </c>
      <c r="N63" s="14"/>
      <c r="O63" s="105" t="s">
        <v>193</v>
      </c>
      <c r="P63" s="98">
        <f t="shared" ref="P63:R63" si="99">K63/K$17</f>
        <v>0</v>
      </c>
      <c r="Q63" s="98">
        <f t="shared" si="99"/>
        <v>0</v>
      </c>
      <c r="R63" s="98">
        <f t="shared" si="99"/>
        <v>0</v>
      </c>
      <c r="S63" s="14"/>
      <c r="T63" s="105" t="s">
        <v>193</v>
      </c>
      <c r="U63" s="97">
        <v>0.0</v>
      </c>
      <c r="V63" s="97">
        <v>0.0</v>
      </c>
      <c r="W63" s="97">
        <v>0.0</v>
      </c>
      <c r="X63" s="14"/>
      <c r="Y63" s="105" t="s">
        <v>193</v>
      </c>
      <c r="Z63" s="98">
        <f t="shared" ref="Z63:AB63" si="100">U63/U$17</f>
        <v>0</v>
      </c>
      <c r="AA63" s="98">
        <f t="shared" si="100"/>
        <v>0</v>
      </c>
      <c r="AB63" s="98">
        <f t="shared" si="100"/>
        <v>0</v>
      </c>
      <c r="AC63" s="14"/>
    </row>
    <row r="64" ht="14.25" customHeight="1">
      <c r="A64" s="85">
        <f t="shared" si="101"/>
        <v>0</v>
      </c>
      <c r="B64" s="85"/>
      <c r="D64" s="14"/>
      <c r="E64" s="105" t="s">
        <v>194</v>
      </c>
      <c r="F64" s="97">
        <v>0.0</v>
      </c>
      <c r="G64" s="97">
        <v>0.0</v>
      </c>
      <c r="H64" s="97">
        <v>0.0</v>
      </c>
      <c r="J64" s="105" t="s">
        <v>194</v>
      </c>
      <c r="K64" s="97">
        <v>0.0</v>
      </c>
      <c r="L64" s="97">
        <v>0.0</v>
      </c>
      <c r="M64" s="97">
        <v>0.0</v>
      </c>
      <c r="N64" s="14"/>
      <c r="O64" s="105" t="s">
        <v>194</v>
      </c>
      <c r="P64" s="98">
        <f t="shared" ref="P64:R64" si="102">K64/K$17</f>
        <v>0</v>
      </c>
      <c r="Q64" s="98">
        <f t="shared" si="102"/>
        <v>0</v>
      </c>
      <c r="R64" s="98">
        <f t="shared" si="102"/>
        <v>0</v>
      </c>
      <c r="T64" s="105" t="s">
        <v>194</v>
      </c>
      <c r="U64" s="97">
        <v>0.0</v>
      </c>
      <c r="V64" s="97">
        <v>0.0</v>
      </c>
      <c r="W64" s="97">
        <v>0.0</v>
      </c>
      <c r="Y64" s="105" t="s">
        <v>194</v>
      </c>
      <c r="Z64" s="98">
        <f t="shared" ref="Z64:AB64" si="103">U64/U$17</f>
        <v>0</v>
      </c>
      <c r="AA64" s="98">
        <f t="shared" si="103"/>
        <v>0</v>
      </c>
      <c r="AB64" s="98">
        <f t="shared" si="103"/>
        <v>0</v>
      </c>
    </row>
    <row r="65" ht="14.25" customHeight="1">
      <c r="A65" s="85">
        <f t="shared" si="101"/>
        <v>0</v>
      </c>
      <c r="B65" s="85"/>
      <c r="D65" s="14"/>
      <c r="E65" s="105" t="s">
        <v>195</v>
      </c>
      <c r="F65" s="97">
        <v>0.0</v>
      </c>
      <c r="G65" s="97">
        <v>0.0</v>
      </c>
      <c r="H65" s="97">
        <v>0.0</v>
      </c>
      <c r="I65" s="14"/>
      <c r="J65" s="105" t="s">
        <v>195</v>
      </c>
      <c r="K65" s="97">
        <v>0.0</v>
      </c>
      <c r="L65" s="97">
        <v>0.0</v>
      </c>
      <c r="M65" s="97">
        <v>0.0</v>
      </c>
      <c r="N65" s="14"/>
      <c r="O65" s="105" t="s">
        <v>195</v>
      </c>
      <c r="P65" s="98">
        <f t="shared" ref="P65:R65" si="104">K65/K$17</f>
        <v>0</v>
      </c>
      <c r="Q65" s="98">
        <f t="shared" si="104"/>
        <v>0</v>
      </c>
      <c r="R65" s="98">
        <f t="shared" si="104"/>
        <v>0</v>
      </c>
      <c r="S65" s="14"/>
      <c r="T65" s="105" t="s">
        <v>195</v>
      </c>
      <c r="U65" s="97">
        <v>0.0</v>
      </c>
      <c r="V65" s="97">
        <v>0.0</v>
      </c>
      <c r="W65" s="97">
        <v>0.0</v>
      </c>
      <c r="X65" s="14"/>
      <c r="Y65" s="105" t="s">
        <v>195</v>
      </c>
      <c r="Z65" s="98">
        <f t="shared" ref="Z65:AB65" si="105">U65/U$17</f>
        <v>0</v>
      </c>
      <c r="AA65" s="98">
        <f t="shared" si="105"/>
        <v>0</v>
      </c>
      <c r="AB65" s="98">
        <f t="shared" si="105"/>
        <v>0</v>
      </c>
      <c r="AC65" s="14"/>
    </row>
    <row r="66" ht="14.25" customHeight="1">
      <c r="A66" s="85">
        <f t="shared" si="101"/>
        <v>0</v>
      </c>
      <c r="B66" s="85"/>
      <c r="D66" s="14"/>
      <c r="E66" s="105" t="s">
        <v>196</v>
      </c>
      <c r="F66" s="97">
        <v>0.0</v>
      </c>
      <c r="G66" s="97">
        <v>0.0</v>
      </c>
      <c r="H66" s="97">
        <v>0.0</v>
      </c>
      <c r="J66" s="105" t="s">
        <v>196</v>
      </c>
      <c r="K66" s="97">
        <v>0.0</v>
      </c>
      <c r="L66" s="97">
        <v>0.0</v>
      </c>
      <c r="M66" s="97">
        <v>0.0</v>
      </c>
      <c r="N66" s="14"/>
      <c r="O66" s="105" t="s">
        <v>196</v>
      </c>
      <c r="P66" s="98">
        <f t="shared" ref="P66:R66" si="106">K66/K$17</f>
        <v>0</v>
      </c>
      <c r="Q66" s="98">
        <f t="shared" si="106"/>
        <v>0</v>
      </c>
      <c r="R66" s="98">
        <f t="shared" si="106"/>
        <v>0</v>
      </c>
      <c r="T66" s="105" t="s">
        <v>196</v>
      </c>
      <c r="U66" s="97">
        <v>0.0</v>
      </c>
      <c r="V66" s="97">
        <v>0.0</v>
      </c>
      <c r="W66" s="97">
        <v>0.0</v>
      </c>
      <c r="Y66" s="105" t="s">
        <v>196</v>
      </c>
      <c r="Z66" s="98">
        <f t="shared" ref="Z66:AB66" si="107">U66/U$17</f>
        <v>0</v>
      </c>
      <c r="AA66" s="98">
        <f t="shared" si="107"/>
        <v>0</v>
      </c>
      <c r="AB66" s="98">
        <f t="shared" si="107"/>
        <v>0</v>
      </c>
    </row>
    <row r="67" ht="14.25" customHeight="1">
      <c r="A67" s="85">
        <f t="shared" si="101"/>
        <v>0</v>
      </c>
      <c r="B67" s="85"/>
      <c r="D67" s="14"/>
      <c r="E67" s="105" t="s">
        <v>197</v>
      </c>
      <c r="F67" s="97">
        <v>0.0</v>
      </c>
      <c r="G67" s="97">
        <v>0.0</v>
      </c>
      <c r="H67" s="97">
        <v>0.0</v>
      </c>
      <c r="I67" s="14"/>
      <c r="J67" s="105" t="s">
        <v>197</v>
      </c>
      <c r="K67" s="97">
        <v>0.0</v>
      </c>
      <c r="L67" s="97">
        <v>0.0</v>
      </c>
      <c r="M67" s="97">
        <v>0.0</v>
      </c>
      <c r="N67" s="14"/>
      <c r="O67" s="105" t="s">
        <v>197</v>
      </c>
      <c r="P67" s="98">
        <f t="shared" ref="P67:R67" si="108">K67/K$17</f>
        <v>0</v>
      </c>
      <c r="Q67" s="98">
        <f t="shared" si="108"/>
        <v>0</v>
      </c>
      <c r="R67" s="98">
        <f t="shared" si="108"/>
        <v>0</v>
      </c>
      <c r="S67" s="14"/>
      <c r="T67" s="105" t="s">
        <v>197</v>
      </c>
      <c r="U67" s="97">
        <v>0.0</v>
      </c>
      <c r="V67" s="97">
        <v>0.0</v>
      </c>
      <c r="W67" s="97">
        <v>0.0</v>
      </c>
      <c r="X67" s="14"/>
      <c r="Y67" s="105" t="s">
        <v>197</v>
      </c>
      <c r="Z67" s="98">
        <f t="shared" ref="Z67:AB67" si="109">U67/U$17</f>
        <v>0</v>
      </c>
      <c r="AA67" s="98">
        <f t="shared" si="109"/>
        <v>0</v>
      </c>
      <c r="AB67" s="98">
        <f t="shared" si="109"/>
        <v>0</v>
      </c>
      <c r="AC67" s="14"/>
    </row>
    <row r="68" ht="14.25" customHeight="1">
      <c r="A68" s="85">
        <f t="shared" si="101"/>
        <v>0</v>
      </c>
      <c r="B68" s="85"/>
      <c r="D68" s="14"/>
      <c r="E68" s="105" t="s">
        <v>198</v>
      </c>
      <c r="F68" s="97">
        <v>0.0</v>
      </c>
      <c r="G68" s="97">
        <v>0.0</v>
      </c>
      <c r="H68" s="97">
        <v>0.0</v>
      </c>
      <c r="I68" s="14"/>
      <c r="J68" s="105" t="s">
        <v>198</v>
      </c>
      <c r="K68" s="97">
        <v>0.0</v>
      </c>
      <c r="L68" s="97">
        <v>0.0</v>
      </c>
      <c r="M68" s="97">
        <v>0.0</v>
      </c>
      <c r="N68" s="14"/>
      <c r="O68" s="105" t="s">
        <v>198</v>
      </c>
      <c r="P68" s="98">
        <f t="shared" ref="P68:R68" si="110">K68/K$17</f>
        <v>0</v>
      </c>
      <c r="Q68" s="98">
        <f t="shared" si="110"/>
        <v>0</v>
      </c>
      <c r="R68" s="98">
        <f t="shared" si="110"/>
        <v>0</v>
      </c>
      <c r="S68" s="14"/>
      <c r="T68" s="105" t="s">
        <v>198</v>
      </c>
      <c r="U68" s="97">
        <v>0.0</v>
      </c>
      <c r="V68" s="97">
        <v>0.0</v>
      </c>
      <c r="W68" s="97">
        <v>0.0</v>
      </c>
      <c r="X68" s="14"/>
      <c r="Y68" s="105" t="s">
        <v>198</v>
      </c>
      <c r="Z68" s="98">
        <f t="shared" ref="Z68:AB68" si="111">U68/U$17</f>
        <v>0</v>
      </c>
      <c r="AA68" s="98">
        <f t="shared" si="111"/>
        <v>0</v>
      </c>
      <c r="AB68" s="98">
        <f t="shared" si="111"/>
        <v>0</v>
      </c>
      <c r="AC68" s="14"/>
    </row>
    <row r="69" ht="14.25" customHeight="1">
      <c r="A69" s="85">
        <f t="shared" si="101"/>
        <v>0</v>
      </c>
      <c r="B69" s="85"/>
      <c r="D69" s="14"/>
      <c r="E69" s="105" t="s">
        <v>199</v>
      </c>
      <c r="F69" s="97">
        <v>0.0</v>
      </c>
      <c r="G69" s="97">
        <v>0.0</v>
      </c>
      <c r="H69" s="97">
        <v>0.0</v>
      </c>
      <c r="J69" s="105" t="s">
        <v>199</v>
      </c>
      <c r="K69" s="97">
        <v>0.0</v>
      </c>
      <c r="L69" s="97">
        <v>0.0</v>
      </c>
      <c r="M69" s="97">
        <v>0.0</v>
      </c>
      <c r="N69" s="14"/>
      <c r="O69" s="105" t="s">
        <v>199</v>
      </c>
      <c r="P69" s="98">
        <f t="shared" ref="P69:R69" si="112">K69/K$17</f>
        <v>0</v>
      </c>
      <c r="Q69" s="98">
        <f t="shared" si="112"/>
        <v>0</v>
      </c>
      <c r="R69" s="98">
        <f t="shared" si="112"/>
        <v>0</v>
      </c>
      <c r="T69" s="105" t="s">
        <v>199</v>
      </c>
      <c r="U69" s="97">
        <v>0.0</v>
      </c>
      <c r="V69" s="97">
        <v>0.0</v>
      </c>
      <c r="W69" s="97">
        <v>0.0</v>
      </c>
      <c r="Y69" s="105" t="s">
        <v>199</v>
      </c>
      <c r="Z69" s="98">
        <f t="shared" ref="Z69:AB69" si="113">U69/U$17</f>
        <v>0</v>
      </c>
      <c r="AA69" s="98">
        <f t="shared" si="113"/>
        <v>0</v>
      </c>
      <c r="AB69" s="98">
        <f t="shared" si="113"/>
        <v>0</v>
      </c>
    </row>
    <row r="70" ht="14.25" customHeight="1">
      <c r="A70" s="85">
        <f t="shared" si="101"/>
        <v>0</v>
      </c>
      <c r="B70" s="85"/>
      <c r="D70" s="14"/>
      <c r="E70" s="105" t="s">
        <v>200</v>
      </c>
      <c r="F70" s="97">
        <v>0.0</v>
      </c>
      <c r="G70" s="97">
        <v>0.0</v>
      </c>
      <c r="H70" s="97">
        <v>0.0</v>
      </c>
      <c r="J70" s="105" t="s">
        <v>200</v>
      </c>
      <c r="K70" s="97">
        <v>0.0</v>
      </c>
      <c r="L70" s="97">
        <v>0.0</v>
      </c>
      <c r="M70" s="97">
        <v>0.0</v>
      </c>
      <c r="N70" s="14"/>
      <c r="O70" s="105" t="s">
        <v>200</v>
      </c>
      <c r="P70" s="98">
        <f t="shared" ref="P70:R70" si="114">K70/K$17</f>
        <v>0</v>
      </c>
      <c r="Q70" s="98">
        <f t="shared" si="114"/>
        <v>0</v>
      </c>
      <c r="R70" s="98">
        <f t="shared" si="114"/>
        <v>0</v>
      </c>
      <c r="T70" s="105" t="s">
        <v>200</v>
      </c>
      <c r="U70" s="97">
        <v>0.0</v>
      </c>
      <c r="V70" s="97">
        <v>0.0</v>
      </c>
      <c r="W70" s="97">
        <v>0.0</v>
      </c>
      <c r="Y70" s="105" t="s">
        <v>200</v>
      </c>
      <c r="Z70" s="98">
        <f t="shared" ref="Z70:AB70" si="115">U70/U$17</f>
        <v>0</v>
      </c>
      <c r="AA70" s="98">
        <f t="shared" si="115"/>
        <v>0</v>
      </c>
      <c r="AB70" s="98">
        <f t="shared" si="115"/>
        <v>0</v>
      </c>
    </row>
    <row r="71" ht="14.25" customHeight="1">
      <c r="A71" s="85">
        <f t="shared" si="101"/>
        <v>0</v>
      </c>
      <c r="B71" s="85"/>
      <c r="D71" s="14"/>
      <c r="E71" s="105" t="s">
        <v>201</v>
      </c>
      <c r="F71" s="97">
        <v>0.0</v>
      </c>
      <c r="G71" s="97">
        <v>0.0</v>
      </c>
      <c r="H71" s="97">
        <v>0.0</v>
      </c>
      <c r="I71" s="14"/>
      <c r="J71" s="105" t="s">
        <v>201</v>
      </c>
      <c r="K71" s="97">
        <v>0.0</v>
      </c>
      <c r="L71" s="97">
        <v>0.0</v>
      </c>
      <c r="M71" s="97">
        <v>0.0</v>
      </c>
      <c r="N71" s="14"/>
      <c r="O71" s="105" t="s">
        <v>201</v>
      </c>
      <c r="P71" s="98">
        <f t="shared" ref="P71:R71" si="116">K71/K$17</f>
        <v>0</v>
      </c>
      <c r="Q71" s="98">
        <f t="shared" si="116"/>
        <v>0</v>
      </c>
      <c r="R71" s="98">
        <f t="shared" si="116"/>
        <v>0</v>
      </c>
      <c r="S71" s="14"/>
      <c r="T71" s="105" t="s">
        <v>201</v>
      </c>
      <c r="U71" s="97">
        <v>0.0</v>
      </c>
      <c r="V71" s="97">
        <v>0.0</v>
      </c>
      <c r="W71" s="97">
        <v>0.0</v>
      </c>
      <c r="X71" s="14"/>
      <c r="Y71" s="105" t="s">
        <v>201</v>
      </c>
      <c r="Z71" s="98">
        <f t="shared" ref="Z71:AB71" si="117">U71/U$17</f>
        <v>0</v>
      </c>
      <c r="AA71" s="98">
        <f t="shared" si="117"/>
        <v>0</v>
      </c>
      <c r="AB71" s="98">
        <f t="shared" si="117"/>
        <v>0</v>
      </c>
      <c r="AC71" s="14"/>
    </row>
    <row r="72" ht="14.25" customHeight="1">
      <c r="A72" s="85">
        <f t="shared" si="101"/>
        <v>0</v>
      </c>
      <c r="B72" s="85"/>
      <c r="D72" s="14"/>
      <c r="E72" s="105" t="s">
        <v>202</v>
      </c>
      <c r="F72" s="97">
        <v>0.0</v>
      </c>
      <c r="G72" s="97">
        <v>0.0</v>
      </c>
      <c r="H72" s="97">
        <v>0.0</v>
      </c>
      <c r="I72" s="14"/>
      <c r="J72" s="105" t="s">
        <v>202</v>
      </c>
      <c r="K72" s="97">
        <v>0.0</v>
      </c>
      <c r="L72" s="97">
        <v>0.0</v>
      </c>
      <c r="M72" s="97">
        <v>0.0</v>
      </c>
      <c r="N72" s="14"/>
      <c r="O72" s="105" t="s">
        <v>202</v>
      </c>
      <c r="P72" s="98">
        <f t="shared" ref="P72:R72" si="118">K72/K$17</f>
        <v>0</v>
      </c>
      <c r="Q72" s="98">
        <f t="shared" si="118"/>
        <v>0</v>
      </c>
      <c r="R72" s="98">
        <f t="shared" si="118"/>
        <v>0</v>
      </c>
      <c r="S72" s="14"/>
      <c r="T72" s="105" t="s">
        <v>202</v>
      </c>
      <c r="U72" s="97">
        <v>0.0</v>
      </c>
      <c r="V72" s="97">
        <v>0.0</v>
      </c>
      <c r="W72" s="97">
        <v>0.0</v>
      </c>
      <c r="X72" s="14"/>
      <c r="Y72" s="105" t="s">
        <v>202</v>
      </c>
      <c r="Z72" s="98">
        <f t="shared" ref="Z72:AB72" si="119">U72/U$17</f>
        <v>0</v>
      </c>
      <c r="AA72" s="98">
        <f t="shared" si="119"/>
        <v>0</v>
      </c>
      <c r="AB72" s="98">
        <f t="shared" si="119"/>
        <v>0</v>
      </c>
      <c r="AC72" s="14"/>
    </row>
    <row r="73" ht="14.25" customHeight="1">
      <c r="A73" s="85"/>
      <c r="B73" s="85"/>
      <c r="D73" s="14"/>
      <c r="E73" s="99" t="s">
        <v>203</v>
      </c>
      <c r="F73" s="100">
        <f t="shared" ref="F73:H73" si="120">SUM(F63:F72)</f>
        <v>0</v>
      </c>
      <c r="G73" s="100">
        <f t="shared" si="120"/>
        <v>0</v>
      </c>
      <c r="H73" s="100">
        <f t="shared" si="120"/>
        <v>0</v>
      </c>
      <c r="J73" s="99" t="s">
        <v>203</v>
      </c>
      <c r="K73" s="100">
        <f t="shared" ref="K73:M73" si="121">SUM(K63:K72)</f>
        <v>0</v>
      </c>
      <c r="L73" s="100">
        <f t="shared" si="121"/>
        <v>0</v>
      </c>
      <c r="M73" s="100">
        <f t="shared" si="121"/>
        <v>0</v>
      </c>
      <c r="N73" s="14"/>
      <c r="O73" s="99" t="s">
        <v>203</v>
      </c>
      <c r="P73" s="100">
        <f t="shared" ref="P73:R73" si="122">SUM(P63:P72)</f>
        <v>0</v>
      </c>
      <c r="Q73" s="100">
        <f t="shared" si="122"/>
        <v>0</v>
      </c>
      <c r="R73" s="100">
        <f t="shared" si="122"/>
        <v>0</v>
      </c>
      <c r="T73" s="99" t="s">
        <v>203</v>
      </c>
      <c r="U73" s="100">
        <f t="shared" ref="U73:W73" si="123">SUM(U63:U72)</f>
        <v>0</v>
      </c>
      <c r="V73" s="100">
        <f t="shared" si="123"/>
        <v>0</v>
      </c>
      <c r="W73" s="100">
        <f t="shared" si="123"/>
        <v>0</v>
      </c>
      <c r="Y73" s="99" t="s">
        <v>203</v>
      </c>
      <c r="Z73" s="100">
        <f t="shared" ref="Z73:AB73" si="124">SUM(Z63:Z72)</f>
        <v>0</v>
      </c>
      <c r="AA73" s="100">
        <f t="shared" si="124"/>
        <v>0</v>
      </c>
      <c r="AB73" s="100">
        <f t="shared" si="124"/>
        <v>0</v>
      </c>
    </row>
    <row r="74" ht="14.25" customHeight="1">
      <c r="A74" s="85"/>
      <c r="B74" s="85"/>
      <c r="D74" s="14"/>
      <c r="E74" s="14"/>
      <c r="F74" s="104"/>
      <c r="G74" s="104"/>
      <c r="H74" s="104"/>
      <c r="I74" s="14"/>
      <c r="J74" s="14"/>
      <c r="K74" s="104"/>
      <c r="L74" s="104"/>
      <c r="M74" s="104"/>
      <c r="N74" s="14"/>
      <c r="O74" s="14"/>
      <c r="P74" s="104"/>
      <c r="Q74" s="104"/>
      <c r="R74" s="104"/>
      <c r="S74" s="14"/>
      <c r="T74" s="14"/>
      <c r="U74" s="104"/>
      <c r="V74" s="104"/>
      <c r="W74" s="104"/>
      <c r="Y74" s="14"/>
      <c r="Z74" s="104"/>
      <c r="AA74" s="104"/>
      <c r="AB74" s="104"/>
    </row>
    <row r="75" ht="14.25" customHeight="1">
      <c r="A75" s="85">
        <f t="shared" ref="A75:A90" si="127">IF(OR(F75&lt;0,G75&lt;0,H75&lt;0,P75&lt;0,Q75&lt;0,R75&lt;0,Z75&lt;0,AA75&lt;0,AB75&lt;0),1,0)</f>
        <v>0</v>
      </c>
      <c r="B75" s="85"/>
      <c r="D75" s="14"/>
      <c r="E75" s="96" t="s">
        <v>204</v>
      </c>
      <c r="F75" s="97">
        <v>0.0</v>
      </c>
      <c r="G75" s="97">
        <v>0.0</v>
      </c>
      <c r="H75" s="97">
        <v>0.0</v>
      </c>
      <c r="J75" s="96" t="s">
        <v>204</v>
      </c>
      <c r="K75" s="97">
        <v>0.0</v>
      </c>
      <c r="L75" s="97">
        <v>0.0</v>
      </c>
      <c r="M75" s="97">
        <v>0.0</v>
      </c>
      <c r="N75" s="14"/>
      <c r="O75" s="96" t="s">
        <v>204</v>
      </c>
      <c r="P75" s="98">
        <f t="shared" ref="P75:R75" si="125">K75/K$17</f>
        <v>0</v>
      </c>
      <c r="Q75" s="98">
        <f t="shared" si="125"/>
        <v>0</v>
      </c>
      <c r="R75" s="98">
        <f t="shared" si="125"/>
        <v>0</v>
      </c>
      <c r="T75" s="96" t="s">
        <v>204</v>
      </c>
      <c r="U75" s="97">
        <v>0.0</v>
      </c>
      <c r="V75" s="97">
        <v>0.0</v>
      </c>
      <c r="W75" s="97">
        <v>0.0</v>
      </c>
      <c r="Y75" s="96" t="s">
        <v>204</v>
      </c>
      <c r="Z75" s="98">
        <f t="shared" ref="Z75:AB75" si="126">U75/U$17</f>
        <v>0</v>
      </c>
      <c r="AA75" s="98">
        <f t="shared" si="126"/>
        <v>0</v>
      </c>
      <c r="AB75" s="98">
        <f t="shared" si="126"/>
        <v>0</v>
      </c>
    </row>
    <row r="76" ht="14.25" customHeight="1">
      <c r="A76" s="85">
        <f t="shared" si="127"/>
        <v>0</v>
      </c>
      <c r="B76" s="85"/>
      <c r="D76" s="14"/>
      <c r="E76" s="96" t="s">
        <v>205</v>
      </c>
      <c r="F76" s="97">
        <v>0.0</v>
      </c>
      <c r="G76" s="97">
        <v>0.0</v>
      </c>
      <c r="H76" s="97">
        <v>0.0</v>
      </c>
      <c r="J76" s="96" t="s">
        <v>205</v>
      </c>
      <c r="K76" s="97">
        <v>0.0</v>
      </c>
      <c r="L76" s="97">
        <v>0.0</v>
      </c>
      <c r="M76" s="97">
        <v>0.0</v>
      </c>
      <c r="N76" s="14"/>
      <c r="O76" s="96" t="s">
        <v>205</v>
      </c>
      <c r="P76" s="98">
        <f t="shared" ref="P76:R76" si="128">K76/K$17</f>
        <v>0</v>
      </c>
      <c r="Q76" s="98">
        <f t="shared" si="128"/>
        <v>0</v>
      </c>
      <c r="R76" s="98">
        <f t="shared" si="128"/>
        <v>0</v>
      </c>
      <c r="T76" s="96" t="s">
        <v>205</v>
      </c>
      <c r="U76" s="97">
        <v>0.0</v>
      </c>
      <c r="V76" s="97">
        <v>0.0</v>
      </c>
      <c r="W76" s="97">
        <v>0.0</v>
      </c>
      <c r="Y76" s="96" t="s">
        <v>205</v>
      </c>
      <c r="Z76" s="98">
        <f t="shared" ref="Z76:AB76" si="129">U76/U$17</f>
        <v>0</v>
      </c>
      <c r="AA76" s="98">
        <f t="shared" si="129"/>
        <v>0</v>
      </c>
      <c r="AB76" s="98">
        <f t="shared" si="129"/>
        <v>0</v>
      </c>
    </row>
    <row r="77" ht="14.25" customHeight="1">
      <c r="A77" s="85">
        <f t="shared" si="127"/>
        <v>0</v>
      </c>
      <c r="B77" s="85"/>
      <c r="D77" s="14"/>
      <c r="E77" s="96" t="s">
        <v>206</v>
      </c>
      <c r="F77" s="97">
        <v>0.0</v>
      </c>
      <c r="G77" s="97">
        <v>0.0</v>
      </c>
      <c r="H77" s="97">
        <v>0.0</v>
      </c>
      <c r="I77" s="14"/>
      <c r="J77" s="96" t="s">
        <v>206</v>
      </c>
      <c r="K77" s="97">
        <v>0.0</v>
      </c>
      <c r="L77" s="97">
        <v>0.0</v>
      </c>
      <c r="M77" s="97">
        <v>0.0</v>
      </c>
      <c r="N77" s="14"/>
      <c r="O77" s="96" t="s">
        <v>206</v>
      </c>
      <c r="P77" s="98">
        <f t="shared" ref="P77:R77" si="130">K77/K$17</f>
        <v>0</v>
      </c>
      <c r="Q77" s="98">
        <f t="shared" si="130"/>
        <v>0</v>
      </c>
      <c r="R77" s="98">
        <f t="shared" si="130"/>
        <v>0</v>
      </c>
      <c r="S77" s="14"/>
      <c r="T77" s="96" t="s">
        <v>206</v>
      </c>
      <c r="U77" s="97">
        <v>0.0</v>
      </c>
      <c r="V77" s="97">
        <v>0.0</v>
      </c>
      <c r="W77" s="97">
        <v>0.0</v>
      </c>
      <c r="X77" s="14"/>
      <c r="Y77" s="96" t="s">
        <v>206</v>
      </c>
      <c r="Z77" s="98">
        <f t="shared" ref="Z77:AB77" si="131">U77/U$17</f>
        <v>0</v>
      </c>
      <c r="AA77" s="98">
        <f t="shared" si="131"/>
        <v>0</v>
      </c>
      <c r="AB77" s="98">
        <f t="shared" si="131"/>
        <v>0</v>
      </c>
      <c r="AC77" s="14"/>
    </row>
    <row r="78" ht="14.25" customHeight="1">
      <c r="A78" s="85">
        <f t="shared" si="127"/>
        <v>0</v>
      </c>
      <c r="B78" s="85"/>
      <c r="D78" s="14"/>
      <c r="E78" s="96" t="s">
        <v>202</v>
      </c>
      <c r="F78" s="97">
        <v>0.0</v>
      </c>
      <c r="G78" s="97">
        <v>0.0</v>
      </c>
      <c r="H78" s="97">
        <v>0.0</v>
      </c>
      <c r="I78" s="14"/>
      <c r="J78" s="96" t="s">
        <v>202</v>
      </c>
      <c r="K78" s="97">
        <v>0.0</v>
      </c>
      <c r="L78" s="97">
        <v>0.0</v>
      </c>
      <c r="M78" s="97">
        <v>0.0</v>
      </c>
      <c r="N78" s="14"/>
      <c r="O78" s="96" t="s">
        <v>202</v>
      </c>
      <c r="P78" s="98">
        <f t="shared" ref="P78:R78" si="132">K78/K$17</f>
        <v>0</v>
      </c>
      <c r="Q78" s="98">
        <f t="shared" si="132"/>
        <v>0</v>
      </c>
      <c r="R78" s="98">
        <f t="shared" si="132"/>
        <v>0</v>
      </c>
      <c r="S78" s="14"/>
      <c r="T78" s="96" t="s">
        <v>202</v>
      </c>
      <c r="U78" s="97">
        <v>0.0</v>
      </c>
      <c r="V78" s="97">
        <v>0.0</v>
      </c>
      <c r="W78" s="97">
        <v>0.0</v>
      </c>
      <c r="X78" s="14"/>
      <c r="Y78" s="96" t="s">
        <v>202</v>
      </c>
      <c r="Z78" s="98">
        <f t="shared" ref="Z78:AB78" si="133">U78/U$17</f>
        <v>0</v>
      </c>
      <c r="AA78" s="98">
        <f t="shared" si="133"/>
        <v>0</v>
      </c>
      <c r="AB78" s="98">
        <f t="shared" si="133"/>
        <v>0</v>
      </c>
      <c r="AC78" s="14"/>
    </row>
    <row r="79" ht="14.25" customHeight="1">
      <c r="A79" s="85">
        <f t="shared" si="127"/>
        <v>0</v>
      </c>
      <c r="B79" s="85"/>
      <c r="D79" s="14"/>
      <c r="E79" s="96" t="s">
        <v>195</v>
      </c>
      <c r="F79" s="97">
        <v>0.0</v>
      </c>
      <c r="G79" s="97">
        <v>0.0</v>
      </c>
      <c r="H79" s="97">
        <v>0.0</v>
      </c>
      <c r="I79" s="14"/>
      <c r="J79" s="96" t="s">
        <v>195</v>
      </c>
      <c r="K79" s="97">
        <v>0.0</v>
      </c>
      <c r="L79" s="97">
        <v>0.0</v>
      </c>
      <c r="M79" s="97">
        <v>0.0</v>
      </c>
      <c r="N79" s="14"/>
      <c r="O79" s="96" t="s">
        <v>195</v>
      </c>
      <c r="P79" s="98">
        <f t="shared" ref="P79:R79" si="134">K79/K$17</f>
        <v>0</v>
      </c>
      <c r="Q79" s="98">
        <f t="shared" si="134"/>
        <v>0</v>
      </c>
      <c r="R79" s="98">
        <f t="shared" si="134"/>
        <v>0</v>
      </c>
      <c r="S79" s="14"/>
      <c r="T79" s="96" t="s">
        <v>195</v>
      </c>
      <c r="U79" s="97">
        <v>0.0</v>
      </c>
      <c r="V79" s="97">
        <v>0.0</v>
      </c>
      <c r="W79" s="97">
        <v>0.0</v>
      </c>
      <c r="X79" s="14"/>
      <c r="Y79" s="96" t="s">
        <v>195</v>
      </c>
      <c r="Z79" s="98">
        <f t="shared" ref="Z79:AB79" si="135">U79/U$17</f>
        <v>0</v>
      </c>
      <c r="AA79" s="98">
        <f t="shared" si="135"/>
        <v>0</v>
      </c>
      <c r="AB79" s="98">
        <f t="shared" si="135"/>
        <v>0</v>
      </c>
      <c r="AC79" s="14"/>
    </row>
    <row r="80" ht="14.25" customHeight="1">
      <c r="A80" s="85">
        <f t="shared" si="127"/>
        <v>0</v>
      </c>
      <c r="B80" s="85"/>
      <c r="D80" s="14"/>
      <c r="E80" s="96" t="s">
        <v>207</v>
      </c>
      <c r="F80" s="97">
        <v>0.0</v>
      </c>
      <c r="G80" s="97">
        <v>0.0</v>
      </c>
      <c r="H80" s="97">
        <v>0.0</v>
      </c>
      <c r="I80" s="14"/>
      <c r="J80" s="96" t="s">
        <v>207</v>
      </c>
      <c r="K80" s="97">
        <v>0.0</v>
      </c>
      <c r="L80" s="97">
        <v>0.0</v>
      </c>
      <c r="M80" s="97">
        <v>0.0</v>
      </c>
      <c r="N80" s="14"/>
      <c r="O80" s="96" t="s">
        <v>207</v>
      </c>
      <c r="P80" s="98">
        <f t="shared" ref="P80:R80" si="136">K80/K$17</f>
        <v>0</v>
      </c>
      <c r="Q80" s="98">
        <f t="shared" si="136"/>
        <v>0</v>
      </c>
      <c r="R80" s="98">
        <f t="shared" si="136"/>
        <v>0</v>
      </c>
      <c r="S80" s="14"/>
      <c r="T80" s="96" t="s">
        <v>207</v>
      </c>
      <c r="U80" s="97">
        <v>0.0</v>
      </c>
      <c r="V80" s="97">
        <v>0.0</v>
      </c>
      <c r="W80" s="97">
        <v>0.0</v>
      </c>
      <c r="X80" s="14"/>
      <c r="Y80" s="96" t="s">
        <v>207</v>
      </c>
      <c r="Z80" s="98">
        <f t="shared" ref="Z80:AB80" si="137">U80/U$17</f>
        <v>0</v>
      </c>
      <c r="AA80" s="98">
        <f t="shared" si="137"/>
        <v>0</v>
      </c>
      <c r="AB80" s="98">
        <f t="shared" si="137"/>
        <v>0</v>
      </c>
      <c r="AC80" s="14"/>
    </row>
    <row r="81" ht="14.25" customHeight="1">
      <c r="A81" s="85">
        <f t="shared" si="127"/>
        <v>0</v>
      </c>
      <c r="B81" s="85"/>
      <c r="D81" s="14"/>
      <c r="E81" s="106" t="s">
        <v>208</v>
      </c>
      <c r="F81" s="97">
        <v>0.0</v>
      </c>
      <c r="G81" s="97">
        <v>0.0</v>
      </c>
      <c r="H81" s="97">
        <v>0.0</v>
      </c>
      <c r="I81" s="14"/>
      <c r="J81" s="106" t="s">
        <v>208</v>
      </c>
      <c r="K81" s="97">
        <v>0.0</v>
      </c>
      <c r="L81" s="97">
        <v>0.0</v>
      </c>
      <c r="M81" s="97">
        <v>0.0</v>
      </c>
      <c r="N81" s="14"/>
      <c r="O81" s="106" t="s">
        <v>208</v>
      </c>
      <c r="P81" s="98">
        <f t="shared" ref="P81:R81" si="138">K81/K$17</f>
        <v>0</v>
      </c>
      <c r="Q81" s="98">
        <f t="shared" si="138"/>
        <v>0</v>
      </c>
      <c r="R81" s="98">
        <f t="shared" si="138"/>
        <v>0</v>
      </c>
      <c r="S81" s="14"/>
      <c r="T81" s="106" t="s">
        <v>208</v>
      </c>
      <c r="U81" s="97">
        <v>0.0</v>
      </c>
      <c r="V81" s="97">
        <v>0.0</v>
      </c>
      <c r="W81" s="97">
        <v>0.0</v>
      </c>
      <c r="X81" s="14"/>
      <c r="Y81" s="106" t="s">
        <v>208</v>
      </c>
      <c r="Z81" s="98">
        <f t="shared" ref="Z81:AB81" si="139">U81/U$17</f>
        <v>0</v>
      </c>
      <c r="AA81" s="98">
        <f t="shared" si="139"/>
        <v>0</v>
      </c>
      <c r="AB81" s="98">
        <f t="shared" si="139"/>
        <v>0</v>
      </c>
      <c r="AC81" s="14"/>
    </row>
    <row r="82" ht="14.25" customHeight="1">
      <c r="A82" s="85">
        <f t="shared" si="127"/>
        <v>0</v>
      </c>
      <c r="B82" s="85"/>
      <c r="D82" s="14"/>
      <c r="E82" s="96" t="s">
        <v>197</v>
      </c>
      <c r="F82" s="97">
        <v>0.0</v>
      </c>
      <c r="G82" s="97">
        <v>0.0</v>
      </c>
      <c r="H82" s="97">
        <v>0.0</v>
      </c>
      <c r="I82" s="14"/>
      <c r="J82" s="96" t="s">
        <v>197</v>
      </c>
      <c r="K82" s="97">
        <v>0.0</v>
      </c>
      <c r="L82" s="97">
        <v>0.0</v>
      </c>
      <c r="M82" s="97">
        <v>0.0</v>
      </c>
      <c r="N82" s="14"/>
      <c r="O82" s="96" t="s">
        <v>197</v>
      </c>
      <c r="P82" s="98">
        <f t="shared" ref="P82:R82" si="140">K82/K$17</f>
        <v>0</v>
      </c>
      <c r="Q82" s="98">
        <f t="shared" si="140"/>
        <v>0</v>
      </c>
      <c r="R82" s="98">
        <f t="shared" si="140"/>
        <v>0</v>
      </c>
      <c r="S82" s="14"/>
      <c r="T82" s="96" t="s">
        <v>197</v>
      </c>
      <c r="U82" s="97">
        <v>0.0</v>
      </c>
      <c r="V82" s="97">
        <v>0.0</v>
      </c>
      <c r="W82" s="97">
        <v>0.0</v>
      </c>
      <c r="X82" s="14"/>
      <c r="Y82" s="96" t="s">
        <v>197</v>
      </c>
      <c r="Z82" s="98">
        <f t="shared" ref="Z82:AB82" si="141">U82/U$17</f>
        <v>0</v>
      </c>
      <c r="AA82" s="98">
        <f t="shared" si="141"/>
        <v>0</v>
      </c>
      <c r="AB82" s="98">
        <f t="shared" si="141"/>
        <v>0</v>
      </c>
      <c r="AC82" s="14"/>
    </row>
    <row r="83" ht="14.25" customHeight="1">
      <c r="A83" s="85">
        <f t="shared" si="127"/>
        <v>0</v>
      </c>
      <c r="B83" s="85"/>
      <c r="D83" s="14"/>
      <c r="E83" s="96" t="s">
        <v>209</v>
      </c>
      <c r="F83" s="97">
        <v>0.0</v>
      </c>
      <c r="G83" s="97">
        <v>0.0</v>
      </c>
      <c r="H83" s="97">
        <v>0.0</v>
      </c>
      <c r="J83" s="96" t="s">
        <v>209</v>
      </c>
      <c r="K83" s="97">
        <v>0.0</v>
      </c>
      <c r="L83" s="97">
        <v>0.0</v>
      </c>
      <c r="M83" s="97">
        <v>0.0</v>
      </c>
      <c r="N83" s="14"/>
      <c r="O83" s="96" t="s">
        <v>209</v>
      </c>
      <c r="P83" s="98">
        <f t="shared" ref="P83:R83" si="142">K83/K$17</f>
        <v>0</v>
      </c>
      <c r="Q83" s="98">
        <f t="shared" si="142"/>
        <v>0</v>
      </c>
      <c r="R83" s="98">
        <f t="shared" si="142"/>
        <v>0</v>
      </c>
      <c r="T83" s="96" t="s">
        <v>209</v>
      </c>
      <c r="U83" s="97">
        <v>0.0</v>
      </c>
      <c r="V83" s="97">
        <v>0.0</v>
      </c>
      <c r="W83" s="97">
        <v>0.0</v>
      </c>
      <c r="Y83" s="96" t="s">
        <v>209</v>
      </c>
      <c r="Z83" s="98">
        <f t="shared" ref="Z83:AB83" si="143">U83/U$17</f>
        <v>0</v>
      </c>
      <c r="AA83" s="98">
        <f t="shared" si="143"/>
        <v>0</v>
      </c>
      <c r="AB83" s="98">
        <f t="shared" si="143"/>
        <v>0</v>
      </c>
    </row>
    <row r="84" ht="14.25" customHeight="1">
      <c r="A84" s="85">
        <f t="shared" si="127"/>
        <v>0</v>
      </c>
      <c r="B84" s="85"/>
      <c r="D84" s="14"/>
      <c r="E84" s="96" t="s">
        <v>210</v>
      </c>
      <c r="F84" s="97">
        <v>0.0</v>
      </c>
      <c r="G84" s="97">
        <v>0.0</v>
      </c>
      <c r="H84" s="97">
        <v>0.0</v>
      </c>
      <c r="I84" s="14"/>
      <c r="J84" s="96" t="s">
        <v>210</v>
      </c>
      <c r="K84" s="97">
        <v>0.0</v>
      </c>
      <c r="L84" s="97">
        <v>0.0</v>
      </c>
      <c r="M84" s="97">
        <v>0.0</v>
      </c>
      <c r="N84" s="14"/>
      <c r="O84" s="96" t="s">
        <v>210</v>
      </c>
      <c r="P84" s="98">
        <f t="shared" ref="P84:R84" si="144">K84/K$17</f>
        <v>0</v>
      </c>
      <c r="Q84" s="98">
        <f t="shared" si="144"/>
        <v>0</v>
      </c>
      <c r="R84" s="98">
        <f t="shared" si="144"/>
        <v>0</v>
      </c>
      <c r="T84" s="96" t="s">
        <v>210</v>
      </c>
      <c r="U84" s="97">
        <v>0.0</v>
      </c>
      <c r="V84" s="97">
        <v>0.0</v>
      </c>
      <c r="W84" s="97">
        <v>0.0</v>
      </c>
      <c r="Y84" s="96" t="s">
        <v>210</v>
      </c>
      <c r="Z84" s="98">
        <f t="shared" ref="Z84:AB84" si="145">U84/U$17</f>
        <v>0</v>
      </c>
      <c r="AA84" s="98">
        <f t="shared" si="145"/>
        <v>0</v>
      </c>
      <c r="AB84" s="98">
        <f t="shared" si="145"/>
        <v>0</v>
      </c>
    </row>
    <row r="85" ht="14.25" customHeight="1">
      <c r="A85" s="85">
        <f t="shared" si="127"/>
        <v>0</v>
      </c>
      <c r="B85" s="85"/>
      <c r="D85" s="14"/>
      <c r="E85" s="96" t="s">
        <v>211</v>
      </c>
      <c r="F85" s="97">
        <v>0.0</v>
      </c>
      <c r="G85" s="97">
        <v>0.0</v>
      </c>
      <c r="H85" s="97">
        <v>0.0</v>
      </c>
      <c r="I85" s="14"/>
      <c r="J85" s="96" t="s">
        <v>211</v>
      </c>
      <c r="K85" s="97">
        <v>0.0</v>
      </c>
      <c r="L85" s="97">
        <v>0.0</v>
      </c>
      <c r="M85" s="97">
        <v>0.0</v>
      </c>
      <c r="N85" s="14"/>
      <c r="O85" s="96" t="s">
        <v>211</v>
      </c>
      <c r="P85" s="98">
        <f t="shared" ref="P85:R85" si="146">K85/K$17</f>
        <v>0</v>
      </c>
      <c r="Q85" s="98">
        <f t="shared" si="146"/>
        <v>0</v>
      </c>
      <c r="R85" s="98">
        <f t="shared" si="146"/>
        <v>0</v>
      </c>
      <c r="S85" s="14"/>
      <c r="T85" s="96" t="s">
        <v>211</v>
      </c>
      <c r="U85" s="97">
        <v>0.0</v>
      </c>
      <c r="V85" s="97">
        <v>0.0</v>
      </c>
      <c r="W85" s="97">
        <v>0.0</v>
      </c>
      <c r="X85" s="14"/>
      <c r="Y85" s="96" t="s">
        <v>211</v>
      </c>
      <c r="Z85" s="98">
        <f t="shared" ref="Z85:AB85" si="147">U85/U$17</f>
        <v>0</v>
      </c>
      <c r="AA85" s="98">
        <f t="shared" si="147"/>
        <v>0</v>
      </c>
      <c r="AB85" s="98">
        <f t="shared" si="147"/>
        <v>0</v>
      </c>
      <c r="AC85" s="14"/>
    </row>
    <row r="86" ht="14.25" customHeight="1">
      <c r="A86" s="85">
        <f t="shared" si="127"/>
        <v>0</v>
      </c>
      <c r="B86" s="85"/>
      <c r="D86" s="14"/>
      <c r="E86" s="96" t="s">
        <v>212</v>
      </c>
      <c r="F86" s="97">
        <v>0.0</v>
      </c>
      <c r="G86" s="97">
        <v>0.0</v>
      </c>
      <c r="H86" s="97">
        <v>0.0</v>
      </c>
      <c r="I86" s="14"/>
      <c r="J86" s="96" t="s">
        <v>212</v>
      </c>
      <c r="K86" s="97">
        <v>0.0</v>
      </c>
      <c r="L86" s="97">
        <v>0.0</v>
      </c>
      <c r="M86" s="97">
        <v>0.0</v>
      </c>
      <c r="N86" s="14"/>
      <c r="O86" s="96" t="s">
        <v>212</v>
      </c>
      <c r="P86" s="98">
        <f t="shared" ref="P86:R86" si="148">K86/K$17</f>
        <v>0</v>
      </c>
      <c r="Q86" s="98">
        <f t="shared" si="148"/>
        <v>0</v>
      </c>
      <c r="R86" s="98">
        <f t="shared" si="148"/>
        <v>0</v>
      </c>
      <c r="T86" s="96" t="s">
        <v>212</v>
      </c>
      <c r="U86" s="97">
        <v>0.0</v>
      </c>
      <c r="V86" s="97">
        <v>0.0</v>
      </c>
      <c r="W86" s="97">
        <v>0.0</v>
      </c>
      <c r="Y86" s="96" t="s">
        <v>212</v>
      </c>
      <c r="Z86" s="98">
        <f t="shared" ref="Z86:AB86" si="149">U86/U$17</f>
        <v>0</v>
      </c>
      <c r="AA86" s="98">
        <f t="shared" si="149"/>
        <v>0</v>
      </c>
      <c r="AB86" s="98">
        <f t="shared" si="149"/>
        <v>0</v>
      </c>
    </row>
    <row r="87" ht="14.25" customHeight="1">
      <c r="A87" s="85">
        <f t="shared" si="127"/>
        <v>0</v>
      </c>
      <c r="B87" s="85"/>
      <c r="D87" s="14"/>
      <c r="E87" s="96" t="s">
        <v>198</v>
      </c>
      <c r="F87" s="97">
        <v>0.0</v>
      </c>
      <c r="G87" s="97">
        <v>0.0</v>
      </c>
      <c r="H87" s="97">
        <v>0.0</v>
      </c>
      <c r="I87" s="14"/>
      <c r="J87" s="96" t="s">
        <v>198</v>
      </c>
      <c r="K87" s="97">
        <v>0.0</v>
      </c>
      <c r="L87" s="97">
        <v>0.0</v>
      </c>
      <c r="M87" s="97">
        <v>0.0</v>
      </c>
      <c r="N87" s="14"/>
      <c r="O87" s="96" t="s">
        <v>198</v>
      </c>
      <c r="P87" s="98">
        <f t="shared" ref="P87:R87" si="150">K87/K$17</f>
        <v>0</v>
      </c>
      <c r="Q87" s="98">
        <f t="shared" si="150"/>
        <v>0</v>
      </c>
      <c r="R87" s="98">
        <f t="shared" si="150"/>
        <v>0</v>
      </c>
      <c r="S87" s="14"/>
      <c r="T87" s="96" t="s">
        <v>198</v>
      </c>
      <c r="U87" s="97">
        <v>0.0</v>
      </c>
      <c r="V87" s="97">
        <v>0.0</v>
      </c>
      <c r="W87" s="97">
        <v>0.0</v>
      </c>
      <c r="X87" s="14"/>
      <c r="Y87" s="96" t="s">
        <v>198</v>
      </c>
      <c r="Z87" s="98">
        <f t="shared" ref="Z87:AB87" si="151">U87/U$17</f>
        <v>0</v>
      </c>
      <c r="AA87" s="98">
        <f t="shared" si="151"/>
        <v>0</v>
      </c>
      <c r="AB87" s="98">
        <f t="shared" si="151"/>
        <v>0</v>
      </c>
      <c r="AC87" s="14"/>
    </row>
    <row r="88" ht="14.25" customHeight="1">
      <c r="A88" s="85">
        <f t="shared" si="127"/>
        <v>0</v>
      </c>
      <c r="B88" s="85"/>
      <c r="D88" s="14"/>
      <c r="E88" s="96" t="s">
        <v>213</v>
      </c>
      <c r="F88" s="97">
        <v>0.0</v>
      </c>
      <c r="G88" s="97">
        <v>0.0</v>
      </c>
      <c r="H88" s="97">
        <v>0.0</v>
      </c>
      <c r="I88" s="14"/>
      <c r="J88" s="96" t="s">
        <v>213</v>
      </c>
      <c r="K88" s="97">
        <v>0.0</v>
      </c>
      <c r="L88" s="97">
        <v>0.0</v>
      </c>
      <c r="M88" s="97">
        <v>0.0</v>
      </c>
      <c r="N88" s="14"/>
      <c r="O88" s="96" t="s">
        <v>213</v>
      </c>
      <c r="P88" s="98">
        <f t="shared" ref="P88:R88" si="152">K88/K$17</f>
        <v>0</v>
      </c>
      <c r="Q88" s="98">
        <f t="shared" si="152"/>
        <v>0</v>
      </c>
      <c r="R88" s="98">
        <f t="shared" si="152"/>
        <v>0</v>
      </c>
      <c r="S88" s="14"/>
      <c r="T88" s="96" t="s">
        <v>213</v>
      </c>
      <c r="U88" s="97">
        <v>0.0</v>
      </c>
      <c r="V88" s="97">
        <v>0.0</v>
      </c>
      <c r="W88" s="97">
        <v>0.0</v>
      </c>
      <c r="X88" s="14"/>
      <c r="Y88" s="96" t="s">
        <v>213</v>
      </c>
      <c r="Z88" s="98">
        <f t="shared" ref="Z88:AB88" si="153">U88/U$17</f>
        <v>0</v>
      </c>
      <c r="AA88" s="98">
        <f t="shared" si="153"/>
        <v>0</v>
      </c>
      <c r="AB88" s="98">
        <f t="shared" si="153"/>
        <v>0</v>
      </c>
      <c r="AC88" s="14"/>
    </row>
    <row r="89" ht="14.25" customHeight="1">
      <c r="A89" s="85">
        <f t="shared" si="127"/>
        <v>0</v>
      </c>
      <c r="B89" s="85"/>
      <c r="D89" s="14"/>
      <c r="E89" s="96" t="s">
        <v>214</v>
      </c>
      <c r="F89" s="97">
        <v>0.0</v>
      </c>
      <c r="G89" s="97">
        <v>0.0</v>
      </c>
      <c r="H89" s="97">
        <v>0.0</v>
      </c>
      <c r="I89" s="14"/>
      <c r="J89" s="96" t="s">
        <v>214</v>
      </c>
      <c r="K89" s="97">
        <v>0.0</v>
      </c>
      <c r="L89" s="97">
        <v>0.0</v>
      </c>
      <c r="M89" s="97">
        <v>0.0</v>
      </c>
      <c r="N89" s="14"/>
      <c r="O89" s="96" t="s">
        <v>214</v>
      </c>
      <c r="P89" s="98">
        <f t="shared" ref="P89:R89" si="154">K89/K$17</f>
        <v>0</v>
      </c>
      <c r="Q89" s="98">
        <f t="shared" si="154"/>
        <v>0</v>
      </c>
      <c r="R89" s="98">
        <f t="shared" si="154"/>
        <v>0</v>
      </c>
      <c r="S89" s="14"/>
      <c r="T89" s="96" t="s">
        <v>214</v>
      </c>
      <c r="U89" s="97">
        <v>0.0</v>
      </c>
      <c r="V89" s="97">
        <v>0.0</v>
      </c>
      <c r="W89" s="97">
        <v>0.0</v>
      </c>
      <c r="X89" s="14"/>
      <c r="Y89" s="96" t="s">
        <v>214</v>
      </c>
      <c r="Z89" s="98">
        <f t="shared" ref="Z89:AB89" si="155">U89/U$17</f>
        <v>0</v>
      </c>
      <c r="AA89" s="98">
        <f t="shared" si="155"/>
        <v>0</v>
      </c>
      <c r="AB89" s="98">
        <f t="shared" si="155"/>
        <v>0</v>
      </c>
      <c r="AC89" s="14"/>
    </row>
    <row r="90" ht="14.25" customHeight="1">
      <c r="A90" s="85">
        <f t="shared" si="127"/>
        <v>0</v>
      </c>
      <c r="B90" s="85"/>
      <c r="D90" s="14"/>
      <c r="E90" s="96" t="s">
        <v>215</v>
      </c>
      <c r="F90" s="97">
        <v>0.0</v>
      </c>
      <c r="G90" s="97">
        <v>0.0</v>
      </c>
      <c r="H90" s="97">
        <v>0.0</v>
      </c>
      <c r="I90" s="14"/>
      <c r="J90" s="96" t="s">
        <v>215</v>
      </c>
      <c r="K90" s="97">
        <v>0.0</v>
      </c>
      <c r="L90" s="97">
        <v>0.0</v>
      </c>
      <c r="M90" s="97">
        <v>0.0</v>
      </c>
      <c r="N90" s="14"/>
      <c r="O90" s="96" t="s">
        <v>215</v>
      </c>
      <c r="P90" s="98">
        <f t="shared" ref="P90:R90" si="156">K90/K$17</f>
        <v>0</v>
      </c>
      <c r="Q90" s="98">
        <f t="shared" si="156"/>
        <v>0</v>
      </c>
      <c r="R90" s="98">
        <f t="shared" si="156"/>
        <v>0</v>
      </c>
      <c r="S90" s="14"/>
      <c r="T90" s="96" t="s">
        <v>215</v>
      </c>
      <c r="U90" s="97">
        <v>0.0</v>
      </c>
      <c r="V90" s="97">
        <v>0.0</v>
      </c>
      <c r="W90" s="97">
        <v>0.0</v>
      </c>
      <c r="X90" s="14"/>
      <c r="Y90" s="96" t="s">
        <v>215</v>
      </c>
      <c r="Z90" s="98">
        <f t="shared" ref="Z90:AB90" si="157">U90/U$17</f>
        <v>0</v>
      </c>
      <c r="AA90" s="98">
        <f t="shared" si="157"/>
        <v>0</v>
      </c>
      <c r="AB90" s="98">
        <f t="shared" si="157"/>
        <v>0</v>
      </c>
      <c r="AC90" s="14"/>
    </row>
    <row r="91" ht="14.25" customHeight="1">
      <c r="A91" s="85"/>
      <c r="B91" s="85"/>
      <c r="D91" s="14"/>
      <c r="E91" s="99" t="s">
        <v>216</v>
      </c>
      <c r="F91" s="100">
        <f t="shared" ref="F91:H91" si="158">SUM(F75:F90)</f>
        <v>0</v>
      </c>
      <c r="G91" s="100">
        <f t="shared" si="158"/>
        <v>0</v>
      </c>
      <c r="H91" s="100">
        <f t="shared" si="158"/>
        <v>0</v>
      </c>
      <c r="I91" s="14"/>
      <c r="J91" s="99" t="s">
        <v>216</v>
      </c>
      <c r="K91" s="100">
        <f t="shared" ref="K91:M91" si="159">SUM(K75:K90)</f>
        <v>0</v>
      </c>
      <c r="L91" s="100">
        <f t="shared" si="159"/>
        <v>0</v>
      </c>
      <c r="M91" s="100">
        <f t="shared" si="159"/>
        <v>0</v>
      </c>
      <c r="N91" s="14"/>
      <c r="O91" s="99" t="s">
        <v>216</v>
      </c>
      <c r="P91" s="100">
        <f t="shared" ref="P91:R91" si="160">SUM(P75:P90)</f>
        <v>0</v>
      </c>
      <c r="Q91" s="100">
        <f t="shared" si="160"/>
        <v>0</v>
      </c>
      <c r="R91" s="100">
        <f t="shared" si="160"/>
        <v>0</v>
      </c>
      <c r="T91" s="99" t="s">
        <v>216</v>
      </c>
      <c r="U91" s="100">
        <f t="shared" ref="U91:W91" si="161">SUM(U75:U90)</f>
        <v>0</v>
      </c>
      <c r="V91" s="100">
        <f t="shared" si="161"/>
        <v>0</v>
      </c>
      <c r="W91" s="100">
        <f t="shared" si="161"/>
        <v>0</v>
      </c>
      <c r="Y91" s="99" t="s">
        <v>216</v>
      </c>
      <c r="Z91" s="100">
        <f t="shared" ref="Z91:AB91" si="162">SUM(Z75:Z90)</f>
        <v>0</v>
      </c>
      <c r="AA91" s="100">
        <f t="shared" si="162"/>
        <v>0</v>
      </c>
      <c r="AB91" s="100">
        <f t="shared" si="162"/>
        <v>0</v>
      </c>
    </row>
    <row r="92" ht="14.25" customHeight="1">
      <c r="A92" s="85"/>
      <c r="B92" s="85"/>
      <c r="D92" s="14"/>
      <c r="F92" s="104"/>
      <c r="G92" s="104"/>
      <c r="H92" s="104"/>
      <c r="I92" s="14"/>
      <c r="J92" s="14"/>
      <c r="K92" s="104"/>
      <c r="L92" s="104"/>
      <c r="M92" s="104"/>
      <c r="N92" s="14"/>
      <c r="P92" s="104"/>
      <c r="Q92" s="104"/>
      <c r="R92" s="104"/>
      <c r="T92" s="14"/>
      <c r="U92" s="104"/>
      <c r="V92" s="104"/>
      <c r="W92" s="104"/>
      <c r="Y92" s="14"/>
      <c r="Z92" s="104"/>
      <c r="AA92" s="104"/>
      <c r="AB92" s="104"/>
    </row>
    <row r="93" ht="14.25" customHeight="1">
      <c r="A93" s="85">
        <f t="shared" ref="A93:A108" si="165">IF(OR(F93&lt;0,G93&lt;0,H93&lt;0,P93&lt;0,Q93&lt;0,R93&lt;0,Z93&lt;0,AA93&lt;0,AB93&lt;0),1,0)</f>
        <v>0</v>
      </c>
      <c r="B93" s="85"/>
      <c r="D93" s="14"/>
      <c r="E93" s="107" t="s">
        <v>217</v>
      </c>
      <c r="F93" s="97">
        <v>0.0</v>
      </c>
      <c r="G93" s="97">
        <v>0.0</v>
      </c>
      <c r="H93" s="97">
        <v>0.0</v>
      </c>
      <c r="I93" s="14"/>
      <c r="J93" s="107" t="s">
        <v>217</v>
      </c>
      <c r="K93" s="97">
        <v>0.0</v>
      </c>
      <c r="L93" s="97">
        <v>0.0</v>
      </c>
      <c r="M93" s="97">
        <v>0.0</v>
      </c>
      <c r="N93" s="14"/>
      <c r="O93" s="107" t="s">
        <v>217</v>
      </c>
      <c r="P93" s="98">
        <f t="shared" ref="P93:R93" si="163">K93/K$17</f>
        <v>0</v>
      </c>
      <c r="Q93" s="98">
        <f t="shared" si="163"/>
        <v>0</v>
      </c>
      <c r="R93" s="98">
        <f t="shared" si="163"/>
        <v>0</v>
      </c>
      <c r="T93" s="107" t="s">
        <v>217</v>
      </c>
      <c r="U93" s="97">
        <v>0.0</v>
      </c>
      <c r="V93" s="97">
        <v>0.0</v>
      </c>
      <c r="W93" s="97">
        <v>0.0</v>
      </c>
      <c r="Y93" s="107" t="s">
        <v>217</v>
      </c>
      <c r="Z93" s="98">
        <f t="shared" ref="Z93:AB93" si="164">U93/U$17</f>
        <v>0</v>
      </c>
      <c r="AA93" s="98">
        <f t="shared" si="164"/>
        <v>0</v>
      </c>
      <c r="AB93" s="98">
        <f t="shared" si="164"/>
        <v>0</v>
      </c>
    </row>
    <row r="94" ht="14.25" customHeight="1">
      <c r="A94" s="85">
        <f t="shared" si="165"/>
        <v>0</v>
      </c>
      <c r="B94" s="85"/>
      <c r="D94" s="14"/>
      <c r="E94" s="107" t="s">
        <v>218</v>
      </c>
      <c r="F94" s="97">
        <v>0.0</v>
      </c>
      <c r="G94" s="97">
        <v>0.0</v>
      </c>
      <c r="H94" s="97">
        <v>0.0</v>
      </c>
      <c r="I94" s="14"/>
      <c r="J94" s="107" t="s">
        <v>218</v>
      </c>
      <c r="K94" s="97">
        <v>0.0</v>
      </c>
      <c r="L94" s="97">
        <v>0.0</v>
      </c>
      <c r="M94" s="97">
        <v>0.0</v>
      </c>
      <c r="N94" s="14"/>
      <c r="O94" s="106" t="s">
        <v>218</v>
      </c>
      <c r="P94" s="98">
        <f t="shared" ref="P94:R94" si="166">K94/K$17</f>
        <v>0</v>
      </c>
      <c r="Q94" s="98">
        <f t="shared" si="166"/>
        <v>0</v>
      </c>
      <c r="R94" s="98">
        <f t="shared" si="166"/>
        <v>0</v>
      </c>
      <c r="T94" s="107" t="s">
        <v>218</v>
      </c>
      <c r="U94" s="97">
        <v>0.0</v>
      </c>
      <c r="V94" s="97">
        <v>0.0</v>
      </c>
      <c r="W94" s="97">
        <v>0.0</v>
      </c>
      <c r="Y94" s="106" t="s">
        <v>218</v>
      </c>
      <c r="Z94" s="98">
        <f t="shared" ref="Z94:AB94" si="167">U94/U$17</f>
        <v>0</v>
      </c>
      <c r="AA94" s="98">
        <f t="shared" si="167"/>
        <v>0</v>
      </c>
      <c r="AB94" s="98">
        <f t="shared" si="167"/>
        <v>0</v>
      </c>
    </row>
    <row r="95" ht="14.25" customHeight="1">
      <c r="A95" s="85">
        <f t="shared" si="165"/>
        <v>0</v>
      </c>
      <c r="B95" s="85"/>
      <c r="D95" s="14"/>
      <c r="E95" s="107" t="s">
        <v>219</v>
      </c>
      <c r="F95" s="97">
        <v>0.0</v>
      </c>
      <c r="G95" s="97">
        <v>0.0</v>
      </c>
      <c r="H95" s="97">
        <v>0.0</v>
      </c>
      <c r="I95" s="14"/>
      <c r="J95" s="107" t="s">
        <v>219</v>
      </c>
      <c r="K95" s="97">
        <v>0.0</v>
      </c>
      <c r="L95" s="97">
        <v>0.0</v>
      </c>
      <c r="M95" s="97">
        <v>0.0</v>
      </c>
      <c r="N95" s="14"/>
      <c r="O95" s="107" t="s">
        <v>219</v>
      </c>
      <c r="P95" s="98">
        <f t="shared" ref="P95:R95" si="168">K95/K$17</f>
        <v>0</v>
      </c>
      <c r="Q95" s="98">
        <f t="shared" si="168"/>
        <v>0</v>
      </c>
      <c r="R95" s="98">
        <f t="shared" si="168"/>
        <v>0</v>
      </c>
      <c r="T95" s="107" t="s">
        <v>219</v>
      </c>
      <c r="U95" s="97">
        <v>0.0</v>
      </c>
      <c r="V95" s="97">
        <v>0.0</v>
      </c>
      <c r="W95" s="97">
        <v>0.0</v>
      </c>
      <c r="Y95" s="107" t="s">
        <v>219</v>
      </c>
      <c r="Z95" s="98">
        <f t="shared" ref="Z95:AB95" si="169">U95/U$17</f>
        <v>0</v>
      </c>
      <c r="AA95" s="98">
        <f t="shared" si="169"/>
        <v>0</v>
      </c>
      <c r="AB95" s="98">
        <f t="shared" si="169"/>
        <v>0</v>
      </c>
    </row>
    <row r="96" ht="14.25" customHeight="1">
      <c r="A96" s="85">
        <f t="shared" si="165"/>
        <v>0</v>
      </c>
      <c r="B96" s="85"/>
      <c r="D96" s="14"/>
      <c r="E96" s="107" t="s">
        <v>220</v>
      </c>
      <c r="F96" s="97">
        <v>0.0</v>
      </c>
      <c r="G96" s="97">
        <v>0.0</v>
      </c>
      <c r="H96" s="97">
        <v>0.0</v>
      </c>
      <c r="I96" s="14"/>
      <c r="J96" s="107" t="s">
        <v>220</v>
      </c>
      <c r="K96" s="97">
        <v>0.0</v>
      </c>
      <c r="L96" s="97">
        <v>0.0</v>
      </c>
      <c r="M96" s="97">
        <v>0.0</v>
      </c>
      <c r="N96" s="14"/>
      <c r="O96" s="107" t="s">
        <v>220</v>
      </c>
      <c r="P96" s="98">
        <f t="shared" ref="P96:R96" si="170">K96/K$17</f>
        <v>0</v>
      </c>
      <c r="Q96" s="98">
        <f t="shared" si="170"/>
        <v>0</v>
      </c>
      <c r="R96" s="98">
        <f t="shared" si="170"/>
        <v>0</v>
      </c>
      <c r="S96" s="14"/>
      <c r="T96" s="107" t="s">
        <v>220</v>
      </c>
      <c r="U96" s="97">
        <v>0.0</v>
      </c>
      <c r="V96" s="97">
        <v>0.0</v>
      </c>
      <c r="W96" s="97">
        <v>0.0</v>
      </c>
      <c r="X96" s="14"/>
      <c r="Y96" s="107" t="s">
        <v>220</v>
      </c>
      <c r="Z96" s="98">
        <f t="shared" ref="Z96:AB96" si="171">U96/U$17</f>
        <v>0</v>
      </c>
      <c r="AA96" s="98">
        <f t="shared" si="171"/>
        <v>0</v>
      </c>
      <c r="AB96" s="98">
        <f t="shared" si="171"/>
        <v>0</v>
      </c>
      <c r="AC96" s="14"/>
    </row>
    <row r="97" ht="14.25" customHeight="1">
      <c r="A97" s="85">
        <f t="shared" si="165"/>
        <v>0</v>
      </c>
      <c r="B97" s="85"/>
      <c r="D97" s="14"/>
      <c r="E97" s="106" t="s">
        <v>221</v>
      </c>
      <c r="F97" s="97">
        <v>0.0</v>
      </c>
      <c r="G97" s="97">
        <v>0.0</v>
      </c>
      <c r="H97" s="97">
        <v>0.0</v>
      </c>
      <c r="I97" s="14"/>
      <c r="J97" s="106" t="s">
        <v>221</v>
      </c>
      <c r="K97" s="97">
        <v>0.0</v>
      </c>
      <c r="L97" s="97">
        <v>0.0</v>
      </c>
      <c r="M97" s="97">
        <v>0.0</v>
      </c>
      <c r="N97" s="14"/>
      <c r="O97" s="106" t="s">
        <v>221</v>
      </c>
      <c r="P97" s="98">
        <f t="shared" ref="P97:R97" si="172">K97/K$17</f>
        <v>0</v>
      </c>
      <c r="Q97" s="98">
        <f t="shared" si="172"/>
        <v>0</v>
      </c>
      <c r="R97" s="98">
        <f t="shared" si="172"/>
        <v>0</v>
      </c>
      <c r="T97" s="106" t="s">
        <v>221</v>
      </c>
      <c r="U97" s="97">
        <v>0.0</v>
      </c>
      <c r="V97" s="97">
        <v>0.0</v>
      </c>
      <c r="W97" s="97">
        <v>0.0</v>
      </c>
      <c r="Y97" s="106" t="s">
        <v>221</v>
      </c>
      <c r="Z97" s="98">
        <f t="shared" ref="Z97:AB97" si="173">U97/U$17</f>
        <v>0</v>
      </c>
      <c r="AA97" s="98">
        <f t="shared" si="173"/>
        <v>0</v>
      </c>
      <c r="AB97" s="98">
        <f t="shared" si="173"/>
        <v>0</v>
      </c>
    </row>
    <row r="98" ht="14.25" customHeight="1">
      <c r="A98" s="85">
        <f t="shared" si="165"/>
        <v>0</v>
      </c>
      <c r="B98" s="85"/>
      <c r="D98" s="14"/>
      <c r="E98" s="107" t="s">
        <v>222</v>
      </c>
      <c r="F98" s="97">
        <v>0.0</v>
      </c>
      <c r="G98" s="97">
        <v>0.0</v>
      </c>
      <c r="H98" s="97">
        <v>0.0</v>
      </c>
      <c r="I98" s="14"/>
      <c r="J98" s="107" t="s">
        <v>222</v>
      </c>
      <c r="K98" s="97">
        <v>0.0</v>
      </c>
      <c r="L98" s="97">
        <v>0.0</v>
      </c>
      <c r="M98" s="97">
        <v>0.0</v>
      </c>
      <c r="N98" s="14"/>
      <c r="O98" s="107" t="s">
        <v>222</v>
      </c>
      <c r="P98" s="98">
        <f t="shared" ref="P98:R98" si="174">K98/K$17</f>
        <v>0</v>
      </c>
      <c r="Q98" s="98">
        <f t="shared" si="174"/>
        <v>0</v>
      </c>
      <c r="R98" s="98">
        <f t="shared" si="174"/>
        <v>0</v>
      </c>
      <c r="S98" s="14"/>
      <c r="T98" s="107" t="s">
        <v>222</v>
      </c>
      <c r="U98" s="97">
        <v>0.0</v>
      </c>
      <c r="V98" s="97">
        <v>0.0</v>
      </c>
      <c r="W98" s="97">
        <v>0.0</v>
      </c>
      <c r="X98" s="14"/>
      <c r="Y98" s="107" t="s">
        <v>222</v>
      </c>
      <c r="Z98" s="98">
        <f t="shared" ref="Z98:AB98" si="175">U98/U$17</f>
        <v>0</v>
      </c>
      <c r="AA98" s="98">
        <f t="shared" si="175"/>
        <v>0</v>
      </c>
      <c r="AB98" s="98">
        <f t="shared" si="175"/>
        <v>0</v>
      </c>
      <c r="AC98" s="14"/>
    </row>
    <row r="99" ht="14.25" customHeight="1">
      <c r="A99" s="85">
        <f t="shared" si="165"/>
        <v>0</v>
      </c>
      <c r="B99" s="85"/>
      <c r="D99" s="14"/>
      <c r="E99" s="107" t="s">
        <v>223</v>
      </c>
      <c r="F99" s="97">
        <v>0.0</v>
      </c>
      <c r="G99" s="97">
        <v>0.0</v>
      </c>
      <c r="H99" s="97">
        <v>0.0</v>
      </c>
      <c r="I99" s="14"/>
      <c r="J99" s="107" t="s">
        <v>223</v>
      </c>
      <c r="K99" s="97">
        <v>0.0</v>
      </c>
      <c r="L99" s="97">
        <v>0.0</v>
      </c>
      <c r="M99" s="97">
        <v>0.0</v>
      </c>
      <c r="N99" s="14"/>
      <c r="O99" s="107" t="s">
        <v>223</v>
      </c>
      <c r="P99" s="98">
        <f t="shared" ref="P99:R99" si="176">K99/K$17</f>
        <v>0</v>
      </c>
      <c r="Q99" s="98">
        <f t="shared" si="176"/>
        <v>0</v>
      </c>
      <c r="R99" s="98">
        <f t="shared" si="176"/>
        <v>0</v>
      </c>
      <c r="S99" s="14"/>
      <c r="T99" s="107" t="s">
        <v>223</v>
      </c>
      <c r="U99" s="97">
        <v>0.0</v>
      </c>
      <c r="V99" s="97">
        <v>0.0</v>
      </c>
      <c r="W99" s="97">
        <v>0.0</v>
      </c>
      <c r="X99" s="14"/>
      <c r="Y99" s="107" t="s">
        <v>223</v>
      </c>
      <c r="Z99" s="98">
        <f t="shared" ref="Z99:AB99" si="177">U99/U$17</f>
        <v>0</v>
      </c>
      <c r="AA99" s="98">
        <f t="shared" si="177"/>
        <v>0</v>
      </c>
      <c r="AB99" s="98">
        <f t="shared" si="177"/>
        <v>0</v>
      </c>
      <c r="AC99" s="14"/>
    </row>
    <row r="100" ht="14.25" customHeight="1">
      <c r="A100" s="85">
        <f t="shared" si="165"/>
        <v>0</v>
      </c>
      <c r="B100" s="85"/>
      <c r="D100" s="14"/>
      <c r="E100" s="107" t="s">
        <v>224</v>
      </c>
      <c r="F100" s="97">
        <v>0.0</v>
      </c>
      <c r="G100" s="97">
        <v>0.0</v>
      </c>
      <c r="H100" s="97">
        <v>0.0</v>
      </c>
      <c r="I100" s="14"/>
      <c r="J100" s="107" t="s">
        <v>224</v>
      </c>
      <c r="K100" s="97">
        <v>0.0</v>
      </c>
      <c r="L100" s="97">
        <v>0.0</v>
      </c>
      <c r="M100" s="97">
        <v>0.0</v>
      </c>
      <c r="N100" s="14"/>
      <c r="O100" s="107" t="s">
        <v>224</v>
      </c>
      <c r="P100" s="98">
        <f t="shared" ref="P100:R100" si="178">K100/K$17</f>
        <v>0</v>
      </c>
      <c r="Q100" s="98">
        <f t="shared" si="178"/>
        <v>0</v>
      </c>
      <c r="R100" s="98">
        <f t="shared" si="178"/>
        <v>0</v>
      </c>
      <c r="S100" s="14"/>
      <c r="T100" s="107" t="s">
        <v>224</v>
      </c>
      <c r="U100" s="97">
        <v>0.0</v>
      </c>
      <c r="V100" s="97">
        <v>0.0</v>
      </c>
      <c r="W100" s="97">
        <v>0.0</v>
      </c>
      <c r="X100" s="14"/>
      <c r="Y100" s="107" t="s">
        <v>224</v>
      </c>
      <c r="Z100" s="98">
        <f t="shared" ref="Z100:AB100" si="179">U100/U$17</f>
        <v>0</v>
      </c>
      <c r="AA100" s="98">
        <f t="shared" si="179"/>
        <v>0</v>
      </c>
      <c r="AB100" s="98">
        <f t="shared" si="179"/>
        <v>0</v>
      </c>
      <c r="AC100" s="14"/>
    </row>
    <row r="101" ht="14.25" customHeight="1">
      <c r="A101" s="85">
        <f t="shared" si="165"/>
        <v>0</v>
      </c>
      <c r="B101" s="85"/>
      <c r="D101" s="14"/>
      <c r="E101" s="106" t="s">
        <v>225</v>
      </c>
      <c r="F101" s="97">
        <v>0.0</v>
      </c>
      <c r="G101" s="97">
        <v>0.0</v>
      </c>
      <c r="H101" s="97">
        <v>0.0</v>
      </c>
      <c r="I101" s="14"/>
      <c r="J101" s="106" t="s">
        <v>225</v>
      </c>
      <c r="K101" s="97">
        <v>0.0</v>
      </c>
      <c r="L101" s="97">
        <v>0.0</v>
      </c>
      <c r="M101" s="97">
        <v>0.0</v>
      </c>
      <c r="N101" s="14"/>
      <c r="O101" s="106" t="s">
        <v>225</v>
      </c>
      <c r="P101" s="98">
        <f t="shared" ref="P101:R101" si="180">K101/K$17</f>
        <v>0</v>
      </c>
      <c r="Q101" s="98">
        <f t="shared" si="180"/>
        <v>0</v>
      </c>
      <c r="R101" s="98">
        <f t="shared" si="180"/>
        <v>0</v>
      </c>
      <c r="S101" s="14"/>
      <c r="T101" s="106" t="s">
        <v>225</v>
      </c>
      <c r="U101" s="97">
        <v>0.0</v>
      </c>
      <c r="V101" s="97">
        <v>0.0</v>
      </c>
      <c r="W101" s="97">
        <v>0.0</v>
      </c>
      <c r="X101" s="14"/>
      <c r="Y101" s="106" t="s">
        <v>225</v>
      </c>
      <c r="Z101" s="98">
        <f t="shared" ref="Z101:AB101" si="181">U101/U$17</f>
        <v>0</v>
      </c>
      <c r="AA101" s="98">
        <f t="shared" si="181"/>
        <v>0</v>
      </c>
      <c r="AB101" s="98">
        <f t="shared" si="181"/>
        <v>0</v>
      </c>
      <c r="AC101" s="14"/>
    </row>
    <row r="102" ht="14.25" customHeight="1">
      <c r="A102" s="85">
        <f t="shared" si="165"/>
        <v>0</v>
      </c>
      <c r="B102" s="85"/>
      <c r="D102" s="14"/>
      <c r="E102" s="106" t="s">
        <v>226</v>
      </c>
      <c r="F102" s="97">
        <v>0.0</v>
      </c>
      <c r="G102" s="97">
        <v>0.0</v>
      </c>
      <c r="H102" s="97">
        <v>0.0</v>
      </c>
      <c r="I102" s="14"/>
      <c r="J102" s="106" t="s">
        <v>226</v>
      </c>
      <c r="K102" s="97">
        <v>0.0</v>
      </c>
      <c r="L102" s="97">
        <v>0.0</v>
      </c>
      <c r="M102" s="97">
        <v>0.0</v>
      </c>
      <c r="N102" s="14"/>
      <c r="O102" s="106" t="s">
        <v>226</v>
      </c>
      <c r="P102" s="98">
        <f t="shared" ref="P102:R102" si="182">K102/K$17</f>
        <v>0</v>
      </c>
      <c r="Q102" s="98">
        <f t="shared" si="182"/>
        <v>0</v>
      </c>
      <c r="R102" s="98">
        <f t="shared" si="182"/>
        <v>0</v>
      </c>
      <c r="S102" s="14"/>
      <c r="T102" s="106" t="s">
        <v>226</v>
      </c>
      <c r="U102" s="97">
        <v>0.0</v>
      </c>
      <c r="V102" s="97">
        <v>0.0</v>
      </c>
      <c r="W102" s="97">
        <v>0.0</v>
      </c>
      <c r="X102" s="14"/>
      <c r="Y102" s="106" t="s">
        <v>226</v>
      </c>
      <c r="Z102" s="98">
        <f t="shared" ref="Z102:AB102" si="183">U102/U$17</f>
        <v>0</v>
      </c>
      <c r="AA102" s="98">
        <f t="shared" si="183"/>
        <v>0</v>
      </c>
      <c r="AB102" s="98">
        <f t="shared" si="183"/>
        <v>0</v>
      </c>
      <c r="AC102" s="14"/>
    </row>
    <row r="103" ht="14.25" customHeight="1">
      <c r="A103" s="85">
        <f t="shared" si="165"/>
        <v>0</v>
      </c>
      <c r="B103" s="85"/>
      <c r="D103" s="14"/>
      <c r="E103" s="107" t="s">
        <v>198</v>
      </c>
      <c r="F103" s="97">
        <v>0.0</v>
      </c>
      <c r="G103" s="97">
        <v>0.0</v>
      </c>
      <c r="H103" s="97">
        <v>0.0</v>
      </c>
      <c r="I103" s="14"/>
      <c r="J103" s="107" t="s">
        <v>198</v>
      </c>
      <c r="K103" s="97">
        <v>0.0</v>
      </c>
      <c r="L103" s="97">
        <v>0.0</v>
      </c>
      <c r="M103" s="97">
        <v>0.0</v>
      </c>
      <c r="N103" s="14"/>
      <c r="O103" s="107" t="s">
        <v>198</v>
      </c>
      <c r="P103" s="98">
        <f t="shared" ref="P103:R103" si="184">K103/K$17</f>
        <v>0</v>
      </c>
      <c r="Q103" s="98">
        <f t="shared" si="184"/>
        <v>0</v>
      </c>
      <c r="R103" s="98">
        <f t="shared" si="184"/>
        <v>0</v>
      </c>
      <c r="S103" s="14"/>
      <c r="T103" s="107" t="s">
        <v>198</v>
      </c>
      <c r="U103" s="97">
        <v>0.0</v>
      </c>
      <c r="V103" s="97">
        <v>0.0</v>
      </c>
      <c r="W103" s="97">
        <v>0.0</v>
      </c>
      <c r="X103" s="14"/>
      <c r="Y103" s="107" t="s">
        <v>198</v>
      </c>
      <c r="Z103" s="98">
        <f t="shared" ref="Z103:AB103" si="185">U103/U$17</f>
        <v>0</v>
      </c>
      <c r="AA103" s="98">
        <f t="shared" si="185"/>
        <v>0</v>
      </c>
      <c r="AB103" s="98">
        <f t="shared" si="185"/>
        <v>0</v>
      </c>
      <c r="AC103" s="14"/>
    </row>
    <row r="104" ht="14.25" customHeight="1">
      <c r="A104" s="85">
        <f t="shared" si="165"/>
        <v>0</v>
      </c>
      <c r="B104" s="85"/>
      <c r="C104" s="14"/>
      <c r="D104" s="14"/>
      <c r="E104" s="107" t="s">
        <v>227</v>
      </c>
      <c r="F104" s="97">
        <v>0.0</v>
      </c>
      <c r="G104" s="97">
        <v>0.0</v>
      </c>
      <c r="H104" s="97">
        <v>0.0</v>
      </c>
      <c r="I104" s="14"/>
      <c r="J104" s="107" t="s">
        <v>227</v>
      </c>
      <c r="K104" s="97">
        <v>0.0</v>
      </c>
      <c r="L104" s="97">
        <v>0.0</v>
      </c>
      <c r="M104" s="97">
        <v>0.0</v>
      </c>
      <c r="N104" s="14"/>
      <c r="O104" s="107" t="s">
        <v>227</v>
      </c>
      <c r="P104" s="98">
        <f t="shared" ref="P104:R104" si="186">K104/K$17</f>
        <v>0</v>
      </c>
      <c r="Q104" s="98">
        <f t="shared" si="186"/>
        <v>0</v>
      </c>
      <c r="R104" s="98">
        <f t="shared" si="186"/>
        <v>0</v>
      </c>
      <c r="S104" s="14"/>
      <c r="T104" s="107" t="s">
        <v>227</v>
      </c>
      <c r="U104" s="97">
        <v>0.0</v>
      </c>
      <c r="V104" s="97">
        <v>0.0</v>
      </c>
      <c r="W104" s="97">
        <v>0.0</v>
      </c>
      <c r="X104" s="14"/>
      <c r="Y104" s="107" t="s">
        <v>227</v>
      </c>
      <c r="Z104" s="98">
        <f t="shared" ref="Z104:AB104" si="187">U104/U$17</f>
        <v>0</v>
      </c>
      <c r="AA104" s="98">
        <f t="shared" si="187"/>
        <v>0</v>
      </c>
      <c r="AB104" s="98">
        <f t="shared" si="187"/>
        <v>0</v>
      </c>
      <c r="AC104" s="14"/>
    </row>
    <row r="105" ht="14.25" customHeight="1">
      <c r="A105" s="85">
        <f t="shared" si="165"/>
        <v>0</v>
      </c>
      <c r="B105" s="85"/>
      <c r="D105" s="14"/>
      <c r="E105" s="107" t="s">
        <v>228</v>
      </c>
      <c r="F105" s="97">
        <v>0.0</v>
      </c>
      <c r="G105" s="97">
        <v>0.0</v>
      </c>
      <c r="H105" s="97">
        <v>0.0</v>
      </c>
      <c r="I105" s="14"/>
      <c r="J105" s="107" t="s">
        <v>228</v>
      </c>
      <c r="K105" s="97">
        <v>0.0</v>
      </c>
      <c r="L105" s="97">
        <v>0.0</v>
      </c>
      <c r="M105" s="97">
        <v>0.0</v>
      </c>
      <c r="N105" s="14"/>
      <c r="O105" s="107" t="s">
        <v>228</v>
      </c>
      <c r="P105" s="98">
        <f t="shared" ref="P105:R105" si="188">K105/K$17</f>
        <v>0</v>
      </c>
      <c r="Q105" s="98">
        <f t="shared" si="188"/>
        <v>0</v>
      </c>
      <c r="R105" s="98">
        <f t="shared" si="188"/>
        <v>0</v>
      </c>
      <c r="S105" s="14"/>
      <c r="T105" s="107" t="s">
        <v>228</v>
      </c>
      <c r="U105" s="97">
        <v>0.0</v>
      </c>
      <c r="V105" s="97">
        <v>0.0</v>
      </c>
      <c r="W105" s="97">
        <v>0.0</v>
      </c>
      <c r="X105" s="14"/>
      <c r="Y105" s="107" t="s">
        <v>228</v>
      </c>
      <c r="Z105" s="98">
        <f t="shared" ref="Z105:AB105" si="189">U105/U$17</f>
        <v>0</v>
      </c>
      <c r="AA105" s="98">
        <f t="shared" si="189"/>
        <v>0</v>
      </c>
      <c r="AB105" s="98">
        <f t="shared" si="189"/>
        <v>0</v>
      </c>
      <c r="AC105" s="14"/>
    </row>
    <row r="106" ht="14.25" customHeight="1">
      <c r="A106" s="85">
        <f t="shared" si="165"/>
        <v>0</v>
      </c>
      <c r="B106" s="85"/>
      <c r="D106" s="14"/>
      <c r="E106" s="107" t="s">
        <v>229</v>
      </c>
      <c r="F106" s="97">
        <v>0.0</v>
      </c>
      <c r="G106" s="97">
        <v>0.0</v>
      </c>
      <c r="H106" s="97">
        <v>0.0</v>
      </c>
      <c r="I106" s="14"/>
      <c r="J106" s="107" t="s">
        <v>229</v>
      </c>
      <c r="K106" s="97">
        <v>0.0</v>
      </c>
      <c r="L106" s="97">
        <v>0.0</v>
      </c>
      <c r="M106" s="97">
        <v>0.0</v>
      </c>
      <c r="N106" s="14"/>
      <c r="O106" s="107" t="s">
        <v>229</v>
      </c>
      <c r="P106" s="98">
        <f t="shared" ref="P106:R106" si="190">K106/K$17</f>
        <v>0</v>
      </c>
      <c r="Q106" s="98">
        <f t="shared" si="190"/>
        <v>0</v>
      </c>
      <c r="R106" s="98">
        <f t="shared" si="190"/>
        <v>0</v>
      </c>
      <c r="S106" s="14"/>
      <c r="T106" s="107" t="s">
        <v>229</v>
      </c>
      <c r="U106" s="97">
        <v>0.0</v>
      </c>
      <c r="V106" s="97">
        <v>0.0</v>
      </c>
      <c r="W106" s="97">
        <v>0.0</v>
      </c>
      <c r="X106" s="14"/>
      <c r="Y106" s="107" t="s">
        <v>229</v>
      </c>
      <c r="Z106" s="98">
        <f t="shared" ref="Z106:AB106" si="191">U106/U$17</f>
        <v>0</v>
      </c>
      <c r="AA106" s="98">
        <f t="shared" si="191"/>
        <v>0</v>
      </c>
      <c r="AB106" s="98">
        <f t="shared" si="191"/>
        <v>0</v>
      </c>
      <c r="AC106" s="14"/>
    </row>
    <row r="107" ht="14.25" customHeight="1">
      <c r="A107" s="85">
        <f t="shared" si="165"/>
        <v>0</v>
      </c>
      <c r="B107" s="85"/>
      <c r="D107" s="14"/>
      <c r="E107" s="107" t="s">
        <v>230</v>
      </c>
      <c r="F107" s="97">
        <v>0.0</v>
      </c>
      <c r="G107" s="97">
        <v>0.0</v>
      </c>
      <c r="H107" s="97">
        <v>0.0</v>
      </c>
      <c r="I107" s="14"/>
      <c r="J107" s="107" t="s">
        <v>230</v>
      </c>
      <c r="K107" s="97">
        <v>0.0</v>
      </c>
      <c r="L107" s="97">
        <v>0.0</v>
      </c>
      <c r="M107" s="97">
        <v>0.0</v>
      </c>
      <c r="N107" s="14"/>
      <c r="O107" s="107" t="s">
        <v>230</v>
      </c>
      <c r="P107" s="98">
        <f t="shared" ref="P107:R107" si="192">K107/K$17</f>
        <v>0</v>
      </c>
      <c r="Q107" s="98">
        <f t="shared" si="192"/>
        <v>0</v>
      </c>
      <c r="R107" s="98">
        <f t="shared" si="192"/>
        <v>0</v>
      </c>
      <c r="S107" s="14"/>
      <c r="T107" s="107" t="s">
        <v>230</v>
      </c>
      <c r="U107" s="97">
        <v>0.0</v>
      </c>
      <c r="V107" s="97">
        <v>0.0</v>
      </c>
      <c r="W107" s="97">
        <v>0.0</v>
      </c>
      <c r="X107" s="14"/>
      <c r="Y107" s="107" t="s">
        <v>230</v>
      </c>
      <c r="Z107" s="98">
        <f t="shared" ref="Z107:AB107" si="193">U107/U$17</f>
        <v>0</v>
      </c>
      <c r="AA107" s="98">
        <f t="shared" si="193"/>
        <v>0</v>
      </c>
      <c r="AB107" s="98">
        <f t="shared" si="193"/>
        <v>0</v>
      </c>
      <c r="AC107" s="14"/>
    </row>
    <row r="108" ht="14.25" customHeight="1">
      <c r="A108" s="85">
        <f t="shared" si="165"/>
        <v>0</v>
      </c>
      <c r="B108" s="85"/>
      <c r="D108" s="14"/>
      <c r="E108" s="107" t="s">
        <v>231</v>
      </c>
      <c r="F108" s="97">
        <v>0.0</v>
      </c>
      <c r="G108" s="97">
        <v>0.0</v>
      </c>
      <c r="H108" s="97">
        <v>0.0</v>
      </c>
      <c r="I108" s="14"/>
      <c r="J108" s="107" t="s">
        <v>231</v>
      </c>
      <c r="K108" s="97">
        <v>0.0</v>
      </c>
      <c r="L108" s="97">
        <v>0.0</v>
      </c>
      <c r="M108" s="97">
        <v>0.0</v>
      </c>
      <c r="N108" s="14"/>
      <c r="O108" s="107" t="s">
        <v>231</v>
      </c>
      <c r="P108" s="98">
        <f t="shared" ref="P108:R108" si="194">K108/K$17</f>
        <v>0</v>
      </c>
      <c r="Q108" s="98">
        <f t="shared" si="194"/>
        <v>0</v>
      </c>
      <c r="R108" s="98">
        <f t="shared" si="194"/>
        <v>0</v>
      </c>
      <c r="S108" s="14"/>
      <c r="T108" s="107" t="s">
        <v>231</v>
      </c>
      <c r="U108" s="97">
        <v>0.0</v>
      </c>
      <c r="V108" s="97">
        <v>0.0</v>
      </c>
      <c r="W108" s="97">
        <v>0.0</v>
      </c>
      <c r="X108" s="14"/>
      <c r="Y108" s="107" t="s">
        <v>231</v>
      </c>
      <c r="Z108" s="98">
        <f t="shared" ref="Z108:AB108" si="195">U108/U$17</f>
        <v>0</v>
      </c>
      <c r="AA108" s="98">
        <f t="shared" si="195"/>
        <v>0</v>
      </c>
      <c r="AB108" s="98">
        <f t="shared" si="195"/>
        <v>0</v>
      </c>
      <c r="AC108" s="14"/>
    </row>
    <row r="109" ht="14.25" customHeight="1">
      <c r="A109" s="85"/>
      <c r="B109" s="85"/>
      <c r="D109" s="14"/>
      <c r="E109" s="99" t="s">
        <v>232</v>
      </c>
      <c r="F109" s="100">
        <f t="shared" ref="F109:H109" si="196">SUM(F93:F108)</f>
        <v>0</v>
      </c>
      <c r="G109" s="100">
        <f t="shared" si="196"/>
        <v>0</v>
      </c>
      <c r="H109" s="100">
        <f t="shared" si="196"/>
        <v>0</v>
      </c>
      <c r="J109" s="99" t="s">
        <v>232</v>
      </c>
      <c r="K109" s="100">
        <f t="shared" ref="K109:M109" si="197">SUM(K93:K108)</f>
        <v>0</v>
      </c>
      <c r="L109" s="100">
        <f t="shared" si="197"/>
        <v>0</v>
      </c>
      <c r="M109" s="100">
        <f t="shared" si="197"/>
        <v>0</v>
      </c>
      <c r="N109" s="14"/>
      <c r="O109" s="99" t="s">
        <v>232</v>
      </c>
      <c r="P109" s="100">
        <f t="shared" ref="P109:R109" si="198">SUM(P93:P108)</f>
        <v>0</v>
      </c>
      <c r="Q109" s="100">
        <f t="shared" si="198"/>
        <v>0</v>
      </c>
      <c r="R109" s="100">
        <f t="shared" si="198"/>
        <v>0</v>
      </c>
      <c r="T109" s="99" t="s">
        <v>232</v>
      </c>
      <c r="U109" s="100">
        <f t="shared" ref="U109:W109" si="199">SUM(U93:U108)</f>
        <v>0</v>
      </c>
      <c r="V109" s="100">
        <f t="shared" si="199"/>
        <v>0</v>
      </c>
      <c r="W109" s="100">
        <f t="shared" si="199"/>
        <v>0</v>
      </c>
      <c r="Y109" s="99" t="s">
        <v>232</v>
      </c>
      <c r="Z109" s="100">
        <f t="shared" ref="Z109:AB109" si="200">SUM(Z93:Z108)</f>
        <v>0</v>
      </c>
      <c r="AA109" s="100">
        <f t="shared" si="200"/>
        <v>0</v>
      </c>
      <c r="AB109" s="100">
        <f t="shared" si="200"/>
        <v>0</v>
      </c>
    </row>
    <row r="110" ht="14.25" customHeight="1">
      <c r="A110" s="85"/>
      <c r="B110" s="85"/>
      <c r="D110" s="14"/>
      <c r="F110" s="104"/>
      <c r="G110" s="104"/>
      <c r="H110" s="104"/>
      <c r="J110" s="14"/>
      <c r="K110" s="104"/>
      <c r="L110" s="104"/>
      <c r="M110" s="104"/>
      <c r="N110" s="14"/>
      <c r="P110" s="104"/>
      <c r="Q110" s="104"/>
      <c r="R110" s="104"/>
      <c r="T110" s="14"/>
      <c r="U110" s="104"/>
      <c r="V110" s="104"/>
      <c r="W110" s="104"/>
      <c r="Y110" s="14"/>
      <c r="Z110" s="104"/>
      <c r="AA110" s="104"/>
      <c r="AB110" s="104"/>
    </row>
    <row r="111" ht="14.25" customHeight="1">
      <c r="A111" s="85"/>
      <c r="B111" s="85"/>
      <c r="D111" s="14"/>
      <c r="E111" s="99" t="s">
        <v>233</v>
      </c>
      <c r="F111" s="100">
        <f t="shared" ref="F111:H111" si="201">F91-F109</f>
        <v>0</v>
      </c>
      <c r="G111" s="100">
        <f t="shared" si="201"/>
        <v>0</v>
      </c>
      <c r="H111" s="100">
        <f t="shared" si="201"/>
        <v>0</v>
      </c>
      <c r="J111" s="99" t="s">
        <v>233</v>
      </c>
      <c r="K111" s="100">
        <f t="shared" ref="K111:M111" si="202">K91-K109</f>
        <v>0</v>
      </c>
      <c r="L111" s="100">
        <f t="shared" si="202"/>
        <v>0</v>
      </c>
      <c r="M111" s="100">
        <f t="shared" si="202"/>
        <v>0</v>
      </c>
      <c r="N111" s="14"/>
      <c r="O111" s="99" t="s">
        <v>233</v>
      </c>
      <c r="P111" s="100">
        <f t="shared" ref="P111:R111" si="203">P91-P109</f>
        <v>0</v>
      </c>
      <c r="Q111" s="100">
        <f t="shared" si="203"/>
        <v>0</v>
      </c>
      <c r="R111" s="100">
        <f t="shared" si="203"/>
        <v>0</v>
      </c>
      <c r="T111" s="99" t="s">
        <v>233</v>
      </c>
      <c r="U111" s="100">
        <f t="shared" ref="U111:W111" si="204">U91-U109</f>
        <v>0</v>
      </c>
      <c r="V111" s="100">
        <f t="shared" si="204"/>
        <v>0</v>
      </c>
      <c r="W111" s="100">
        <f t="shared" si="204"/>
        <v>0</v>
      </c>
      <c r="Y111" s="99" t="s">
        <v>233</v>
      </c>
      <c r="Z111" s="100">
        <f t="shared" ref="Z111:AB111" si="205">Z91-Z109</f>
        <v>0</v>
      </c>
      <c r="AA111" s="100">
        <f t="shared" si="205"/>
        <v>0</v>
      </c>
      <c r="AB111" s="100">
        <f t="shared" si="205"/>
        <v>0</v>
      </c>
    </row>
    <row r="112" ht="14.25" customHeight="1">
      <c r="A112" s="85"/>
      <c r="B112" s="85"/>
      <c r="D112" s="14"/>
      <c r="F112" s="104"/>
      <c r="G112" s="104"/>
      <c r="H112" s="104"/>
      <c r="J112" s="14"/>
      <c r="K112" s="104"/>
      <c r="L112" s="104"/>
      <c r="M112" s="104"/>
      <c r="N112" s="14"/>
      <c r="P112" s="104"/>
      <c r="Q112" s="104"/>
      <c r="R112" s="104"/>
      <c r="T112" s="14"/>
      <c r="U112" s="104"/>
      <c r="V112" s="104"/>
      <c r="W112" s="104"/>
      <c r="Y112" s="14"/>
      <c r="Z112" s="104"/>
      <c r="AA112" s="104"/>
      <c r="AB112" s="104"/>
    </row>
    <row r="113" ht="14.25" customHeight="1">
      <c r="A113" s="85"/>
      <c r="B113" s="85"/>
      <c r="D113" s="14"/>
      <c r="E113" s="108" t="s">
        <v>234</v>
      </c>
      <c r="F113" s="109">
        <f t="shared" ref="F113:H113" si="206">(F61+F91+F73)-F109</f>
        <v>0</v>
      </c>
      <c r="G113" s="109">
        <f t="shared" si="206"/>
        <v>0</v>
      </c>
      <c r="H113" s="109">
        <f t="shared" si="206"/>
        <v>0</v>
      </c>
      <c r="I113" s="14"/>
      <c r="J113" s="108" t="s">
        <v>234</v>
      </c>
      <c r="K113" s="109">
        <f t="shared" ref="K113:M113" si="207">(K61+K91+K73)-K109</f>
        <v>0</v>
      </c>
      <c r="L113" s="109">
        <f t="shared" si="207"/>
        <v>0</v>
      </c>
      <c r="M113" s="109">
        <f t="shared" si="207"/>
        <v>0</v>
      </c>
      <c r="N113" s="14"/>
      <c r="O113" s="108" t="s">
        <v>234</v>
      </c>
      <c r="P113" s="109">
        <f t="shared" ref="P113:R113" si="208">(P61+P91+P73)-P109</f>
        <v>0</v>
      </c>
      <c r="Q113" s="109">
        <f t="shared" si="208"/>
        <v>0</v>
      </c>
      <c r="R113" s="109">
        <f t="shared" si="208"/>
        <v>0</v>
      </c>
      <c r="T113" s="108" t="s">
        <v>234</v>
      </c>
      <c r="U113" s="109">
        <f t="shared" ref="U113:W113" si="209">(U61+U91+U73)-U109</f>
        <v>0</v>
      </c>
      <c r="V113" s="109">
        <f t="shared" si="209"/>
        <v>0</v>
      </c>
      <c r="W113" s="109">
        <f t="shared" si="209"/>
        <v>0</v>
      </c>
      <c r="Y113" s="108" t="s">
        <v>234</v>
      </c>
      <c r="Z113" s="109">
        <f t="shared" ref="Z113:AB113" si="210">(Z61+Z91+Z73)-Z109</f>
        <v>0</v>
      </c>
      <c r="AA113" s="109">
        <f t="shared" si="210"/>
        <v>0</v>
      </c>
      <c r="AB113" s="109">
        <f t="shared" si="210"/>
        <v>0</v>
      </c>
    </row>
    <row r="114" ht="14.25" customHeight="1">
      <c r="A114" s="85"/>
      <c r="B114" s="85"/>
      <c r="D114" s="14"/>
      <c r="F114" s="104"/>
      <c r="G114" s="104"/>
      <c r="H114" s="104"/>
      <c r="I114" s="14"/>
      <c r="J114" s="14"/>
      <c r="K114" s="104"/>
      <c r="L114" s="104"/>
      <c r="M114" s="104"/>
      <c r="N114" s="14"/>
      <c r="P114" s="104"/>
      <c r="Q114" s="104"/>
      <c r="R114" s="104"/>
      <c r="T114" s="14"/>
      <c r="U114" s="104"/>
      <c r="V114" s="104"/>
      <c r="W114" s="104"/>
      <c r="Y114" s="14"/>
      <c r="Z114" s="104"/>
      <c r="AA114" s="104"/>
      <c r="AB114" s="104"/>
    </row>
    <row r="115" ht="14.25" customHeight="1">
      <c r="A115" s="85">
        <f t="shared" ref="A115:A128" si="213">IF(OR(F115&lt;0,G115&lt;0,H115&lt;0,P115&lt;0,Q115&lt;0,R115&lt;0,Z115&lt;0,AA115&lt;0,AB115&lt;0),1,0)</f>
        <v>0</v>
      </c>
      <c r="B115" s="85"/>
      <c r="D115" s="14"/>
      <c r="E115" s="107" t="s">
        <v>221</v>
      </c>
      <c r="F115" s="97">
        <v>0.0</v>
      </c>
      <c r="G115" s="97">
        <v>0.0</v>
      </c>
      <c r="H115" s="97">
        <v>0.0</v>
      </c>
      <c r="I115" s="110"/>
      <c r="J115" s="107" t="s">
        <v>221</v>
      </c>
      <c r="K115" s="97">
        <v>0.0</v>
      </c>
      <c r="L115" s="97">
        <v>0.0</v>
      </c>
      <c r="M115" s="97">
        <v>0.0</v>
      </c>
      <c r="N115" s="110"/>
      <c r="O115" s="107" t="s">
        <v>221</v>
      </c>
      <c r="P115" s="98">
        <f t="shared" ref="P115:R115" si="211">K115/K$17</f>
        <v>0</v>
      </c>
      <c r="Q115" s="98">
        <f t="shared" si="211"/>
        <v>0</v>
      </c>
      <c r="R115" s="98">
        <f t="shared" si="211"/>
        <v>0</v>
      </c>
      <c r="S115" s="14"/>
      <c r="T115" s="107" t="s">
        <v>221</v>
      </c>
      <c r="U115" s="97">
        <v>0.0</v>
      </c>
      <c r="V115" s="97">
        <v>0.0</v>
      </c>
      <c r="W115" s="97">
        <v>0.0</v>
      </c>
      <c r="X115" s="14"/>
      <c r="Y115" s="107" t="s">
        <v>221</v>
      </c>
      <c r="Z115" s="98">
        <f t="shared" ref="Z115:AB115" si="212">U115/U$17</f>
        <v>0</v>
      </c>
      <c r="AA115" s="98">
        <f t="shared" si="212"/>
        <v>0</v>
      </c>
      <c r="AB115" s="98">
        <f t="shared" si="212"/>
        <v>0</v>
      </c>
      <c r="AC115" s="14"/>
    </row>
    <row r="116" ht="14.25" customHeight="1">
      <c r="A116" s="85">
        <f t="shared" si="213"/>
        <v>0</v>
      </c>
      <c r="B116" s="85"/>
      <c r="D116" s="14"/>
      <c r="E116" s="107" t="s">
        <v>235</v>
      </c>
      <c r="F116" s="97">
        <v>0.0</v>
      </c>
      <c r="G116" s="97">
        <v>0.0</v>
      </c>
      <c r="H116" s="97">
        <v>0.0</v>
      </c>
      <c r="I116" s="110"/>
      <c r="J116" s="107" t="s">
        <v>235</v>
      </c>
      <c r="K116" s="97">
        <v>0.0</v>
      </c>
      <c r="L116" s="97">
        <v>0.0</v>
      </c>
      <c r="M116" s="97">
        <v>0.0</v>
      </c>
      <c r="N116" s="110"/>
      <c r="O116" s="107" t="s">
        <v>235</v>
      </c>
      <c r="P116" s="98">
        <f t="shared" ref="P116:R116" si="214">K116/K$17</f>
        <v>0</v>
      </c>
      <c r="Q116" s="98">
        <f t="shared" si="214"/>
        <v>0</v>
      </c>
      <c r="R116" s="98">
        <f t="shared" si="214"/>
        <v>0</v>
      </c>
      <c r="S116" s="14"/>
      <c r="T116" s="107" t="s">
        <v>235</v>
      </c>
      <c r="U116" s="97">
        <v>0.0</v>
      </c>
      <c r="V116" s="97">
        <v>0.0</v>
      </c>
      <c r="W116" s="97">
        <v>0.0</v>
      </c>
      <c r="X116" s="14"/>
      <c r="Y116" s="107" t="s">
        <v>235</v>
      </c>
      <c r="Z116" s="98">
        <f t="shared" ref="Z116:AB116" si="215">U116/U$17</f>
        <v>0</v>
      </c>
      <c r="AA116" s="98">
        <f t="shared" si="215"/>
        <v>0</v>
      </c>
      <c r="AB116" s="98">
        <f t="shared" si="215"/>
        <v>0</v>
      </c>
      <c r="AC116" s="14"/>
    </row>
    <row r="117" ht="14.25" customHeight="1">
      <c r="A117" s="85">
        <f t="shared" si="213"/>
        <v>0</v>
      </c>
      <c r="B117" s="85"/>
      <c r="D117" s="14"/>
      <c r="E117" s="106" t="s">
        <v>225</v>
      </c>
      <c r="F117" s="97">
        <v>0.0</v>
      </c>
      <c r="G117" s="97">
        <v>0.0</v>
      </c>
      <c r="H117" s="97">
        <v>0.0</v>
      </c>
      <c r="I117" s="110"/>
      <c r="J117" s="106" t="s">
        <v>225</v>
      </c>
      <c r="K117" s="97">
        <v>0.0</v>
      </c>
      <c r="L117" s="97">
        <v>0.0</v>
      </c>
      <c r="M117" s="97">
        <v>0.0</v>
      </c>
      <c r="N117" s="110"/>
      <c r="O117" s="106" t="s">
        <v>225</v>
      </c>
      <c r="P117" s="98">
        <f t="shared" ref="P117:R117" si="216">K117/K$17</f>
        <v>0</v>
      </c>
      <c r="Q117" s="98">
        <f t="shared" si="216"/>
        <v>0</v>
      </c>
      <c r="R117" s="98">
        <f t="shared" si="216"/>
        <v>0</v>
      </c>
      <c r="S117" s="14"/>
      <c r="T117" s="106" t="s">
        <v>225</v>
      </c>
      <c r="U117" s="97">
        <v>0.0</v>
      </c>
      <c r="V117" s="97">
        <v>0.0</v>
      </c>
      <c r="W117" s="97">
        <v>0.0</v>
      </c>
      <c r="X117" s="14"/>
      <c r="Y117" s="106" t="s">
        <v>225</v>
      </c>
      <c r="Z117" s="98">
        <f t="shared" ref="Z117:AB117" si="217">U117/U$17</f>
        <v>0</v>
      </c>
      <c r="AA117" s="98">
        <f t="shared" si="217"/>
        <v>0</v>
      </c>
      <c r="AB117" s="98">
        <f t="shared" si="217"/>
        <v>0</v>
      </c>
      <c r="AC117" s="14"/>
    </row>
    <row r="118" ht="14.25" customHeight="1">
      <c r="A118" s="85">
        <f t="shared" si="213"/>
        <v>0</v>
      </c>
      <c r="B118" s="85"/>
      <c r="D118" s="14"/>
      <c r="E118" s="96" t="s">
        <v>226</v>
      </c>
      <c r="F118" s="97">
        <v>0.0</v>
      </c>
      <c r="G118" s="97">
        <v>0.0</v>
      </c>
      <c r="H118" s="97">
        <v>0.0</v>
      </c>
      <c r="I118" s="110"/>
      <c r="J118" s="96" t="s">
        <v>226</v>
      </c>
      <c r="K118" s="97">
        <v>0.0</v>
      </c>
      <c r="L118" s="97">
        <v>0.0</v>
      </c>
      <c r="M118" s="97">
        <v>0.0</v>
      </c>
      <c r="N118" s="110"/>
      <c r="O118" s="96" t="s">
        <v>226</v>
      </c>
      <c r="P118" s="98">
        <f t="shared" ref="P118:R118" si="218">K118/K$17</f>
        <v>0</v>
      </c>
      <c r="Q118" s="98">
        <f t="shared" si="218"/>
        <v>0</v>
      </c>
      <c r="R118" s="98">
        <f t="shared" si="218"/>
        <v>0</v>
      </c>
      <c r="S118" s="14"/>
      <c r="T118" s="96" t="s">
        <v>226</v>
      </c>
      <c r="U118" s="97">
        <v>0.0</v>
      </c>
      <c r="V118" s="97">
        <v>0.0</v>
      </c>
      <c r="W118" s="97">
        <v>0.0</v>
      </c>
      <c r="X118" s="14"/>
      <c r="Y118" s="96" t="s">
        <v>226</v>
      </c>
      <c r="Z118" s="98">
        <f t="shared" ref="Z118:AB118" si="219">U118/U$17</f>
        <v>0</v>
      </c>
      <c r="AA118" s="98">
        <f t="shared" si="219"/>
        <v>0</v>
      </c>
      <c r="AB118" s="98">
        <f t="shared" si="219"/>
        <v>0</v>
      </c>
      <c r="AC118" s="14"/>
    </row>
    <row r="119" ht="14.25" customHeight="1">
      <c r="A119" s="85">
        <f t="shared" si="213"/>
        <v>0</v>
      </c>
      <c r="B119" s="85"/>
      <c r="D119" s="14"/>
      <c r="E119" s="96" t="s">
        <v>236</v>
      </c>
      <c r="F119" s="97">
        <v>0.0</v>
      </c>
      <c r="G119" s="97">
        <v>0.0</v>
      </c>
      <c r="H119" s="97">
        <v>0.0</v>
      </c>
      <c r="J119" s="96" t="s">
        <v>236</v>
      </c>
      <c r="K119" s="97">
        <v>0.0</v>
      </c>
      <c r="L119" s="97">
        <v>0.0</v>
      </c>
      <c r="M119" s="97">
        <v>0.0</v>
      </c>
      <c r="N119" s="14"/>
      <c r="O119" s="96" t="s">
        <v>236</v>
      </c>
      <c r="P119" s="98">
        <f t="shared" ref="P119:R119" si="220">K119/K$17</f>
        <v>0</v>
      </c>
      <c r="Q119" s="98">
        <f t="shared" si="220"/>
        <v>0</v>
      </c>
      <c r="R119" s="98">
        <f t="shared" si="220"/>
        <v>0</v>
      </c>
      <c r="T119" s="96" t="s">
        <v>236</v>
      </c>
      <c r="U119" s="97">
        <v>0.0</v>
      </c>
      <c r="V119" s="97">
        <v>0.0</v>
      </c>
      <c r="W119" s="97">
        <v>0.0</v>
      </c>
      <c r="Y119" s="96" t="s">
        <v>236</v>
      </c>
      <c r="Z119" s="98">
        <f t="shared" ref="Z119:AB119" si="221">U119/U$17</f>
        <v>0</v>
      </c>
      <c r="AA119" s="98">
        <f t="shared" si="221"/>
        <v>0</v>
      </c>
      <c r="AB119" s="98">
        <f t="shared" si="221"/>
        <v>0</v>
      </c>
    </row>
    <row r="120" ht="14.25" customHeight="1">
      <c r="A120" s="85">
        <f t="shared" si="213"/>
        <v>0</v>
      </c>
      <c r="B120" s="85"/>
      <c r="D120" s="14"/>
      <c r="E120" s="96" t="s">
        <v>237</v>
      </c>
      <c r="F120" s="97">
        <v>0.0</v>
      </c>
      <c r="G120" s="97">
        <v>0.0</v>
      </c>
      <c r="H120" s="97">
        <v>0.0</v>
      </c>
      <c r="I120" s="14"/>
      <c r="J120" s="96" t="s">
        <v>237</v>
      </c>
      <c r="K120" s="97">
        <v>0.0</v>
      </c>
      <c r="L120" s="97">
        <v>0.0</v>
      </c>
      <c r="M120" s="97">
        <v>0.0</v>
      </c>
      <c r="N120" s="14"/>
      <c r="O120" s="96" t="s">
        <v>237</v>
      </c>
      <c r="P120" s="98">
        <f t="shared" ref="P120:R120" si="222">K120/K$17</f>
        <v>0</v>
      </c>
      <c r="Q120" s="98">
        <f t="shared" si="222"/>
        <v>0</v>
      </c>
      <c r="R120" s="98">
        <f t="shared" si="222"/>
        <v>0</v>
      </c>
      <c r="S120" s="14"/>
      <c r="T120" s="96" t="s">
        <v>237</v>
      </c>
      <c r="U120" s="97">
        <v>0.0</v>
      </c>
      <c r="V120" s="97">
        <v>0.0</v>
      </c>
      <c r="W120" s="97">
        <v>0.0</v>
      </c>
      <c r="X120" s="14"/>
      <c r="Y120" s="96" t="s">
        <v>237</v>
      </c>
      <c r="Z120" s="98">
        <f t="shared" ref="Z120:AB120" si="223">U120/U$17</f>
        <v>0</v>
      </c>
      <c r="AA120" s="98">
        <f t="shared" si="223"/>
        <v>0</v>
      </c>
      <c r="AB120" s="98">
        <f t="shared" si="223"/>
        <v>0</v>
      </c>
      <c r="AC120" s="14"/>
    </row>
    <row r="121" ht="14.25" customHeight="1">
      <c r="A121" s="85">
        <f t="shared" si="213"/>
        <v>0</v>
      </c>
      <c r="B121" s="85"/>
      <c r="D121" s="14"/>
      <c r="E121" s="96" t="s">
        <v>229</v>
      </c>
      <c r="F121" s="97">
        <v>0.0</v>
      </c>
      <c r="G121" s="97">
        <v>0.0</v>
      </c>
      <c r="H121" s="97">
        <v>0.0</v>
      </c>
      <c r="I121" s="14"/>
      <c r="J121" s="96" t="s">
        <v>229</v>
      </c>
      <c r="K121" s="97">
        <v>0.0</v>
      </c>
      <c r="L121" s="97">
        <v>0.0</v>
      </c>
      <c r="M121" s="97">
        <v>0.0</v>
      </c>
      <c r="N121" s="14"/>
      <c r="O121" s="96" t="s">
        <v>229</v>
      </c>
      <c r="P121" s="98">
        <f t="shared" ref="P121:R121" si="224">K121/K$17</f>
        <v>0</v>
      </c>
      <c r="Q121" s="98">
        <f t="shared" si="224"/>
        <v>0</v>
      </c>
      <c r="R121" s="98">
        <f t="shared" si="224"/>
        <v>0</v>
      </c>
      <c r="S121" s="14"/>
      <c r="T121" s="96" t="s">
        <v>229</v>
      </c>
      <c r="U121" s="97">
        <v>0.0</v>
      </c>
      <c r="V121" s="97">
        <v>0.0</v>
      </c>
      <c r="W121" s="97">
        <v>0.0</v>
      </c>
      <c r="X121" s="14"/>
      <c r="Y121" s="96" t="s">
        <v>229</v>
      </c>
      <c r="Z121" s="98">
        <f t="shared" ref="Z121:AB121" si="225">U121/U$17</f>
        <v>0</v>
      </c>
      <c r="AA121" s="98">
        <f t="shared" si="225"/>
        <v>0</v>
      </c>
      <c r="AB121" s="98">
        <f t="shared" si="225"/>
        <v>0</v>
      </c>
      <c r="AC121" s="14"/>
    </row>
    <row r="122" ht="14.25" customHeight="1">
      <c r="A122" s="85">
        <f t="shared" si="213"/>
        <v>0</v>
      </c>
      <c r="B122" s="85"/>
      <c r="D122" s="14"/>
      <c r="E122" s="96" t="s">
        <v>238</v>
      </c>
      <c r="F122" s="97">
        <v>0.0</v>
      </c>
      <c r="G122" s="97">
        <v>0.0</v>
      </c>
      <c r="H122" s="97">
        <v>0.0</v>
      </c>
      <c r="I122" s="14"/>
      <c r="J122" s="96" t="s">
        <v>238</v>
      </c>
      <c r="K122" s="97">
        <v>0.0</v>
      </c>
      <c r="L122" s="97">
        <v>0.0</v>
      </c>
      <c r="M122" s="97">
        <v>0.0</v>
      </c>
      <c r="N122" s="14"/>
      <c r="O122" s="96" t="s">
        <v>238</v>
      </c>
      <c r="P122" s="98">
        <f t="shared" ref="P122:R122" si="226">K122/K$17</f>
        <v>0</v>
      </c>
      <c r="Q122" s="98">
        <f t="shared" si="226"/>
        <v>0</v>
      </c>
      <c r="R122" s="98">
        <f t="shared" si="226"/>
        <v>0</v>
      </c>
      <c r="S122" s="14"/>
      <c r="T122" s="96" t="s">
        <v>238</v>
      </c>
      <c r="U122" s="97">
        <v>0.0</v>
      </c>
      <c r="V122" s="97">
        <v>0.0</v>
      </c>
      <c r="W122" s="97">
        <v>0.0</v>
      </c>
      <c r="X122" s="14"/>
      <c r="Y122" s="96" t="s">
        <v>238</v>
      </c>
      <c r="Z122" s="98">
        <f t="shared" ref="Z122:AB122" si="227">U122/U$17</f>
        <v>0</v>
      </c>
      <c r="AA122" s="98">
        <f t="shared" si="227"/>
        <v>0</v>
      </c>
      <c r="AB122" s="98">
        <f t="shared" si="227"/>
        <v>0</v>
      </c>
      <c r="AC122" s="14"/>
    </row>
    <row r="123" ht="14.25" customHeight="1">
      <c r="A123" s="85">
        <f t="shared" si="213"/>
        <v>0</v>
      </c>
      <c r="B123" s="85"/>
      <c r="D123" s="14"/>
      <c r="E123" s="107" t="s">
        <v>220</v>
      </c>
      <c r="F123" s="97">
        <v>0.0</v>
      </c>
      <c r="G123" s="97">
        <v>0.0</v>
      </c>
      <c r="H123" s="97">
        <v>0.0</v>
      </c>
      <c r="I123" s="110"/>
      <c r="J123" s="107" t="s">
        <v>220</v>
      </c>
      <c r="K123" s="97">
        <v>0.0</v>
      </c>
      <c r="L123" s="97">
        <v>0.0</v>
      </c>
      <c r="M123" s="97">
        <v>0.0</v>
      </c>
      <c r="N123" s="110"/>
      <c r="O123" s="107" t="s">
        <v>220</v>
      </c>
      <c r="P123" s="98">
        <f t="shared" ref="P123:R123" si="228">K123/K$17</f>
        <v>0</v>
      </c>
      <c r="Q123" s="98">
        <f t="shared" si="228"/>
        <v>0</v>
      </c>
      <c r="R123" s="98">
        <f t="shared" si="228"/>
        <v>0</v>
      </c>
      <c r="S123" s="14"/>
      <c r="T123" s="107" t="s">
        <v>220</v>
      </c>
      <c r="U123" s="97">
        <v>0.0</v>
      </c>
      <c r="V123" s="97">
        <v>0.0</v>
      </c>
      <c r="W123" s="97">
        <v>0.0</v>
      </c>
      <c r="X123" s="14"/>
      <c r="Y123" s="107" t="s">
        <v>220</v>
      </c>
      <c r="Z123" s="98">
        <f t="shared" ref="Z123:AB123" si="229">U123/U$17</f>
        <v>0</v>
      </c>
      <c r="AA123" s="98">
        <f t="shared" si="229"/>
        <v>0</v>
      </c>
      <c r="AB123" s="98">
        <f t="shared" si="229"/>
        <v>0</v>
      </c>
      <c r="AC123" s="14"/>
    </row>
    <row r="124" ht="14.25" customHeight="1">
      <c r="A124" s="85">
        <f t="shared" si="213"/>
        <v>0</v>
      </c>
      <c r="B124" s="85"/>
      <c r="D124" s="14"/>
      <c r="E124" s="107" t="s">
        <v>224</v>
      </c>
      <c r="F124" s="97">
        <v>0.0</v>
      </c>
      <c r="G124" s="97">
        <v>0.0</v>
      </c>
      <c r="H124" s="97">
        <v>0.0</v>
      </c>
      <c r="I124" s="110"/>
      <c r="J124" s="107" t="s">
        <v>224</v>
      </c>
      <c r="K124" s="97">
        <v>0.0</v>
      </c>
      <c r="L124" s="97">
        <v>0.0</v>
      </c>
      <c r="M124" s="97">
        <v>0.0</v>
      </c>
      <c r="N124" s="110"/>
      <c r="O124" s="107" t="s">
        <v>224</v>
      </c>
      <c r="P124" s="98">
        <f t="shared" ref="P124:R124" si="230">K124/K$17</f>
        <v>0</v>
      </c>
      <c r="Q124" s="98">
        <f t="shared" si="230"/>
        <v>0</v>
      </c>
      <c r="R124" s="98">
        <f t="shared" si="230"/>
        <v>0</v>
      </c>
      <c r="S124" s="14"/>
      <c r="T124" s="107" t="s">
        <v>224</v>
      </c>
      <c r="U124" s="97">
        <v>0.0</v>
      </c>
      <c r="V124" s="97">
        <v>0.0</v>
      </c>
      <c r="W124" s="97">
        <v>0.0</v>
      </c>
      <c r="X124" s="14"/>
      <c r="Y124" s="107" t="s">
        <v>224</v>
      </c>
      <c r="Z124" s="98">
        <f t="shared" ref="Z124:AB124" si="231">U124/U$17</f>
        <v>0</v>
      </c>
      <c r="AA124" s="98">
        <f t="shared" si="231"/>
        <v>0</v>
      </c>
      <c r="AB124" s="98">
        <f t="shared" si="231"/>
        <v>0</v>
      </c>
      <c r="AC124" s="14"/>
    </row>
    <row r="125" ht="14.25" customHeight="1">
      <c r="A125" s="85">
        <f t="shared" si="213"/>
        <v>0</v>
      </c>
      <c r="B125" s="85"/>
      <c r="D125" s="14"/>
      <c r="E125" s="107" t="s">
        <v>239</v>
      </c>
      <c r="F125" s="97">
        <v>0.0</v>
      </c>
      <c r="G125" s="97">
        <v>0.0</v>
      </c>
      <c r="H125" s="97">
        <v>0.0</v>
      </c>
      <c r="I125" s="110"/>
      <c r="J125" s="107" t="s">
        <v>239</v>
      </c>
      <c r="K125" s="97">
        <v>0.0</v>
      </c>
      <c r="L125" s="97">
        <v>0.0</v>
      </c>
      <c r="M125" s="97">
        <v>0.0</v>
      </c>
      <c r="N125" s="110"/>
      <c r="O125" s="107" t="s">
        <v>239</v>
      </c>
      <c r="P125" s="98">
        <f t="shared" ref="P125:R125" si="232">K125/K$17</f>
        <v>0</v>
      </c>
      <c r="Q125" s="98">
        <f t="shared" si="232"/>
        <v>0</v>
      </c>
      <c r="R125" s="98">
        <f t="shared" si="232"/>
        <v>0</v>
      </c>
      <c r="S125" s="14"/>
      <c r="T125" s="107" t="s">
        <v>239</v>
      </c>
      <c r="U125" s="97">
        <v>0.0</v>
      </c>
      <c r="V125" s="97">
        <v>0.0</v>
      </c>
      <c r="W125" s="97">
        <v>0.0</v>
      </c>
      <c r="X125" s="14"/>
      <c r="Y125" s="107" t="s">
        <v>239</v>
      </c>
      <c r="Z125" s="98">
        <f t="shared" ref="Z125:AB125" si="233">U125/U$17</f>
        <v>0</v>
      </c>
      <c r="AA125" s="98">
        <f t="shared" si="233"/>
        <v>0</v>
      </c>
      <c r="AB125" s="98">
        <f t="shared" si="233"/>
        <v>0</v>
      </c>
      <c r="AC125" s="14"/>
    </row>
    <row r="126" ht="14.25" customHeight="1">
      <c r="A126" s="85">
        <f t="shared" si="213"/>
        <v>0</v>
      </c>
      <c r="B126" s="85"/>
      <c r="D126" s="14"/>
      <c r="E126" s="107" t="s">
        <v>198</v>
      </c>
      <c r="F126" s="97">
        <v>0.0</v>
      </c>
      <c r="G126" s="97">
        <v>0.0</v>
      </c>
      <c r="H126" s="97">
        <v>0.0</v>
      </c>
      <c r="I126" s="14"/>
      <c r="J126" s="107" t="s">
        <v>198</v>
      </c>
      <c r="K126" s="97">
        <v>0.0</v>
      </c>
      <c r="L126" s="97">
        <v>0.0</v>
      </c>
      <c r="M126" s="97">
        <v>0.0</v>
      </c>
      <c r="N126" s="14"/>
      <c r="O126" s="107" t="s">
        <v>198</v>
      </c>
      <c r="P126" s="98">
        <f t="shared" ref="P126:R126" si="234">K126/K$17</f>
        <v>0</v>
      </c>
      <c r="Q126" s="98">
        <f t="shared" si="234"/>
        <v>0</v>
      </c>
      <c r="R126" s="98">
        <f t="shared" si="234"/>
        <v>0</v>
      </c>
      <c r="S126" s="14"/>
      <c r="T126" s="107" t="s">
        <v>198</v>
      </c>
      <c r="U126" s="97">
        <v>0.0</v>
      </c>
      <c r="V126" s="97">
        <v>0.0</v>
      </c>
      <c r="W126" s="97">
        <v>0.0</v>
      </c>
      <c r="X126" s="14"/>
      <c r="Y126" s="107" t="s">
        <v>198</v>
      </c>
      <c r="Z126" s="98">
        <f t="shared" ref="Z126:AB126" si="235">U126/U$17</f>
        <v>0</v>
      </c>
      <c r="AA126" s="98">
        <f t="shared" si="235"/>
        <v>0</v>
      </c>
      <c r="AB126" s="98">
        <f t="shared" si="235"/>
        <v>0</v>
      </c>
      <c r="AC126" s="14"/>
    </row>
    <row r="127" ht="14.25" customHeight="1">
      <c r="A127" s="85">
        <f t="shared" si="213"/>
        <v>0</v>
      </c>
      <c r="B127" s="85"/>
      <c r="C127" s="14"/>
      <c r="D127" s="14"/>
      <c r="E127" s="107" t="s">
        <v>227</v>
      </c>
      <c r="F127" s="97">
        <v>0.0</v>
      </c>
      <c r="G127" s="97">
        <v>0.0</v>
      </c>
      <c r="H127" s="97">
        <v>0.0</v>
      </c>
      <c r="I127" s="14"/>
      <c r="J127" s="107" t="s">
        <v>227</v>
      </c>
      <c r="K127" s="97">
        <v>0.0</v>
      </c>
      <c r="L127" s="97">
        <v>0.0</v>
      </c>
      <c r="M127" s="97">
        <v>0.0</v>
      </c>
      <c r="N127" s="14"/>
      <c r="O127" s="107" t="s">
        <v>227</v>
      </c>
      <c r="P127" s="98">
        <f t="shared" ref="P127:R127" si="236">K127/K$17</f>
        <v>0</v>
      </c>
      <c r="Q127" s="98">
        <f t="shared" si="236"/>
        <v>0</v>
      </c>
      <c r="R127" s="98">
        <f t="shared" si="236"/>
        <v>0</v>
      </c>
      <c r="S127" s="14"/>
      <c r="T127" s="107" t="s">
        <v>227</v>
      </c>
      <c r="U127" s="97">
        <v>0.0</v>
      </c>
      <c r="V127" s="97">
        <v>0.0</v>
      </c>
      <c r="W127" s="97">
        <v>0.0</v>
      </c>
      <c r="X127" s="14"/>
      <c r="Y127" s="107" t="s">
        <v>227</v>
      </c>
      <c r="Z127" s="98">
        <f t="shared" ref="Z127:AB127" si="237">U127/U$17</f>
        <v>0</v>
      </c>
      <c r="AA127" s="98">
        <f t="shared" si="237"/>
        <v>0</v>
      </c>
      <c r="AB127" s="98">
        <f t="shared" si="237"/>
        <v>0</v>
      </c>
      <c r="AC127" s="14"/>
    </row>
    <row r="128" ht="14.25" customHeight="1">
      <c r="A128" s="85">
        <f t="shared" si="213"/>
        <v>0</v>
      </c>
      <c r="B128" s="85"/>
      <c r="D128" s="14"/>
      <c r="E128" s="96" t="s">
        <v>240</v>
      </c>
      <c r="F128" s="97">
        <v>0.0</v>
      </c>
      <c r="G128" s="97">
        <v>0.0</v>
      </c>
      <c r="H128" s="97">
        <v>0.0</v>
      </c>
      <c r="J128" s="96" t="s">
        <v>240</v>
      </c>
      <c r="K128" s="97">
        <v>0.0</v>
      </c>
      <c r="L128" s="97">
        <v>0.0</v>
      </c>
      <c r="M128" s="97">
        <v>0.0</v>
      </c>
      <c r="N128" s="14"/>
      <c r="O128" s="96" t="s">
        <v>240</v>
      </c>
      <c r="P128" s="98">
        <f t="shared" ref="P128:R128" si="238">K128/K$17</f>
        <v>0</v>
      </c>
      <c r="Q128" s="98">
        <f t="shared" si="238"/>
        <v>0</v>
      </c>
      <c r="R128" s="98">
        <f t="shared" si="238"/>
        <v>0</v>
      </c>
      <c r="T128" s="96" t="s">
        <v>240</v>
      </c>
      <c r="U128" s="97">
        <v>0.0</v>
      </c>
      <c r="V128" s="97">
        <v>0.0</v>
      </c>
      <c r="W128" s="97">
        <v>0.0</v>
      </c>
      <c r="Y128" s="96" t="s">
        <v>240</v>
      </c>
      <c r="Z128" s="98">
        <f t="shared" ref="Z128:AB128" si="239">U128/U$17</f>
        <v>0</v>
      </c>
      <c r="AA128" s="98">
        <f t="shared" si="239"/>
        <v>0</v>
      </c>
      <c r="AB128" s="98">
        <f t="shared" si="239"/>
        <v>0</v>
      </c>
    </row>
    <row r="129" ht="14.25" customHeight="1">
      <c r="A129" s="85"/>
      <c r="B129" s="85"/>
      <c r="D129" s="14"/>
      <c r="E129" s="99" t="s">
        <v>241</v>
      </c>
      <c r="F129" s="100">
        <f t="shared" ref="F129:H129" si="240">SUM(F115:F128)</f>
        <v>0</v>
      </c>
      <c r="G129" s="100">
        <f t="shared" si="240"/>
        <v>0</v>
      </c>
      <c r="H129" s="100">
        <f t="shared" si="240"/>
        <v>0</v>
      </c>
      <c r="J129" s="99" t="s">
        <v>241</v>
      </c>
      <c r="K129" s="100">
        <f t="shared" ref="K129:M129" si="241">SUM(K115:K128)</f>
        <v>0</v>
      </c>
      <c r="L129" s="100">
        <f t="shared" si="241"/>
        <v>0</v>
      </c>
      <c r="M129" s="100">
        <f t="shared" si="241"/>
        <v>0</v>
      </c>
      <c r="N129" s="14"/>
      <c r="O129" s="99" t="s">
        <v>241</v>
      </c>
      <c r="P129" s="100">
        <f t="shared" ref="P129:R129" si="242">SUM(P115:P128)</f>
        <v>0</v>
      </c>
      <c r="Q129" s="100">
        <f t="shared" si="242"/>
        <v>0</v>
      </c>
      <c r="R129" s="100">
        <f t="shared" si="242"/>
        <v>0</v>
      </c>
      <c r="T129" s="99" t="s">
        <v>241</v>
      </c>
      <c r="U129" s="100">
        <f t="shared" ref="U129:W129" si="243">SUM(U115:U128)</f>
        <v>0</v>
      </c>
      <c r="V129" s="100">
        <f t="shared" si="243"/>
        <v>0</v>
      </c>
      <c r="W129" s="100">
        <f t="shared" si="243"/>
        <v>0</v>
      </c>
      <c r="Y129" s="99" t="s">
        <v>241</v>
      </c>
      <c r="Z129" s="100">
        <f t="shared" ref="Z129:AB129" si="244">SUM(Z115:Z128)</f>
        <v>0</v>
      </c>
      <c r="AA129" s="100">
        <f t="shared" si="244"/>
        <v>0</v>
      </c>
      <c r="AB129" s="100">
        <f t="shared" si="244"/>
        <v>0</v>
      </c>
    </row>
    <row r="130" ht="14.25" customHeight="1">
      <c r="A130" s="85"/>
      <c r="B130" s="85"/>
      <c r="D130" s="14"/>
      <c r="F130" s="104"/>
      <c r="G130" s="104"/>
      <c r="H130" s="104"/>
      <c r="J130" s="14"/>
      <c r="K130" s="104"/>
      <c r="L130" s="104"/>
      <c r="M130" s="104"/>
      <c r="N130" s="14"/>
      <c r="P130" s="104"/>
      <c r="Q130" s="104"/>
      <c r="R130" s="104"/>
      <c r="T130" s="14"/>
      <c r="U130" s="104"/>
      <c r="V130" s="104"/>
      <c r="W130" s="104"/>
      <c r="Y130" s="14"/>
      <c r="Z130" s="104"/>
      <c r="AA130" s="104"/>
      <c r="AB130" s="104"/>
    </row>
    <row r="131" ht="14.25" customHeight="1">
      <c r="B131" s="85"/>
      <c r="D131" s="14"/>
      <c r="E131" s="96" t="s">
        <v>242</v>
      </c>
      <c r="F131" s="97">
        <v>0.0</v>
      </c>
      <c r="G131" s="97">
        <v>0.0</v>
      </c>
      <c r="H131" s="97">
        <v>0.0</v>
      </c>
      <c r="I131" s="111"/>
      <c r="J131" s="96" t="s">
        <v>242</v>
      </c>
      <c r="K131" s="97">
        <v>0.0</v>
      </c>
      <c r="L131" s="97">
        <v>0.0</v>
      </c>
      <c r="M131" s="97">
        <v>0.0</v>
      </c>
      <c r="N131" s="14"/>
      <c r="O131" s="96" t="s">
        <v>242</v>
      </c>
      <c r="P131" s="98">
        <f t="shared" ref="P131:R131" si="245">K131/K$17</f>
        <v>0</v>
      </c>
      <c r="Q131" s="98">
        <f t="shared" si="245"/>
        <v>0</v>
      </c>
      <c r="R131" s="98">
        <f t="shared" si="245"/>
        <v>0</v>
      </c>
      <c r="T131" s="96" t="s">
        <v>242</v>
      </c>
      <c r="U131" s="97">
        <v>0.0</v>
      </c>
      <c r="V131" s="97">
        <v>0.0</v>
      </c>
      <c r="W131" s="97">
        <v>0.0</v>
      </c>
      <c r="Y131" s="96" t="s">
        <v>242</v>
      </c>
      <c r="Z131" s="98">
        <f t="shared" ref="Z131:AB131" si="246">U131/U$17</f>
        <v>0</v>
      </c>
      <c r="AA131" s="98">
        <f t="shared" si="246"/>
        <v>0</v>
      </c>
      <c r="AB131" s="98">
        <f t="shared" si="246"/>
        <v>0</v>
      </c>
    </row>
    <row r="132" ht="14.25" customHeight="1">
      <c r="B132" s="85"/>
      <c r="D132" s="14"/>
      <c r="E132" s="96" t="s">
        <v>243</v>
      </c>
      <c r="F132" s="97">
        <v>0.0</v>
      </c>
      <c r="G132" s="97">
        <v>0.0</v>
      </c>
      <c r="H132" s="97">
        <v>0.0</v>
      </c>
      <c r="I132" s="14"/>
      <c r="J132" s="96" t="s">
        <v>243</v>
      </c>
      <c r="K132" s="97">
        <v>0.0</v>
      </c>
      <c r="L132" s="97">
        <v>0.0</v>
      </c>
      <c r="M132" s="97">
        <v>0.0</v>
      </c>
      <c r="N132" s="14"/>
      <c r="O132" s="96" t="s">
        <v>243</v>
      </c>
      <c r="P132" s="98">
        <f t="shared" ref="P132:R132" si="247">K132/K$17</f>
        <v>0</v>
      </c>
      <c r="Q132" s="98">
        <f t="shared" si="247"/>
        <v>0</v>
      </c>
      <c r="R132" s="98">
        <f t="shared" si="247"/>
        <v>0</v>
      </c>
      <c r="S132" s="14"/>
      <c r="T132" s="96" t="s">
        <v>243</v>
      </c>
      <c r="U132" s="97">
        <v>0.0</v>
      </c>
      <c r="V132" s="97">
        <v>0.0</v>
      </c>
      <c r="W132" s="97">
        <v>0.0</v>
      </c>
      <c r="X132" s="14"/>
      <c r="Y132" s="96" t="s">
        <v>243</v>
      </c>
      <c r="Z132" s="98">
        <f t="shared" ref="Z132:AB132" si="248">U132/U$17</f>
        <v>0</v>
      </c>
      <c r="AA132" s="98">
        <f t="shared" si="248"/>
        <v>0</v>
      </c>
      <c r="AB132" s="98">
        <f t="shared" si="248"/>
        <v>0</v>
      </c>
      <c r="AC132" s="14"/>
    </row>
    <row r="133" ht="14.25" customHeight="1">
      <c r="B133" s="85"/>
      <c r="D133" s="14"/>
      <c r="E133" s="96" t="s">
        <v>244</v>
      </c>
      <c r="F133" s="97">
        <v>0.0</v>
      </c>
      <c r="G133" s="97">
        <v>0.0</v>
      </c>
      <c r="H133" s="97">
        <v>0.0</v>
      </c>
      <c r="I133" s="14"/>
      <c r="J133" s="96" t="s">
        <v>244</v>
      </c>
      <c r="K133" s="97">
        <v>0.0</v>
      </c>
      <c r="L133" s="97">
        <v>0.0</v>
      </c>
      <c r="M133" s="97">
        <v>0.0</v>
      </c>
      <c r="N133" s="14"/>
      <c r="O133" s="96" t="s">
        <v>244</v>
      </c>
      <c r="P133" s="98">
        <f t="shared" ref="P133:R133" si="249">K133/K$17</f>
        <v>0</v>
      </c>
      <c r="Q133" s="98">
        <f t="shared" si="249"/>
        <v>0</v>
      </c>
      <c r="R133" s="98">
        <f t="shared" si="249"/>
        <v>0</v>
      </c>
      <c r="S133" s="14"/>
      <c r="T133" s="96" t="s">
        <v>244</v>
      </c>
      <c r="U133" s="97">
        <v>0.0</v>
      </c>
      <c r="V133" s="97">
        <v>0.0</v>
      </c>
      <c r="W133" s="97">
        <v>0.0</v>
      </c>
      <c r="X133" s="14"/>
      <c r="Y133" s="96" t="s">
        <v>244</v>
      </c>
      <c r="Z133" s="98">
        <f t="shared" ref="Z133:AB133" si="250">U133/U$17</f>
        <v>0</v>
      </c>
      <c r="AA133" s="98">
        <f t="shared" si="250"/>
        <v>0</v>
      </c>
      <c r="AB133" s="98">
        <f t="shared" si="250"/>
        <v>0</v>
      </c>
      <c r="AC133" s="14"/>
    </row>
    <row r="134" ht="14.25" customHeight="1">
      <c r="A134" s="85"/>
      <c r="B134" s="85"/>
      <c r="D134" s="14"/>
      <c r="E134" s="99" t="s">
        <v>245</v>
      </c>
      <c r="F134" s="100">
        <f t="shared" ref="F134:H134" si="251">SUM(F131:F133)</f>
        <v>0</v>
      </c>
      <c r="G134" s="100">
        <f t="shared" si="251"/>
        <v>0</v>
      </c>
      <c r="H134" s="100">
        <f t="shared" si="251"/>
        <v>0</v>
      </c>
      <c r="J134" s="99" t="s">
        <v>245</v>
      </c>
      <c r="K134" s="100">
        <f t="shared" ref="K134:M134" si="252">SUM(K131:K133)</f>
        <v>0</v>
      </c>
      <c r="L134" s="100">
        <f t="shared" si="252"/>
        <v>0</v>
      </c>
      <c r="M134" s="100">
        <f t="shared" si="252"/>
        <v>0</v>
      </c>
      <c r="N134" s="14"/>
      <c r="O134" s="99" t="s">
        <v>245</v>
      </c>
      <c r="P134" s="100">
        <f t="shared" ref="P134:R134" si="253">SUM(P131:P133)</f>
        <v>0</v>
      </c>
      <c r="Q134" s="100">
        <f t="shared" si="253"/>
        <v>0</v>
      </c>
      <c r="R134" s="100">
        <f t="shared" si="253"/>
        <v>0</v>
      </c>
      <c r="T134" s="99" t="s">
        <v>245</v>
      </c>
      <c r="U134" s="100">
        <f t="shared" ref="U134:W134" si="254">SUM(U131:U133)</f>
        <v>0</v>
      </c>
      <c r="V134" s="100">
        <f t="shared" si="254"/>
        <v>0</v>
      </c>
      <c r="W134" s="100">
        <f t="shared" si="254"/>
        <v>0</v>
      </c>
      <c r="Y134" s="99" t="s">
        <v>245</v>
      </c>
      <c r="Z134" s="100">
        <f t="shared" ref="Z134:AB134" si="255">SUM(Z131:Z133)</f>
        <v>0</v>
      </c>
      <c r="AA134" s="100">
        <f t="shared" si="255"/>
        <v>0</v>
      </c>
      <c r="AB134" s="100">
        <f t="shared" si="255"/>
        <v>0</v>
      </c>
    </row>
    <row r="135" ht="14.25" customHeight="1">
      <c r="A135" s="85"/>
      <c r="B135" s="85"/>
      <c r="D135" s="14"/>
      <c r="F135" s="104"/>
      <c r="G135" s="104"/>
      <c r="H135" s="104"/>
      <c r="J135" s="14"/>
      <c r="K135" s="104"/>
      <c r="L135" s="104"/>
      <c r="M135" s="104"/>
      <c r="N135" s="14"/>
      <c r="P135" s="104"/>
      <c r="Q135" s="104"/>
      <c r="R135" s="104"/>
      <c r="T135" s="14"/>
      <c r="U135" s="104"/>
      <c r="V135" s="104"/>
      <c r="W135" s="104"/>
      <c r="Y135" s="14"/>
      <c r="Z135" s="104"/>
      <c r="AA135" s="104"/>
      <c r="AB135" s="104"/>
    </row>
    <row r="136" ht="14.25" customHeight="1">
      <c r="A136" s="85"/>
      <c r="B136" s="85"/>
      <c r="D136" s="14"/>
      <c r="E136" s="108" t="s">
        <v>246</v>
      </c>
      <c r="F136" s="109">
        <f t="shared" ref="F136:H136" si="256">F129+F134</f>
        <v>0</v>
      </c>
      <c r="G136" s="109">
        <f t="shared" si="256"/>
        <v>0</v>
      </c>
      <c r="H136" s="109">
        <f t="shared" si="256"/>
        <v>0</v>
      </c>
      <c r="J136" s="108" t="s">
        <v>246</v>
      </c>
      <c r="K136" s="109">
        <f t="shared" ref="K136:M136" si="257">K129+K134</f>
        <v>0</v>
      </c>
      <c r="L136" s="109">
        <f t="shared" si="257"/>
        <v>0</v>
      </c>
      <c r="M136" s="109">
        <f t="shared" si="257"/>
        <v>0</v>
      </c>
      <c r="N136" s="14"/>
      <c r="O136" s="108" t="s">
        <v>246</v>
      </c>
      <c r="P136" s="109">
        <f t="shared" ref="P136:R136" si="258">P129+P134</f>
        <v>0</v>
      </c>
      <c r="Q136" s="109">
        <f t="shared" si="258"/>
        <v>0</v>
      </c>
      <c r="R136" s="109">
        <f t="shared" si="258"/>
        <v>0</v>
      </c>
      <c r="T136" s="108" t="s">
        <v>246</v>
      </c>
      <c r="U136" s="109">
        <f t="shared" ref="U136:W136" si="259">U129+U134</f>
        <v>0</v>
      </c>
      <c r="V136" s="109">
        <f t="shared" si="259"/>
        <v>0</v>
      </c>
      <c r="W136" s="109">
        <f t="shared" si="259"/>
        <v>0</v>
      </c>
      <c r="Y136" s="108" t="s">
        <v>246</v>
      </c>
      <c r="Z136" s="109">
        <f t="shared" ref="Z136:AB136" si="260">Z129+Z134</f>
        <v>0</v>
      </c>
      <c r="AA136" s="109">
        <f t="shared" si="260"/>
        <v>0</v>
      </c>
      <c r="AB136" s="109">
        <f t="shared" si="260"/>
        <v>0</v>
      </c>
    </row>
    <row r="137" ht="14.25" customHeight="1">
      <c r="A137" s="85"/>
      <c r="B137" s="85"/>
      <c r="D137" s="112"/>
      <c r="E137" s="113"/>
      <c r="F137" s="114"/>
      <c r="G137" s="114"/>
      <c r="H137" s="114"/>
      <c r="I137" s="112"/>
      <c r="J137" s="113"/>
      <c r="K137" s="114"/>
      <c r="L137" s="114"/>
      <c r="M137" s="114"/>
      <c r="N137" s="112"/>
      <c r="O137" s="113"/>
      <c r="P137" s="114"/>
      <c r="Q137" s="114"/>
      <c r="R137" s="114"/>
      <c r="S137" s="112"/>
      <c r="T137" s="113"/>
      <c r="U137" s="114"/>
      <c r="V137" s="114"/>
      <c r="W137" s="114"/>
      <c r="X137" s="112"/>
      <c r="Y137" s="113"/>
      <c r="Z137" s="114"/>
      <c r="AA137" s="114"/>
      <c r="AB137" s="114"/>
      <c r="AC137" s="112"/>
    </row>
    <row r="138" ht="14.25" customHeight="1">
      <c r="A138" s="85">
        <f>IF(OR(F138&lt;0,G138&lt;0,H138&lt;0,P138&lt;0,Q138&lt;0,R138&lt;0,Z138&lt;0,AA138&lt;0,AB138&lt;0),1,0)</f>
        <v>0</v>
      </c>
      <c r="B138" s="85"/>
      <c r="D138" s="112"/>
      <c r="E138" s="103" t="s">
        <v>247</v>
      </c>
      <c r="F138" s="97">
        <v>0.0</v>
      </c>
      <c r="G138" s="97">
        <v>0.0</v>
      </c>
      <c r="H138" s="97">
        <v>0.0</v>
      </c>
      <c r="I138" s="112"/>
      <c r="J138" s="103" t="s">
        <v>248</v>
      </c>
      <c r="K138" s="97">
        <v>0.0</v>
      </c>
      <c r="L138" s="97">
        <v>0.0</v>
      </c>
      <c r="M138" s="97">
        <v>0.0</v>
      </c>
      <c r="N138" s="112"/>
      <c r="O138" s="103" t="s">
        <v>247</v>
      </c>
      <c r="P138" s="98">
        <f t="shared" ref="P138:R138" si="261">K138/K$17</f>
        <v>0</v>
      </c>
      <c r="Q138" s="98">
        <f t="shared" si="261"/>
        <v>0</v>
      </c>
      <c r="R138" s="98">
        <f t="shared" si="261"/>
        <v>0</v>
      </c>
      <c r="S138" s="112"/>
      <c r="T138" s="103" t="s">
        <v>248</v>
      </c>
      <c r="U138" s="97">
        <v>0.0</v>
      </c>
      <c r="V138" s="97">
        <v>0.0</v>
      </c>
      <c r="W138" s="97">
        <v>0.0</v>
      </c>
      <c r="X138" s="112"/>
      <c r="Y138" s="103" t="s">
        <v>247</v>
      </c>
      <c r="Z138" s="98">
        <f t="shared" ref="Z138:AB138" si="262">U138/U$17</f>
        <v>0</v>
      </c>
      <c r="AA138" s="98">
        <f t="shared" si="262"/>
        <v>0</v>
      </c>
      <c r="AB138" s="98">
        <f t="shared" si="262"/>
        <v>0</v>
      </c>
      <c r="AC138" s="112"/>
    </row>
    <row r="139" ht="14.25" customHeight="1">
      <c r="A139" s="85"/>
      <c r="B139" s="85"/>
      <c r="D139" s="112"/>
      <c r="E139" s="103" t="s">
        <v>249</v>
      </c>
      <c r="F139" s="36" t="s">
        <v>250</v>
      </c>
      <c r="G139" s="36" t="s">
        <v>250</v>
      </c>
      <c r="H139" s="36" t="s">
        <v>250</v>
      </c>
      <c r="I139" s="112"/>
      <c r="J139" s="103" t="s">
        <v>249</v>
      </c>
      <c r="K139" s="36" t="s">
        <v>250</v>
      </c>
      <c r="L139" s="36" t="s">
        <v>250</v>
      </c>
      <c r="M139" s="36" t="s">
        <v>250</v>
      </c>
      <c r="N139" s="112"/>
      <c r="O139" s="103" t="s">
        <v>249</v>
      </c>
      <c r="P139" s="115" t="str">
        <f t="shared" ref="P139:R139" si="263">K139</f>
        <v>No</v>
      </c>
      <c r="Q139" s="115" t="str">
        <f t="shared" si="263"/>
        <v>No</v>
      </c>
      <c r="R139" s="115" t="str">
        <f t="shared" si="263"/>
        <v>No</v>
      </c>
      <c r="S139" s="112"/>
      <c r="T139" s="103" t="s">
        <v>249</v>
      </c>
      <c r="U139" s="36" t="s">
        <v>250</v>
      </c>
      <c r="V139" s="36" t="s">
        <v>250</v>
      </c>
      <c r="W139" s="36" t="s">
        <v>250</v>
      </c>
      <c r="X139" s="112"/>
      <c r="Y139" s="103" t="s">
        <v>249</v>
      </c>
      <c r="Z139" s="115" t="str">
        <f t="shared" ref="Z139:AB139" si="264">U139</f>
        <v>No</v>
      </c>
      <c r="AA139" s="115" t="str">
        <f t="shared" si="264"/>
        <v>No</v>
      </c>
      <c r="AB139" s="115" t="str">
        <f t="shared" si="264"/>
        <v>No</v>
      </c>
      <c r="AC139" s="112"/>
    </row>
    <row r="140" ht="14.25" customHeight="1">
      <c r="A140" s="85"/>
      <c r="B140" s="85"/>
      <c r="D140" s="14"/>
      <c r="E140" s="116" t="s">
        <v>251</v>
      </c>
      <c r="J140" s="116" t="s">
        <v>251</v>
      </c>
      <c r="K140" s="14"/>
      <c r="L140" s="14"/>
      <c r="M140" s="14"/>
      <c r="N140" s="14"/>
      <c r="O140" s="116" t="s">
        <v>251</v>
      </c>
      <c r="P140" s="14"/>
      <c r="Q140" s="14"/>
      <c r="R140" s="14"/>
      <c r="T140" s="116" t="s">
        <v>251</v>
      </c>
      <c r="U140" s="14"/>
      <c r="V140" s="14"/>
      <c r="W140" s="14"/>
      <c r="Y140" s="116" t="s">
        <v>251</v>
      </c>
      <c r="Z140" s="14"/>
      <c r="AA140" s="14"/>
      <c r="AB140" s="14"/>
    </row>
    <row r="141" ht="14.25" customHeight="1">
      <c r="A141" s="85"/>
      <c r="B141" s="85"/>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row>
    <row r="142" ht="14.25" customHeight="1">
      <c r="B142" s="85">
        <f>1-(F142*G142*H142*P142*Q142*R142*Z142*AA142*AB142)</f>
        <v>0</v>
      </c>
      <c r="D142" s="14"/>
      <c r="E142" s="116" t="s">
        <v>252</v>
      </c>
      <c r="F142" s="20" t="b">
        <f>ABS(  (F61+F73+F91)-(F109+F129+F134)  ) &lt; eTol</f>
        <v>1</v>
      </c>
      <c r="G142" s="20" t="b">
        <f>ABS(  (G61+G73+G91)-(G109+G129+G134)  ) &lt; eTol</f>
        <v>1</v>
      </c>
      <c r="H142" s="20" t="b">
        <f>ABS(  (H61+H73+H91)-(H109+H129+H134)  ) &lt; eTol</f>
        <v>1</v>
      </c>
      <c r="J142" s="116" t="s">
        <v>252</v>
      </c>
      <c r="K142" s="20" t="b">
        <f>ABS(  (K61+K73+K91)-(K109+K129+K134)  ) &lt; eTol</f>
        <v>1</v>
      </c>
      <c r="L142" s="20" t="b">
        <f>ABS(  (L61+L73+L91)-(L109+L129+L134)  ) &lt; eTol</f>
        <v>1</v>
      </c>
      <c r="M142" s="20" t="b">
        <f>ABS(  (M61+M73+M91)-(M109+M129+M134)  ) &lt; eTol</f>
        <v>1</v>
      </c>
      <c r="N142" s="14"/>
      <c r="O142" s="116" t="s">
        <v>252</v>
      </c>
      <c r="P142" s="20" t="b">
        <f>ABS(  (P61+P73+P91)-(P109+P129+P134)  ) &lt; eTol</f>
        <v>1</v>
      </c>
      <c r="Q142" s="20" t="b">
        <f>ABS(  (Q61+Q73+Q91)-(Q109+Q129+Q134)  ) &lt; eTol</f>
        <v>1</v>
      </c>
      <c r="R142" s="20" t="b">
        <f>ABS(  (R61+R73+R91)-(R109+R129+R134)  ) &lt; eTol</f>
        <v>1</v>
      </c>
      <c r="T142" s="116" t="s">
        <v>252</v>
      </c>
      <c r="U142" s="20" t="b">
        <f>ABS(  (U61+U73+U91)-(U109+U129+U134)  ) &lt; eTol</f>
        <v>1</v>
      </c>
      <c r="V142" s="20" t="b">
        <f>ABS(  (V61+V73+V91)-(V109+V129+V134)  ) &lt; eTol</f>
        <v>1</v>
      </c>
      <c r="W142" s="20" t="b">
        <f>ABS(  (W61+W73+W91)-(W109+W129+W134)  ) &lt; eTol</f>
        <v>1</v>
      </c>
      <c r="Y142" s="116" t="s">
        <v>252</v>
      </c>
      <c r="Z142" s="20" t="b">
        <f>ABS(  (Z61+Z73+Z91)-(Z109+Z129+Z134)  ) &lt; eTol</f>
        <v>1</v>
      </c>
      <c r="AA142" s="20" t="b">
        <f>ABS(  (AA61+AA73+AA91)-(AA109+AA129+AA134)  ) &lt; eTol</f>
        <v>1</v>
      </c>
      <c r="AB142" s="20" t="b">
        <f>ABS(  (AB61+AB73+AB91)-(AB109+AB129+AB134)  ) &lt; eTol</f>
        <v>1</v>
      </c>
    </row>
    <row r="143" ht="14.25" customHeight="1">
      <c r="A143" s="85"/>
      <c r="B143" s="85"/>
      <c r="D143" s="14"/>
      <c r="E143" s="116"/>
      <c r="F143" s="14"/>
      <c r="G143" s="14"/>
      <c r="H143" s="14"/>
      <c r="I143" s="14"/>
      <c r="J143" s="116"/>
      <c r="K143" s="14"/>
      <c r="L143" s="14"/>
      <c r="M143" s="14"/>
      <c r="N143" s="14"/>
      <c r="O143" s="116"/>
      <c r="P143" s="14"/>
      <c r="Q143" s="14"/>
      <c r="R143" s="14"/>
      <c r="S143" s="14"/>
      <c r="T143" s="116"/>
      <c r="U143" s="14"/>
      <c r="V143" s="14"/>
      <c r="W143" s="14"/>
      <c r="X143" s="14"/>
      <c r="Y143" s="116"/>
      <c r="Z143" s="14"/>
      <c r="AA143" s="14"/>
      <c r="AB143" s="14"/>
      <c r="AC143" s="14"/>
    </row>
    <row r="144" ht="14.25" customHeight="1">
      <c r="A144" s="85"/>
      <c r="B144" s="85"/>
      <c r="D144" s="14"/>
      <c r="E144" s="91" t="s">
        <v>253</v>
      </c>
      <c r="F144" s="94" t="str">
        <f t="shared" ref="F144:H144" si="265">F21</f>
        <v>31/XX/20XX</v>
      </c>
      <c r="G144" s="94" t="str">
        <f t="shared" si="265"/>
        <v>31/XX/20XX</v>
      </c>
      <c r="H144" s="94" t="str">
        <f t="shared" si="265"/>
        <v>31/XX/20XX</v>
      </c>
      <c r="I144" s="14"/>
      <c r="J144" s="91" t="s">
        <v>254</v>
      </c>
      <c r="K144" s="94" t="str">
        <f t="shared" ref="K144:M144" si="266">K21</f>
        <v>31/XX/20XX</v>
      </c>
      <c r="L144" s="94" t="str">
        <f t="shared" si="266"/>
        <v>31/XX/20XX</v>
      </c>
      <c r="M144" s="94" t="str">
        <f t="shared" si="266"/>
        <v>31/XX/20XX</v>
      </c>
      <c r="N144" s="14"/>
      <c r="O144" s="91" t="s">
        <v>253</v>
      </c>
      <c r="P144" s="94" t="str">
        <f t="shared" ref="P144:R144" si="267">P21</f>
        <v>31/XX/20XX</v>
      </c>
      <c r="Q144" s="94" t="str">
        <f t="shared" si="267"/>
        <v>31/XX/20XX</v>
      </c>
      <c r="R144" s="94" t="str">
        <f t="shared" si="267"/>
        <v>31/XX/20XX</v>
      </c>
      <c r="S144" s="14"/>
      <c r="T144" s="91" t="s">
        <v>254</v>
      </c>
      <c r="U144" s="94" t="str">
        <f t="shared" ref="U144:W144" si="268">U21</f>
        <v>31/XX/20XX</v>
      </c>
      <c r="V144" s="94" t="str">
        <f t="shared" si="268"/>
        <v>31/XX/20XX</v>
      </c>
      <c r="W144" s="94" t="str">
        <f t="shared" si="268"/>
        <v>31/XX/20XX</v>
      </c>
      <c r="X144" s="14"/>
      <c r="Y144" s="91" t="s">
        <v>253</v>
      </c>
      <c r="Z144" s="94" t="str">
        <f t="shared" ref="Z144:AB144" si="269">Z21</f>
        <v>31/XX/20XX</v>
      </c>
      <c r="AA144" s="94" t="str">
        <f t="shared" si="269"/>
        <v>31/XX/20XX</v>
      </c>
      <c r="AB144" s="94" t="str">
        <f t="shared" si="269"/>
        <v>31/XX/20XX</v>
      </c>
      <c r="AC144" s="14"/>
    </row>
    <row r="145" ht="14.25" customHeight="1">
      <c r="A145" s="85"/>
      <c r="B145" s="85"/>
      <c r="D145" s="14"/>
      <c r="E145" s="96" t="s">
        <v>255</v>
      </c>
      <c r="F145" s="97">
        <v>0.0</v>
      </c>
      <c r="G145" s="97">
        <v>0.0</v>
      </c>
      <c r="H145" s="97">
        <v>0.0</v>
      </c>
      <c r="I145" s="14"/>
      <c r="J145" s="96" t="s">
        <v>255</v>
      </c>
      <c r="K145" s="97">
        <v>0.0</v>
      </c>
      <c r="L145" s="97">
        <v>0.0</v>
      </c>
      <c r="M145" s="97">
        <v>0.0</v>
      </c>
      <c r="N145" s="14"/>
      <c r="O145" s="96" t="s">
        <v>255</v>
      </c>
      <c r="P145" s="98">
        <f t="shared" ref="P145:R145" si="270">K145/K$16</f>
        <v>0</v>
      </c>
      <c r="Q145" s="98">
        <f t="shared" si="270"/>
        <v>0</v>
      </c>
      <c r="R145" s="98">
        <f t="shared" si="270"/>
        <v>0</v>
      </c>
      <c r="S145" s="14"/>
      <c r="T145" s="96" t="s">
        <v>255</v>
      </c>
      <c r="U145" s="97">
        <v>0.0</v>
      </c>
      <c r="V145" s="97">
        <v>0.0</v>
      </c>
      <c r="W145" s="97">
        <v>0.0</v>
      </c>
      <c r="X145" s="14"/>
      <c r="Y145" s="96" t="s">
        <v>255</v>
      </c>
      <c r="Z145" s="98">
        <f t="shared" ref="Z145:AB145" si="271">U145/U$16</f>
        <v>0</v>
      </c>
      <c r="AA145" s="98">
        <f t="shared" si="271"/>
        <v>0</v>
      </c>
      <c r="AB145" s="98">
        <f t="shared" si="271"/>
        <v>0</v>
      </c>
      <c r="AC145" s="14"/>
    </row>
    <row r="146" ht="14.25" customHeight="1">
      <c r="A146" s="85"/>
      <c r="B146" s="85"/>
      <c r="D146" s="14"/>
      <c r="E146" s="96" t="s">
        <v>256</v>
      </c>
      <c r="F146" s="97">
        <v>0.0</v>
      </c>
      <c r="G146" s="97">
        <v>0.0</v>
      </c>
      <c r="H146" s="97">
        <v>0.0</v>
      </c>
      <c r="I146" s="14"/>
      <c r="J146" s="96" t="s">
        <v>256</v>
      </c>
      <c r="K146" s="97">
        <v>0.0</v>
      </c>
      <c r="L146" s="97">
        <v>0.0</v>
      </c>
      <c r="M146" s="97">
        <v>0.0</v>
      </c>
      <c r="N146" s="14"/>
      <c r="O146" s="96" t="s">
        <v>256</v>
      </c>
      <c r="P146" s="98">
        <f t="shared" ref="P146:R146" si="272">K146/K$16</f>
        <v>0</v>
      </c>
      <c r="Q146" s="98">
        <f t="shared" si="272"/>
        <v>0</v>
      </c>
      <c r="R146" s="98">
        <f t="shared" si="272"/>
        <v>0</v>
      </c>
      <c r="S146" s="14"/>
      <c r="T146" s="96" t="s">
        <v>256</v>
      </c>
      <c r="U146" s="97">
        <v>0.0</v>
      </c>
      <c r="V146" s="97">
        <v>0.0</v>
      </c>
      <c r="W146" s="97">
        <v>0.0</v>
      </c>
      <c r="X146" s="14"/>
      <c r="Y146" s="96" t="s">
        <v>256</v>
      </c>
      <c r="Z146" s="98">
        <f t="shared" ref="Z146:AB146" si="273">U146/U$16</f>
        <v>0</v>
      </c>
      <c r="AA146" s="98">
        <f t="shared" si="273"/>
        <v>0</v>
      </c>
      <c r="AB146" s="98">
        <f t="shared" si="273"/>
        <v>0</v>
      </c>
      <c r="AC146" s="14"/>
    </row>
    <row r="147" ht="14.25" customHeight="1">
      <c r="A147" s="85"/>
      <c r="B147" s="85"/>
      <c r="D147" s="14"/>
      <c r="E147" s="99" t="s">
        <v>257</v>
      </c>
      <c r="F147" s="100">
        <f t="shared" ref="F147:H147" si="274">SUM(F145:F146)</f>
        <v>0</v>
      </c>
      <c r="G147" s="100">
        <f t="shared" si="274"/>
        <v>0</v>
      </c>
      <c r="H147" s="100">
        <f t="shared" si="274"/>
        <v>0</v>
      </c>
      <c r="I147" s="14"/>
      <c r="J147" s="99" t="s">
        <v>257</v>
      </c>
      <c r="K147" s="100">
        <f t="shared" ref="K147:M147" si="275">SUM(K145:K146)</f>
        <v>0</v>
      </c>
      <c r="L147" s="100">
        <f t="shared" si="275"/>
        <v>0</v>
      </c>
      <c r="M147" s="100">
        <f t="shared" si="275"/>
        <v>0</v>
      </c>
      <c r="N147" s="14"/>
      <c r="O147" s="99" t="s">
        <v>257</v>
      </c>
      <c r="P147" s="100">
        <f t="shared" ref="P147:R147" si="276">SUM(P145:P146)</f>
        <v>0</v>
      </c>
      <c r="Q147" s="100">
        <f t="shared" si="276"/>
        <v>0</v>
      </c>
      <c r="R147" s="100">
        <f t="shared" si="276"/>
        <v>0</v>
      </c>
      <c r="S147" s="14"/>
      <c r="T147" s="99" t="s">
        <v>257</v>
      </c>
      <c r="U147" s="100">
        <f t="shared" ref="U147:W147" si="277">SUM(U145:U146)</f>
        <v>0</v>
      </c>
      <c r="V147" s="100">
        <f t="shared" si="277"/>
        <v>0</v>
      </c>
      <c r="W147" s="100">
        <f t="shared" si="277"/>
        <v>0</v>
      </c>
      <c r="X147" s="14"/>
      <c r="Y147" s="99" t="s">
        <v>257</v>
      </c>
      <c r="Z147" s="100">
        <f t="shared" ref="Z147:AB147" si="278">SUM(Z145:Z146)</f>
        <v>0</v>
      </c>
      <c r="AA147" s="100">
        <f t="shared" si="278"/>
        <v>0</v>
      </c>
      <c r="AB147" s="100">
        <f t="shared" si="278"/>
        <v>0</v>
      </c>
      <c r="AC147" s="14"/>
    </row>
    <row r="148" ht="14.25" customHeight="1">
      <c r="A148" s="85"/>
      <c r="B148" s="85"/>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row>
    <row r="149" ht="14.25" customHeight="1">
      <c r="A149" s="85"/>
      <c r="B149" s="85"/>
      <c r="D149" s="14"/>
      <c r="E149" s="96" t="s">
        <v>258</v>
      </c>
      <c r="F149" s="97"/>
      <c r="G149" s="97"/>
      <c r="H149" s="97"/>
      <c r="I149" s="14"/>
      <c r="J149" s="96" t="s">
        <v>258</v>
      </c>
      <c r="K149" s="97"/>
      <c r="L149" s="97"/>
      <c r="M149" s="97"/>
      <c r="N149" s="14"/>
      <c r="O149" s="96" t="s">
        <v>258</v>
      </c>
      <c r="P149" s="98">
        <f t="shared" ref="P149:R149" si="279">K149/K$17</f>
        <v>0</v>
      </c>
      <c r="Q149" s="98">
        <f t="shared" si="279"/>
        <v>0</v>
      </c>
      <c r="R149" s="98">
        <f t="shared" si="279"/>
        <v>0</v>
      </c>
      <c r="S149" s="14"/>
      <c r="T149" s="96" t="s">
        <v>258</v>
      </c>
      <c r="U149" s="97"/>
      <c r="V149" s="97"/>
      <c r="W149" s="97"/>
      <c r="X149" s="14"/>
      <c r="Y149" s="96" t="s">
        <v>258</v>
      </c>
      <c r="Z149" s="98">
        <f t="shared" ref="Z149:AB149" si="280">U149/U$17</f>
        <v>0</v>
      </c>
      <c r="AA149" s="98">
        <f t="shared" si="280"/>
        <v>0</v>
      </c>
      <c r="AB149" s="98">
        <f t="shared" si="280"/>
        <v>0</v>
      </c>
      <c r="AC149" s="14"/>
    </row>
    <row r="150" ht="14.25" customHeight="1">
      <c r="A150" s="85"/>
      <c r="B150" s="85"/>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row>
    <row r="151" ht="14.25" customHeight="1">
      <c r="A151" s="85"/>
      <c r="B151" s="85"/>
      <c r="D151" s="14"/>
      <c r="E151" s="117" t="s">
        <v>259</v>
      </c>
      <c r="F151" s="100">
        <f t="shared" ref="F151:H151" si="281">F117+F116+F123+F115 +F118 +F126+  F101+F96+F97+F94+F102+F103 - F89-F88-F85-F87</f>
        <v>0</v>
      </c>
      <c r="G151" s="100">
        <f t="shared" si="281"/>
        <v>0</v>
      </c>
      <c r="H151" s="100">
        <f t="shared" si="281"/>
        <v>0</v>
      </c>
      <c r="I151" s="14"/>
      <c r="J151" s="117" t="s">
        <v>259</v>
      </c>
      <c r="K151" s="100">
        <f t="shared" ref="K151:M151" si="282">K117+K116+K123+K115 +K118 +K126+  K101+K96+K97+K94+K102+K103 - K89-K88-K85-K87</f>
        <v>0</v>
      </c>
      <c r="L151" s="100">
        <f t="shared" si="282"/>
        <v>0</v>
      </c>
      <c r="M151" s="100">
        <f t="shared" si="282"/>
        <v>0</v>
      </c>
      <c r="N151" s="14"/>
      <c r="O151" s="117" t="s">
        <v>259</v>
      </c>
      <c r="P151" s="100">
        <f t="shared" ref="P151:R151" si="283">P117+P116+P123+P115 +P118 +P126+  P101+P96+P97+P94+P102+P103 - P89-P88-P85-P87</f>
        <v>0</v>
      </c>
      <c r="Q151" s="100">
        <f t="shared" si="283"/>
        <v>0</v>
      </c>
      <c r="R151" s="100">
        <f t="shared" si="283"/>
        <v>0</v>
      </c>
      <c r="S151" s="14"/>
      <c r="T151" s="117" t="s">
        <v>259</v>
      </c>
      <c r="U151" s="100">
        <f t="shared" ref="U151:W151" si="284">U117+U116+U123+U115 +U118 +U126+  U101+U96+U97+U94+U102+U103 - U89-U88-U85-U87</f>
        <v>0</v>
      </c>
      <c r="V151" s="100">
        <f t="shared" si="284"/>
        <v>0</v>
      </c>
      <c r="W151" s="100">
        <f t="shared" si="284"/>
        <v>0</v>
      </c>
      <c r="X151" s="14"/>
      <c r="Y151" s="117" t="s">
        <v>259</v>
      </c>
      <c r="Z151" s="100">
        <f t="shared" ref="Z151:AB151" si="285">Z117+Z116+Z123+Z115 +Z118 +Z126+  Z101+Z96+Z97+Z94+Z102+Z103 - Z89-Z88-Z85-Z87</f>
        <v>0</v>
      </c>
      <c r="AA151" s="100">
        <f t="shared" si="285"/>
        <v>0</v>
      </c>
      <c r="AB151" s="100">
        <f t="shared" si="285"/>
        <v>0</v>
      </c>
    </row>
    <row r="152" ht="14.25" customHeight="1">
      <c r="A152" s="85"/>
      <c r="B152" s="85"/>
      <c r="D152" s="14"/>
      <c r="E152" s="117" t="s">
        <v>260</v>
      </c>
      <c r="F152" s="100" t="str">
        <f>'Authority RAG Thresholds'!$F$26</f>
        <v/>
      </c>
      <c r="G152" s="100" t="str">
        <f>'Authority RAG Thresholds'!$F$26</f>
        <v/>
      </c>
      <c r="H152" s="100" t="str">
        <f>'Authority RAG Thresholds'!$F$26</f>
        <v/>
      </c>
      <c r="I152" s="14"/>
      <c r="J152" s="117" t="s">
        <v>260</v>
      </c>
      <c r="K152" s="100" t="str">
        <f>'Authority RAG Thresholds'!$F$26</f>
        <v/>
      </c>
      <c r="L152" s="100" t="str">
        <f>'Authority RAG Thresholds'!$F$26</f>
        <v/>
      </c>
      <c r="M152" s="100" t="str">
        <f>'Authority RAG Thresholds'!$F$26</f>
        <v/>
      </c>
      <c r="N152" s="14"/>
      <c r="O152" s="117" t="s">
        <v>260</v>
      </c>
      <c r="P152" s="100" t="str">
        <f>'Authority RAG Thresholds'!$F$26</f>
        <v/>
      </c>
      <c r="Q152" s="100" t="str">
        <f>'Authority RAG Thresholds'!$F$26</f>
        <v/>
      </c>
      <c r="R152" s="100" t="str">
        <f>'Authority RAG Thresholds'!$F$26</f>
        <v/>
      </c>
      <c r="S152" s="14"/>
      <c r="T152" s="117" t="s">
        <v>260</v>
      </c>
      <c r="U152" s="100" t="str">
        <f>'Authority RAG Thresholds'!$F$26</f>
        <v/>
      </c>
      <c r="V152" s="100" t="str">
        <f>'Authority RAG Thresholds'!$F$26</f>
        <v/>
      </c>
      <c r="W152" s="100" t="str">
        <f>'Authority RAG Thresholds'!$F$26</f>
        <v/>
      </c>
      <c r="X152" s="14"/>
      <c r="Y152" s="117" t="s">
        <v>260</v>
      </c>
      <c r="Z152" s="100" t="str">
        <f>'Authority RAG Thresholds'!$F$26</f>
        <v/>
      </c>
      <c r="AA152" s="100" t="str">
        <f>'Authority RAG Thresholds'!$F$26</f>
        <v/>
      </c>
      <c r="AB152" s="100" t="str">
        <f>'Authority RAG Thresholds'!$F$26</f>
        <v/>
      </c>
    </row>
    <row r="153" ht="14.25" customHeight="1">
      <c r="A153" s="85"/>
      <c r="B153" s="85"/>
      <c r="D153" s="14"/>
      <c r="J153" s="14"/>
      <c r="K153" s="14"/>
      <c r="L153" s="14"/>
      <c r="M153" s="14"/>
      <c r="N153" s="14"/>
      <c r="T153" s="14"/>
      <c r="U153" s="14"/>
      <c r="V153" s="14"/>
      <c r="W153" s="14"/>
      <c r="Y153" s="14"/>
      <c r="Z153" s="14"/>
      <c r="AA153" s="14"/>
      <c r="AB153" s="14"/>
    </row>
    <row r="154" ht="14.25" customHeight="1">
      <c r="A154" s="85"/>
      <c r="B154" s="85"/>
      <c r="D154" s="112"/>
      <c r="E154" s="112"/>
      <c r="F154" s="118"/>
      <c r="G154" s="118"/>
      <c r="H154" s="118"/>
      <c r="I154" s="112"/>
      <c r="J154" s="112"/>
      <c r="K154" s="118"/>
      <c r="L154" s="118"/>
      <c r="M154" s="118"/>
      <c r="N154" s="112"/>
      <c r="O154" s="112"/>
      <c r="P154" s="118"/>
      <c r="Q154" s="118"/>
      <c r="R154" s="118"/>
      <c r="S154" s="112"/>
      <c r="T154" s="112"/>
      <c r="U154" s="118"/>
      <c r="V154" s="118"/>
      <c r="W154" s="118"/>
      <c r="X154" s="112"/>
      <c r="Y154" s="112"/>
      <c r="Z154" s="118"/>
      <c r="AA154" s="118"/>
      <c r="AB154" s="118"/>
      <c r="AC154" s="112"/>
    </row>
    <row r="155" ht="14.25" customHeight="1">
      <c r="A155" s="85"/>
      <c r="B155" s="85"/>
      <c r="D155" s="14"/>
      <c r="E155" s="23" t="s">
        <v>261</v>
      </c>
      <c r="F155" s="14"/>
      <c r="G155" s="14"/>
      <c r="H155" s="14"/>
      <c r="I155" s="14"/>
      <c r="J155" s="23"/>
      <c r="K155" s="14"/>
      <c r="L155" s="14"/>
      <c r="M155" s="14"/>
      <c r="N155" s="14"/>
      <c r="O155" s="23" t="s">
        <v>261</v>
      </c>
      <c r="P155" s="14"/>
      <c r="Q155" s="14"/>
      <c r="R155" s="14"/>
      <c r="S155" s="14"/>
      <c r="T155" s="23"/>
      <c r="U155" s="14"/>
      <c r="V155" s="14"/>
      <c r="W155" s="14"/>
      <c r="X155" s="14"/>
      <c r="Y155" s="23" t="s">
        <v>261</v>
      </c>
      <c r="Z155" s="14"/>
      <c r="AA155" s="14"/>
      <c r="AB155" s="14"/>
    </row>
    <row r="156" ht="14.25" customHeight="1">
      <c r="A156" s="85"/>
      <c r="B156" s="85"/>
      <c r="D156" s="14"/>
      <c r="E156" s="16" t="s">
        <v>118</v>
      </c>
      <c r="F156" s="119" t="str">
        <f t="shared" ref="F156:H156" si="286">F26/F152</f>
        <v>#DIV/0!</v>
      </c>
      <c r="G156" s="119" t="str">
        <f t="shared" si="286"/>
        <v>#DIV/0!</v>
      </c>
      <c r="H156" s="119" t="str">
        <f t="shared" si="286"/>
        <v>#DIV/0!</v>
      </c>
      <c r="I156" s="14"/>
      <c r="J156" s="23"/>
      <c r="K156" s="14"/>
      <c r="L156" s="14"/>
      <c r="M156" s="14"/>
      <c r="N156" s="14"/>
      <c r="O156" s="16" t="s">
        <v>118</v>
      </c>
      <c r="P156" s="119" t="str">
        <f t="shared" ref="P156:R156" si="287">P26/P152</f>
        <v>#DIV/0!</v>
      </c>
      <c r="Q156" s="119" t="str">
        <f t="shared" si="287"/>
        <v>#DIV/0!</v>
      </c>
      <c r="R156" s="119" t="str">
        <f t="shared" si="287"/>
        <v>#DIV/0!</v>
      </c>
      <c r="S156" s="14"/>
      <c r="T156" s="23"/>
      <c r="U156" s="14"/>
      <c r="V156" s="14"/>
      <c r="W156" s="14"/>
      <c r="X156" s="14"/>
      <c r="Y156" s="16" t="s">
        <v>118</v>
      </c>
      <c r="Z156" s="119" t="str">
        <f t="shared" ref="Z156:AB156" si="288">Z26/Z152</f>
        <v>#DIV/0!</v>
      </c>
      <c r="AA156" s="119" t="str">
        <f t="shared" si="288"/>
        <v>#DIV/0!</v>
      </c>
      <c r="AB156" s="119" t="str">
        <f t="shared" si="288"/>
        <v>#DIV/0!</v>
      </c>
    </row>
    <row r="157" ht="14.25" customHeight="1">
      <c r="A157" s="85"/>
      <c r="B157" s="85"/>
      <c r="D157" s="14"/>
      <c r="E157" s="16" t="s">
        <v>120</v>
      </c>
      <c r="F157" s="120">
        <f t="shared" ref="F157:H157" si="289">IF(F26=0,0,IF(F36&lt;0,(F34+F36)/F26,F34/F26))</f>
        <v>0</v>
      </c>
      <c r="G157" s="120">
        <f t="shared" si="289"/>
        <v>0</v>
      </c>
      <c r="H157" s="120">
        <f t="shared" si="289"/>
        <v>0</v>
      </c>
      <c r="I157" s="14"/>
      <c r="J157" s="23"/>
      <c r="K157" s="14"/>
      <c r="L157" s="14"/>
      <c r="M157" s="14"/>
      <c r="N157" s="14"/>
      <c r="O157" s="16" t="s">
        <v>120</v>
      </c>
      <c r="P157" s="120">
        <f t="shared" ref="P157:R157" si="290">IF(P26=0,0,IF(P36&lt;0,(P34+P36)/P26,P34/P26))</f>
        <v>0</v>
      </c>
      <c r="Q157" s="120">
        <f t="shared" si="290"/>
        <v>0</v>
      </c>
      <c r="R157" s="120">
        <f t="shared" si="290"/>
        <v>0</v>
      </c>
      <c r="S157" s="14"/>
      <c r="T157" s="23"/>
      <c r="U157" s="14"/>
      <c r="V157" s="14"/>
      <c r="W157" s="14"/>
      <c r="X157" s="14"/>
      <c r="Y157" s="16" t="s">
        <v>120</v>
      </c>
      <c r="Z157" s="120">
        <f t="shared" ref="Z157:AB157" si="291">IF(Z26=0,0,IF(Z36&lt;0,(Z34+Z36)/Z26,Z34/Z26))</f>
        <v>0</v>
      </c>
      <c r="AA157" s="120">
        <f t="shared" si="291"/>
        <v>0</v>
      </c>
      <c r="AB157" s="120">
        <f t="shared" si="291"/>
        <v>0</v>
      </c>
      <c r="AC157" s="14"/>
    </row>
    <row r="158" ht="14.25" customHeight="1">
      <c r="A158" s="85"/>
      <c r="B158" s="85"/>
      <c r="D158" s="14"/>
      <c r="E158" s="16" t="s">
        <v>262</v>
      </c>
      <c r="F158" s="120" t="str">
        <f t="shared" ref="F158:H158" si="292">IF(OR(F147=0,F151=0),"N/A",IF((F147/(F117+F116+F123+F115 +F118 +F126+  F101+F96+F97+F94+F102+F103 - F89-F88-F85-F87))&lt;0,0,((F147/(F117+F116+F123+F115 +F118 +F126+  F101+F96+F97+F94+F102+F103 - F89-F88-F85-F87)))))</f>
        <v>N/A</v>
      </c>
      <c r="G158" s="120" t="str">
        <f t="shared" si="292"/>
        <v>N/A</v>
      </c>
      <c r="H158" s="120" t="str">
        <f t="shared" si="292"/>
        <v>N/A</v>
      </c>
      <c r="I158" s="14"/>
      <c r="J158" s="23"/>
      <c r="K158" s="14"/>
      <c r="L158" s="14"/>
      <c r="M158" s="14"/>
      <c r="N158" s="14"/>
      <c r="O158" s="16" t="s">
        <v>262</v>
      </c>
      <c r="P158" s="120" t="str">
        <f t="shared" ref="P158:R158" si="293">IF(OR(P147=0,P151=0),"N/A",IF((P147/(P117+P116+P123+P115 +P118 +P126+  P101+P96+P97+P94+P102+P103 - P89-P88-P85-P87))&lt;0,0,((P147/(P117+P116+P123+P115 +P118 +P126+  P101+P96+P97+P94+P102+P103 - P89-P88-P85-P87)))))</f>
        <v>N/A</v>
      </c>
      <c r="Q158" s="120" t="str">
        <f t="shared" si="293"/>
        <v>N/A</v>
      </c>
      <c r="R158" s="120" t="str">
        <f t="shared" si="293"/>
        <v>N/A</v>
      </c>
      <c r="S158" s="14"/>
      <c r="T158" s="23"/>
      <c r="U158" s="14"/>
      <c r="V158" s="14"/>
      <c r="W158" s="14"/>
      <c r="X158" s="14"/>
      <c r="Y158" s="16" t="s">
        <v>262</v>
      </c>
      <c r="Z158" s="120" t="str">
        <f t="shared" ref="Z158:AB158" si="294">IF(OR(Z147=0,Z151=0),"N/A",IF((Z147/(Z117+Z116+Z123+Z115 +Z118 +Z126+  Z101+Z96+Z97+Z94+Z102+Z103 - Z89-Z88-Z85-Z87))&lt;0,0,((Z147/(Z117+Z116+Z123+Z115 +Z118 +Z126+  Z101+Z96+Z97+Z94+Z102+Z103 - Z89-Z88-Z85-Z87)))))</f>
        <v>N/A</v>
      </c>
      <c r="AA158" s="120" t="str">
        <f t="shared" si="294"/>
        <v>N/A</v>
      </c>
      <c r="AB158" s="120" t="str">
        <f t="shared" si="294"/>
        <v>N/A</v>
      </c>
    </row>
    <row r="159" ht="14.25" customHeight="1">
      <c r="A159" s="85"/>
      <c r="B159" s="85"/>
      <c r="D159" s="14"/>
      <c r="E159" s="16" t="s">
        <v>124</v>
      </c>
      <c r="F159" s="119" t="str">
        <f t="shared" ref="F159:H159" si="295">IF((F117+F116+F123+F115 +F118 +F126+  F101+F96+F97+F94+F102+F103 - F89-F88-F85-F87)/(F34+   IF(F36&lt;0,F36,0)   -   F52)&lt;0,0,(F117+F116+F123+F115 +F118 +F126+  F101+F96+F97+F94+F102+F103 - F89-F88-F85-F87)/(F34+IF(F36&lt;0,F36,0) -F52))</f>
        <v>#DIV/0!</v>
      </c>
      <c r="G159" s="119" t="str">
        <f t="shared" si="295"/>
        <v>#DIV/0!</v>
      </c>
      <c r="H159" s="119" t="str">
        <f t="shared" si="295"/>
        <v>#DIV/0!</v>
      </c>
      <c r="I159" s="14"/>
      <c r="J159" s="23"/>
      <c r="K159" s="14"/>
      <c r="L159" s="14"/>
      <c r="M159" s="14"/>
      <c r="N159" s="14"/>
      <c r="O159" s="16" t="s">
        <v>124</v>
      </c>
      <c r="P159" s="119" t="str">
        <f t="shared" ref="P159:R159" si="296">IF((P117+P116+P123+P115 +P118 +P126+  P101+P96+P97+P94+P102+P103 - P89-P88-P85-P87)/(P34+   IF(P36&lt;0,P36,0)   -   P52)&lt;0,0,(P117+P116+P123+P115 +P118 +P126+  P101+P96+P97+P94+P102+P103 - P89-P88-P85-P87)/(P34+IF(P36&lt;0,P36,0) -P52))</f>
        <v>#DIV/0!</v>
      </c>
      <c r="Q159" s="119" t="str">
        <f t="shared" si="296"/>
        <v>#DIV/0!</v>
      </c>
      <c r="R159" s="119" t="str">
        <f t="shared" si="296"/>
        <v>#DIV/0!</v>
      </c>
      <c r="S159" s="14"/>
      <c r="T159" s="23"/>
      <c r="U159" s="14"/>
      <c r="V159" s="14"/>
      <c r="W159" s="14"/>
      <c r="X159" s="14"/>
      <c r="Y159" s="16" t="s">
        <v>124</v>
      </c>
      <c r="Z159" s="119" t="str">
        <f t="shared" ref="Z159:AB159" si="297">IF((Z117+Z116+Z123+Z115 +Z118 +Z126+  Z101+Z96+Z97+Z94+Z102+Z103 - Z89-Z88-Z85-Z87)/(Z34+   IF(Z36&lt;0,Z36,0)   -   Z52)&lt;0,0,(Z117+Z116+Z123+Z115 +Z118 +Z126+  Z101+Z96+Z97+Z94+Z102+Z103 - Z89-Z88-Z85-Z87)/(Z34+IF(Z36&lt;0,Z36,0) -Z52))</f>
        <v>#DIV/0!</v>
      </c>
      <c r="AA159" s="119" t="str">
        <f t="shared" si="297"/>
        <v>#DIV/0!</v>
      </c>
      <c r="AB159" s="119" t="str">
        <f t="shared" si="297"/>
        <v>#DIV/0!</v>
      </c>
    </row>
    <row r="160" ht="14.25" customHeight="1">
      <c r="A160" s="85"/>
      <c r="B160" s="85"/>
      <c r="D160" s="14"/>
      <c r="E160" s="16" t="s">
        <v>126</v>
      </c>
      <c r="F160" s="119" t="str">
        <f t="shared" ref="F160:H160" si="298">IF(((F117+F116+F123+F115 +F118 +F126+  F101+F96+F97+F94+F102+F103 - F89-F88-F85-F87)-(F70-F119))/(F34+IF(F36&lt;0,F36,0)-F52)&lt;0,0,((F117+F116+F123+F115 +F118 +F126+  F101+F96+F97+F94+F102+F103 - F89-F88-F85-F87)-(F70-F119))/(F34+IF(F36&lt;0,F36,0)-F52))</f>
        <v>#DIV/0!</v>
      </c>
      <c r="G160" s="119" t="str">
        <f t="shared" si="298"/>
        <v>#DIV/0!</v>
      </c>
      <c r="H160" s="119" t="str">
        <f t="shared" si="298"/>
        <v>#DIV/0!</v>
      </c>
      <c r="I160" s="14"/>
      <c r="J160" s="23"/>
      <c r="K160" s="14"/>
      <c r="L160" s="14"/>
      <c r="M160" s="14"/>
      <c r="N160" s="14"/>
      <c r="O160" s="16" t="s">
        <v>126</v>
      </c>
      <c r="P160" s="119" t="str">
        <f t="shared" ref="P160:R160" si="299">IF(((P117+P116+P123+P115 +P118 +P126+  P101+P96+P97+P94+P102+P103 - P89-P88-P85-P87)-(P70-P119))/(P34+IF(P36&lt;0,P36,0)-P52)&lt;0,0,((P117+P116+P123+P115 +P118 +P126+  P101+P96+P97+P94+P102+P103 - P89-P88-P85-P87)-(P70-P119))/(P34+IF(P36&lt;0,P36,0)-P52))</f>
        <v>#DIV/0!</v>
      </c>
      <c r="Q160" s="119" t="str">
        <f t="shared" si="299"/>
        <v>#DIV/0!</v>
      </c>
      <c r="R160" s="119" t="str">
        <f t="shared" si="299"/>
        <v>#DIV/0!</v>
      </c>
      <c r="S160" s="14"/>
      <c r="T160" s="23"/>
      <c r="U160" s="14"/>
      <c r="V160" s="14"/>
      <c r="W160" s="14"/>
      <c r="X160" s="14"/>
      <c r="Y160" s="16" t="s">
        <v>126</v>
      </c>
      <c r="Z160" s="119" t="str">
        <f t="shared" ref="Z160:AB160" si="300">IF(((Z117+Z116+Z123+Z115 +Z118 +Z126+  Z101+Z96+Z97+Z94+Z102+Z103 - Z89-Z88-Z85-Z87)-(Z70-Z119))/(Z34+IF(Z36&lt;0,Z36,0)-Z52)&lt;0,0,((Z117+Z116+Z123+Z115 +Z118 +Z126+  Z101+Z96+Z97+Z94+Z102+Z103 - Z89-Z88-Z85-Z87)-(Z70-Z119))/(Z34+IF(Z36&lt;0,Z36,0)-Z52))</f>
        <v>#DIV/0!</v>
      </c>
      <c r="AA160" s="119" t="str">
        <f t="shared" si="300"/>
        <v>#DIV/0!</v>
      </c>
      <c r="AB160" s="119" t="str">
        <f t="shared" si="300"/>
        <v>#DIV/0!</v>
      </c>
    </row>
    <row r="161" ht="14.25" customHeight="1">
      <c r="A161" s="85"/>
      <c r="B161" s="85"/>
      <c r="D161" s="14"/>
      <c r="E161" s="16" t="s">
        <v>127</v>
      </c>
      <c r="F161" s="119" t="str">
        <f t="shared" ref="F161:H161" si="301">(F34+ IF(F36&lt;0,F36,0) +F40)/-(F37+F38)</f>
        <v>#DIV/0!</v>
      </c>
      <c r="G161" s="119" t="str">
        <f t="shared" si="301"/>
        <v>#DIV/0!</v>
      </c>
      <c r="H161" s="119" t="str">
        <f t="shared" si="301"/>
        <v>#DIV/0!</v>
      </c>
      <c r="I161" s="14"/>
      <c r="J161" s="23"/>
      <c r="K161" s="14"/>
      <c r="L161" s="14"/>
      <c r="M161" s="14"/>
      <c r="N161" s="14"/>
      <c r="O161" s="16" t="s">
        <v>127</v>
      </c>
      <c r="P161" s="119" t="str">
        <f t="shared" ref="P161:R161" si="302">(P34+ IF(P36&lt;0,P36,0) +P40)/-(P37+P38)</f>
        <v>#DIV/0!</v>
      </c>
      <c r="Q161" s="119" t="str">
        <f t="shared" si="302"/>
        <v>#DIV/0!</v>
      </c>
      <c r="R161" s="119" t="str">
        <f t="shared" si="302"/>
        <v>#DIV/0!</v>
      </c>
      <c r="S161" s="14"/>
      <c r="T161" s="23"/>
      <c r="U161" s="14"/>
      <c r="V161" s="14"/>
      <c r="W161" s="14"/>
      <c r="X161" s="14"/>
      <c r="Y161" s="16" t="s">
        <v>127</v>
      </c>
      <c r="Z161" s="119" t="str">
        <f t="shared" ref="Z161:AB161" si="303">(Z34+ IF(Z36&lt;0,Z36,0) +Z40)/-(Z37+Z38)</f>
        <v>#DIV/0!</v>
      </c>
      <c r="AA161" s="119" t="str">
        <f t="shared" si="303"/>
        <v>#DIV/0!</v>
      </c>
      <c r="AB161" s="119" t="str">
        <f t="shared" si="303"/>
        <v>#DIV/0!</v>
      </c>
    </row>
    <row r="162" ht="14.25" customHeight="1">
      <c r="A162" s="85"/>
      <c r="B162" s="85"/>
      <c r="D162" s="14"/>
      <c r="E162" s="16" t="s">
        <v>128</v>
      </c>
      <c r="F162" s="119" t="str">
        <f t="shared" ref="F162:H162" si="304">(F91-F75)/F109</f>
        <v>#DIV/0!</v>
      </c>
      <c r="G162" s="119" t="str">
        <f t="shared" si="304"/>
        <v>#DIV/0!</v>
      </c>
      <c r="H162" s="119" t="str">
        <f t="shared" si="304"/>
        <v>#DIV/0!</v>
      </c>
      <c r="I162" s="14"/>
      <c r="J162" s="23"/>
      <c r="K162" s="14"/>
      <c r="L162" s="14"/>
      <c r="M162" s="14"/>
      <c r="N162" s="14"/>
      <c r="O162" s="16" t="s">
        <v>128</v>
      </c>
      <c r="P162" s="119" t="str">
        <f t="shared" ref="P162:R162" si="305">(P91-P75)/P109</f>
        <v>#DIV/0!</v>
      </c>
      <c r="Q162" s="119" t="str">
        <f t="shared" si="305"/>
        <v>#DIV/0!</v>
      </c>
      <c r="R162" s="119" t="str">
        <f t="shared" si="305"/>
        <v>#DIV/0!</v>
      </c>
      <c r="S162" s="14"/>
      <c r="T162" s="23"/>
      <c r="U162" s="14"/>
      <c r="V162" s="14"/>
      <c r="W162" s="14"/>
      <c r="X162" s="14"/>
      <c r="Y162" s="16" t="s">
        <v>128</v>
      </c>
      <c r="Z162" s="119" t="str">
        <f t="shared" ref="Z162:AB162" si="306">(Z91-Z75)/Z109</f>
        <v>#DIV/0!</v>
      </c>
      <c r="AA162" s="119" t="str">
        <f t="shared" si="306"/>
        <v>#DIV/0!</v>
      </c>
      <c r="AB162" s="119" t="str">
        <f t="shared" si="306"/>
        <v>#DIV/0!</v>
      </c>
    </row>
    <row r="163" ht="14.25" customHeight="1">
      <c r="A163" s="85"/>
      <c r="B163" s="85"/>
      <c r="D163" s="14"/>
      <c r="E163" s="16" t="s">
        <v>129</v>
      </c>
      <c r="F163" s="119">
        <f t="shared" ref="F163:H163" si="307">F134</f>
        <v>0</v>
      </c>
      <c r="G163" s="119">
        <f t="shared" si="307"/>
        <v>0</v>
      </c>
      <c r="H163" s="119">
        <f t="shared" si="307"/>
        <v>0</v>
      </c>
      <c r="I163" s="14"/>
      <c r="J163" s="23"/>
      <c r="K163" s="14"/>
      <c r="L163" s="14"/>
      <c r="M163" s="14"/>
      <c r="N163" s="14"/>
      <c r="O163" s="16" t="s">
        <v>129</v>
      </c>
      <c r="P163" s="119">
        <f t="shared" ref="P163:R163" si="308">P134</f>
        <v>0</v>
      </c>
      <c r="Q163" s="119">
        <f t="shared" si="308"/>
        <v>0</v>
      </c>
      <c r="R163" s="119">
        <f t="shared" si="308"/>
        <v>0</v>
      </c>
      <c r="S163" s="14"/>
      <c r="T163" s="23"/>
      <c r="U163" s="14"/>
      <c r="V163" s="14"/>
      <c r="W163" s="14"/>
      <c r="X163" s="14"/>
      <c r="Y163" s="16" t="s">
        <v>129</v>
      </c>
      <c r="Z163" s="119">
        <f t="shared" ref="Z163:AB163" si="309">Z134</f>
        <v>0</v>
      </c>
      <c r="AA163" s="119">
        <f t="shared" si="309"/>
        <v>0</v>
      </c>
      <c r="AB163" s="119">
        <f t="shared" si="309"/>
        <v>0</v>
      </c>
    </row>
    <row r="164" ht="14.25" customHeight="1">
      <c r="A164" s="85"/>
      <c r="B164" s="85"/>
      <c r="D164" s="14"/>
      <c r="E164" s="16" t="s">
        <v>130</v>
      </c>
      <c r="F164" s="120" t="str">
        <f t="shared" ref="F164:H164" si="310">(F81+F82+F66+F67+F138)/(F58+F57+F59+F60+F91)</f>
        <v>#DIV/0!</v>
      </c>
      <c r="G164" s="120" t="str">
        <f t="shared" si="310"/>
        <v>#DIV/0!</v>
      </c>
      <c r="H164" s="120" t="str">
        <f t="shared" si="310"/>
        <v>#DIV/0!</v>
      </c>
      <c r="I164" s="14"/>
      <c r="J164" s="23"/>
      <c r="K164" s="14"/>
      <c r="L164" s="14"/>
      <c r="M164" s="14"/>
      <c r="N164" s="14"/>
      <c r="O164" s="16" t="s">
        <v>130</v>
      </c>
      <c r="P164" s="120" t="str">
        <f t="shared" ref="P164:R164" si="311">(P81+P82+P66+P67+P138)/(P58+P57+P59+P60+P91)</f>
        <v>#DIV/0!</v>
      </c>
      <c r="Q164" s="120" t="str">
        <f t="shared" si="311"/>
        <v>#DIV/0!</v>
      </c>
      <c r="R164" s="120" t="str">
        <f t="shared" si="311"/>
        <v>#DIV/0!</v>
      </c>
      <c r="S164" s="14"/>
      <c r="T164" s="23"/>
      <c r="U164" s="14"/>
      <c r="V164" s="14"/>
      <c r="W164" s="14"/>
      <c r="X164" s="14"/>
      <c r="Y164" s="16" t="s">
        <v>130</v>
      </c>
      <c r="Z164" s="120" t="str">
        <f t="shared" ref="Z164:AB164" si="312">(Z81+Z82+Z66+Z67+Z138)/(Z58+Z57+Z59+Z60+Z91)</f>
        <v>#DIV/0!</v>
      </c>
      <c r="AA164" s="120" t="str">
        <f t="shared" si="312"/>
        <v>#DIV/0!</v>
      </c>
      <c r="AB164" s="120" t="str">
        <f t="shared" si="312"/>
        <v>#DIV/0!</v>
      </c>
    </row>
    <row r="165" ht="14.25" customHeight="1">
      <c r="A165" s="85"/>
      <c r="B165" s="85"/>
      <c r="D165" s="14"/>
      <c r="E165" s="14"/>
      <c r="F165" s="121"/>
      <c r="G165" s="121"/>
      <c r="H165" s="121"/>
      <c r="I165" s="14"/>
      <c r="J165" s="23"/>
      <c r="K165" s="14"/>
      <c r="L165" s="14"/>
      <c r="M165" s="14"/>
      <c r="N165" s="14"/>
      <c r="O165" s="14"/>
      <c r="P165" s="121"/>
      <c r="Q165" s="121"/>
      <c r="R165" s="121"/>
      <c r="S165" s="14"/>
      <c r="T165" s="23"/>
      <c r="U165" s="14"/>
      <c r="V165" s="14"/>
      <c r="W165" s="14"/>
      <c r="X165" s="14"/>
      <c r="Y165" s="14"/>
      <c r="Z165" s="121"/>
      <c r="AA165" s="121"/>
      <c r="AB165" s="121"/>
      <c r="AC165" s="14"/>
    </row>
    <row r="166" ht="14.25" customHeight="1">
      <c r="A166" s="85"/>
      <c r="B166" s="85"/>
      <c r="D166" s="14"/>
      <c r="E166" s="14"/>
      <c r="F166" s="122"/>
      <c r="G166" s="122"/>
      <c r="H166" s="122"/>
      <c r="I166" s="14"/>
      <c r="J166" s="23"/>
      <c r="K166" s="14"/>
      <c r="L166" s="14"/>
      <c r="M166" s="14"/>
      <c r="N166" s="14"/>
      <c r="O166" s="14"/>
      <c r="P166" s="122"/>
      <c r="Q166" s="122"/>
      <c r="R166" s="122"/>
      <c r="S166" s="14"/>
      <c r="T166" s="23"/>
      <c r="U166" s="14"/>
      <c r="V166" s="14"/>
      <c r="W166" s="14"/>
      <c r="X166" s="14"/>
      <c r="Y166" s="14"/>
      <c r="Z166" s="122"/>
      <c r="AA166" s="122"/>
      <c r="AB166" s="122"/>
      <c r="AC166" s="14"/>
    </row>
    <row r="167" ht="14.25" customHeight="1">
      <c r="A167" s="85"/>
      <c r="B167" s="85"/>
      <c r="D167" s="14"/>
      <c r="E167" s="23" t="s">
        <v>263</v>
      </c>
      <c r="F167" s="14"/>
      <c r="G167" s="14"/>
      <c r="H167" s="14"/>
      <c r="I167" s="14"/>
      <c r="J167" s="23"/>
      <c r="K167" s="14"/>
      <c r="L167" s="14"/>
      <c r="M167" s="14"/>
      <c r="N167" s="14"/>
      <c r="O167" s="23" t="s">
        <v>263</v>
      </c>
      <c r="P167" s="14"/>
      <c r="Q167" s="14"/>
      <c r="R167" s="14"/>
      <c r="S167" s="14"/>
      <c r="T167" s="23"/>
      <c r="U167" s="14"/>
      <c r="V167" s="14"/>
      <c r="W167" s="14"/>
      <c r="X167" s="14"/>
      <c r="Y167" s="23" t="s">
        <v>263</v>
      </c>
      <c r="Z167" s="14"/>
      <c r="AA167" s="14"/>
      <c r="AB167" s="14"/>
      <c r="AC167" s="14"/>
    </row>
    <row r="168" ht="14.25" customHeight="1">
      <c r="A168" s="85"/>
      <c r="B168" s="85"/>
      <c r="D168" s="14"/>
      <c r="E168" s="16" t="s">
        <v>118</v>
      </c>
      <c r="F168" s="123" t="str">
        <f>IF(F156&gt;'Authority RAG Thresholds'!$I$15,"G",IF(F156&lt;'Authority RAG Thresholds'!$G$15,"R","A"))</f>
        <v>#DIV/0!</v>
      </c>
      <c r="G168" s="123" t="str">
        <f>IF(G156&gt;'Authority RAG Thresholds'!$I$15,"G",IF(G156&lt;'Authority RAG Thresholds'!$G$15,"R","A"))</f>
        <v>#DIV/0!</v>
      </c>
      <c r="H168" s="123" t="str">
        <f>IF(H156&gt;'Authority RAG Thresholds'!$I$15,"G",IF(H156&lt;'Authority RAG Thresholds'!$G$15,"R","A"))</f>
        <v>#DIV/0!</v>
      </c>
      <c r="I168" s="14"/>
      <c r="J168" s="23"/>
      <c r="K168" s="14"/>
      <c r="L168" s="14"/>
      <c r="M168" s="14"/>
      <c r="N168" s="14"/>
      <c r="O168" s="16" t="s">
        <v>118</v>
      </c>
      <c r="P168" s="123" t="str">
        <f>IF(P156&gt;'Authority RAG Thresholds'!$I$15,"G",IF(P156&lt;'Authority RAG Thresholds'!$G$15,"R","A"))</f>
        <v>#DIV/0!</v>
      </c>
      <c r="Q168" s="123" t="str">
        <f>IF(Q156&gt;'Authority RAG Thresholds'!$I$15,"G",IF(Q156&lt;'Authority RAG Thresholds'!$G$15,"R","A"))</f>
        <v>#DIV/0!</v>
      </c>
      <c r="R168" s="123" t="str">
        <f>IF(R156&gt;'Authority RAG Thresholds'!$I$15,"G",IF(R156&lt;'Authority RAG Thresholds'!$G$15,"R","A"))</f>
        <v>#DIV/0!</v>
      </c>
      <c r="S168" s="14"/>
      <c r="T168" s="23"/>
      <c r="U168" s="14"/>
      <c r="V168" s="14"/>
      <c r="W168" s="14"/>
      <c r="X168" s="14"/>
      <c r="Y168" s="16" t="s">
        <v>118</v>
      </c>
      <c r="Z168" s="123" t="str">
        <f>IF(Z156&gt;'Authority RAG Thresholds'!$I$15,"G",IF(Z156&lt;'Authority RAG Thresholds'!$G$15,"R","A"))</f>
        <v>#DIV/0!</v>
      </c>
      <c r="AA168" s="123" t="str">
        <f>IF(AA156&gt;'Authority RAG Thresholds'!$I$15,"G",IF(AA156&lt;'Authority RAG Thresholds'!$G$15,"R","A"))</f>
        <v>#DIV/0!</v>
      </c>
      <c r="AB168" s="123" t="str">
        <f>IF(AB156&gt;'Authority RAG Thresholds'!$I$15,"G",IF(AB156&lt;'Authority RAG Thresholds'!$G$15,"R","A"))</f>
        <v>#DIV/0!</v>
      </c>
    </row>
    <row r="169" ht="14.25" customHeight="1">
      <c r="A169" s="85"/>
      <c r="B169" s="85"/>
      <c r="D169" s="14"/>
      <c r="E169" s="14" t="s">
        <v>120</v>
      </c>
      <c r="F169" s="123" t="str">
        <f>IF(F157&gt;'Authority RAG Thresholds'!$I$16,"G",IF(F157&lt;'Authority RAG Thresholds'!$G$16,"R","A"))</f>
        <v>R</v>
      </c>
      <c r="G169" s="123" t="str">
        <f>IF(G157&gt;'Authority RAG Thresholds'!$I$16,"G",IF(G157&lt;'Authority RAG Thresholds'!$G$16,"R","A"))</f>
        <v>R</v>
      </c>
      <c r="H169" s="123" t="str">
        <f>IF(H157&gt;'Authority RAG Thresholds'!$I$16,"G",IF(H157&lt;'Authority RAG Thresholds'!$G$16,"R","A"))</f>
        <v>R</v>
      </c>
      <c r="I169" s="14"/>
      <c r="J169" s="23"/>
      <c r="K169" s="14"/>
      <c r="L169" s="14"/>
      <c r="M169" s="14"/>
      <c r="N169" s="14"/>
      <c r="O169" s="14" t="s">
        <v>120</v>
      </c>
      <c r="P169" s="123" t="str">
        <f>IF(P157&gt;'Authority RAG Thresholds'!$I$16,"G",IF(P157&lt;'Authority RAG Thresholds'!$G$16,"R","A"))</f>
        <v>R</v>
      </c>
      <c r="Q169" s="123" t="str">
        <f>IF(Q157&gt;'Authority RAG Thresholds'!$I$16,"G",IF(Q157&lt;'Authority RAG Thresholds'!$G$16,"R","A"))</f>
        <v>R</v>
      </c>
      <c r="R169" s="123" t="str">
        <f>IF(R157&gt;'Authority RAG Thresholds'!$I$16,"G",IF(R157&lt;'Authority RAG Thresholds'!$G$16,"R","A"))</f>
        <v>R</v>
      </c>
      <c r="S169" s="14"/>
      <c r="T169" s="23"/>
      <c r="U169" s="14"/>
      <c r="V169" s="14"/>
      <c r="W169" s="14"/>
      <c r="X169" s="14"/>
      <c r="Y169" s="14" t="s">
        <v>120</v>
      </c>
      <c r="Z169" s="123" t="str">
        <f>IF(Z157&gt;'Authority RAG Thresholds'!$I$16,"G",IF(Z157&lt;'Authority RAG Thresholds'!$G$16,"R","A"))</f>
        <v>R</v>
      </c>
      <c r="AA169" s="123" t="str">
        <f>IF(AA157&gt;'Authority RAG Thresholds'!$I$16,"G",IF(AA157&lt;'Authority RAG Thresholds'!$G$16,"R","A"))</f>
        <v>R</v>
      </c>
      <c r="AB169" s="123" t="str">
        <f>IF(AB157&gt;'Authority RAG Thresholds'!$I$16,"G",IF(AB157&lt;'Authority RAG Thresholds'!$G$16,"R","A"))</f>
        <v>R</v>
      </c>
      <c r="AC169" s="14"/>
    </row>
    <row r="170" ht="14.25" customHeight="1">
      <c r="A170" s="85"/>
      <c r="B170" s="85"/>
      <c r="D170" s="14"/>
      <c r="E170" s="14" t="s">
        <v>262</v>
      </c>
      <c r="F170" s="123" t="str">
        <f>IF(F158="N/A","N/A",IF(F147&lt;0,"R",IF((F117+F116+F123+F115 +F118 + F126+ F101+F96+F97+F94+F102+F103 - F89-F88-F85-F87)&lt;0,"G",IF(F158&gt;'Authority RAG Thresholds'!$I$17,"G",IF(F158&lt;'Authority RAG Thresholds'!$G$17,"R","A")))))</f>
        <v>N/A</v>
      </c>
      <c r="G170" s="123" t="str">
        <f>IF(G158="N/A","N/A",IF(G147&lt;0,"R",IF((G117+G116+G123+G115 +G118 + G126+ G101+G96+G97+G94+G102+G103 - G89-G88-G85-G87)&lt;0,"G",IF(G158&gt;'Authority RAG Thresholds'!$I$17,"G",IF(G158&lt;'Authority RAG Thresholds'!$G$17,"R","A")))))</f>
        <v>N/A</v>
      </c>
      <c r="H170" s="123" t="str">
        <f>IF(H158="N/A","N/A",IF(H147&lt;0,"R",IF((H117+H116+H123+H115 +H118 + H126+ H101+H96+H97+H94+H102+H103 - H89-H88-H85-H87)&lt;0,"G",IF(H158&gt;'Authority RAG Thresholds'!$I$17,"G",IF(H158&lt;'Authority RAG Thresholds'!$G$17,"R","A")))))</f>
        <v>N/A</v>
      </c>
      <c r="I170" s="14"/>
      <c r="J170" s="23"/>
      <c r="K170" s="14"/>
      <c r="L170" s="14"/>
      <c r="M170" s="14"/>
      <c r="N170" s="14"/>
      <c r="O170" s="14" t="s">
        <v>262</v>
      </c>
      <c r="P170" s="123" t="str">
        <f>IF(P158="N/A","N/A",IF(P147&lt;0,"R",IF((P117+P116+P123+P115 +P118 + P126+ P101+P96+P97+P94+P102+P103 - P89-P88-P85-P87)&lt;0,"G",IF(P158&gt;'Authority RAG Thresholds'!$I$17,"G",IF(P158&lt;'Authority RAG Thresholds'!$G$17,"R","A")))))</f>
        <v>N/A</v>
      </c>
      <c r="Q170" s="123" t="str">
        <f>IF(Q158="N/A","N/A",IF(Q147&lt;0,"R",IF((Q117+Q116+Q123+Q115 +Q118 + Q126+ Q101+Q96+Q97+Q94+Q102+Q103 - Q89-Q88-Q85-Q87)&lt;0,"G",IF(Q158&gt;'Authority RAG Thresholds'!$I$17,"G",IF(Q158&lt;'Authority RAG Thresholds'!$G$17,"R","A")))))</f>
        <v>N/A</v>
      </c>
      <c r="R170" s="123" t="str">
        <f>IF(R158="N/A","N/A",IF(R147&lt;0,"R",IF((R117+R116+R123+R115 +R118 + R126+ R101+R96+R97+R94+R102+R103 - R89-R88-R85-R87)&lt;0,"G",IF(R158&gt;'Authority RAG Thresholds'!$I$17,"G",IF(R158&lt;'Authority RAG Thresholds'!$G$17,"R","A")))))</f>
        <v>N/A</v>
      </c>
      <c r="S170" s="14"/>
      <c r="T170" s="23"/>
      <c r="U170" s="14"/>
      <c r="V170" s="14"/>
      <c r="W170" s="14"/>
      <c r="X170" s="14"/>
      <c r="Y170" s="14" t="s">
        <v>262</v>
      </c>
      <c r="Z170" s="123" t="str">
        <f>IF(Z158="N/A","N/A",IF(Z147&lt;0,"R",IF((Z117+Z116+Z123+Z115 +Z118 + Z126+ Z101+Z96+Z97+Z94+Z102+Z103 - Z89-Z88-Z85-Z87)&lt;0,"G",IF(Z158&gt;'Authority RAG Thresholds'!$I$17,"G",IF(Z158&lt;'Authority RAG Thresholds'!$G$17,"R","A")))))</f>
        <v>N/A</v>
      </c>
      <c r="AA170" s="123" t="str">
        <f>IF(AA158="N/A","N/A",IF(AA147&lt;0,"R",IF((AA117+AA116+AA123+AA115 +AA118 + AA126+ AA101+AA96+AA97+AA94+AA102+AA103 - AA89-AA88-AA85-AA87)&lt;0,"G",IF(AA158&gt;'Authority RAG Thresholds'!$I$17,"G",IF(AA158&lt;'Authority RAG Thresholds'!$G$17,"R","A")))))</f>
        <v>N/A</v>
      </c>
      <c r="AB170" s="123" t="str">
        <f>IF(AB158="N/A","N/A",IF(AB147&lt;0,"R",IF((AB117+AB116+AB123+AB115 +AB118 + AB126+ AB101+AB96+AB97+AB94+AB102+AB103 - AB89-AB88-AB85-AB87)&lt;0,"G",IF(AB158&gt;'Authority RAG Thresholds'!$I$17,"G",IF(AB158&lt;'Authority RAG Thresholds'!$G$17,"R","A")))))</f>
        <v>N/A</v>
      </c>
    </row>
    <row r="171" ht="14.25" customHeight="1">
      <c r="A171" s="85"/>
      <c r="B171" s="85"/>
      <c r="D171" s="14"/>
      <c r="E171" s="14" t="s">
        <v>124</v>
      </c>
      <c r="F171" s="123" t="str">
        <f>IF((F34+   IF(F36&lt;0,F36,0)  -F52)&lt;0,"R",IF(((F117+F116+F123+F115 +F118 +F126+  F101+F96+F97+F94+F102+F103 - F89-F88-F85-F87)&lt;0),"G",IF(F159&lt;'Authority RAG Thresholds'!$I$18,"G",IF(F159&gt;'Authority RAG Thresholds'!$G$18,"R","A"))))</f>
        <v>#DIV/0!</v>
      </c>
      <c r="G171" s="123" t="str">
        <f>IF((G34+   IF(G36&lt;0,G36,0)  -G52)&lt;0,"R",IF(((G117+G116+G123+G115 +G118 +G126+  G101+G96+G97+G94+G102+G103 - G89-G88-G85-G87)&lt;0),"G",IF(G159&lt;'Authority RAG Thresholds'!$I$18,"G",IF(G159&gt;'Authority RAG Thresholds'!$G$18,"R","A"))))</f>
        <v>#DIV/0!</v>
      </c>
      <c r="H171" s="123" t="str">
        <f>IF((H34+   IF(H36&lt;0,H36,0)  -H52)&lt;0,"R",IF(((H117+H116+H123+H115 +H118 +H126+  H101+H96+H97+H94+H102+H103 - H89-H88-H85-H87)&lt;0),"G",IF(H159&lt;'Authority RAG Thresholds'!$I$18,"G",IF(H159&gt;'Authority RAG Thresholds'!$G$18,"R","A"))))</f>
        <v>#DIV/0!</v>
      </c>
      <c r="I171" s="14"/>
      <c r="J171" s="23"/>
      <c r="K171" s="14"/>
      <c r="L171" s="14"/>
      <c r="M171" s="14"/>
      <c r="N171" s="14"/>
      <c r="O171" s="14" t="s">
        <v>124</v>
      </c>
      <c r="P171" s="123" t="str">
        <f>IF((P34+   IF(P36&lt;0,P36,0)  -P52)&lt;0,"R",IF(((P117+P116+P123+P115 +P118 +P126+  P101+P96+P97+P94+P102+P103 - P89-P88-P85-P87)&lt;0),"G",IF(P159&lt;'Authority RAG Thresholds'!$I$18,"G",IF(P159&gt;'Authority RAG Thresholds'!$G$18,"R","A"))))</f>
        <v>#DIV/0!</v>
      </c>
      <c r="Q171" s="123" t="str">
        <f>IF((Q34+   IF(Q36&lt;0,Q36,0)  -Q52)&lt;0,"R",IF(((Q117+Q116+Q123+Q115 +Q118 +Q126+  Q101+Q96+Q97+Q94+Q102+Q103 - Q89-Q88-Q85-Q87)&lt;0),"G",IF(Q159&lt;'Authority RAG Thresholds'!$I$18,"G",IF(Q159&gt;'Authority RAG Thresholds'!$G$18,"R","A"))))</f>
        <v>#DIV/0!</v>
      </c>
      <c r="R171" s="123" t="str">
        <f>IF((R34+   IF(R36&lt;0,R36,0)  -R52)&lt;0,"R",IF(((R117+R116+R123+R115 +R118 +R126+  R101+R96+R97+R94+R102+R103 - R89-R88-R85-R87)&lt;0),"G",IF(R159&lt;'Authority RAG Thresholds'!$I$18,"G",IF(R159&gt;'Authority RAG Thresholds'!$G$18,"R","A"))))</f>
        <v>#DIV/0!</v>
      </c>
      <c r="S171" s="14"/>
      <c r="T171" s="23"/>
      <c r="U171" s="14"/>
      <c r="V171" s="14"/>
      <c r="W171" s="14"/>
      <c r="X171" s="14"/>
      <c r="Y171" s="14" t="s">
        <v>124</v>
      </c>
      <c r="Z171" s="123" t="str">
        <f>IF((Z34+   IF(Z36&lt;0,Z36,0)  -Z52)&lt;0,"R",IF(((Z117+Z116+Z123+Z115 +Z118 +Z126+  Z101+Z96+Z97+Z94+Z102+Z103 - Z89-Z88-Z85-Z87)&lt;0),"G",IF(Z159&lt;'Authority RAG Thresholds'!$I$18,"G",IF(Z159&gt;'Authority RAG Thresholds'!$G$18,"R","A"))))</f>
        <v>#DIV/0!</v>
      </c>
      <c r="AA171" s="123" t="str">
        <f>IF((AA34+   IF(AA36&lt;0,AA36,0)  -AA52)&lt;0,"R",IF(((AA117+AA116+AA123+AA115 +AA118 +AA126+  AA101+AA96+AA97+AA94+AA102+AA103 - AA89-AA88-AA85-AA87)&lt;0),"G",IF(AA159&lt;'Authority RAG Thresholds'!$I$18,"G",IF(AA159&gt;'Authority RAG Thresholds'!$G$18,"R","A"))))</f>
        <v>#DIV/0!</v>
      </c>
      <c r="AB171" s="123" t="str">
        <f>IF((AB34+   IF(AB36&lt;0,AB36,0)  -AB52)&lt;0,"R",IF(((AB117+AB116+AB123+AB115 +AB118 +AB126+  AB101+AB96+AB97+AB94+AB102+AB103 - AB89-AB88-AB85-AB87)&lt;0),"G",IF(AB159&lt;'Authority RAG Thresholds'!$I$18,"G",IF(AB159&gt;'Authority RAG Thresholds'!$G$18,"R","A"))))</f>
        <v>#DIV/0!</v>
      </c>
    </row>
    <row r="172" ht="14.25" customHeight="1">
      <c r="A172" s="85"/>
      <c r="B172" s="85"/>
      <c r="D172" s="14"/>
      <c r="E172" s="14" t="s">
        <v>126</v>
      </c>
      <c r="F172" s="123" t="str">
        <f>IF((F34+   IF(F36&lt;0,F36,0)  -F52)&lt;0,"R",IF(( ((F117+F116+F123+F115 +F118 +F126+  F101+F96+F97+F94+F102+F103 - F89-F88-F85-F87)-(F70-F119))&lt;0),"G",IF(F160&lt;'Authority RAG Thresholds'!$I$19,"G",IF(F160&gt;'Authority RAG Thresholds'!$G$19,"R","A"))))</f>
        <v>#DIV/0!</v>
      </c>
      <c r="G172" s="123" t="str">
        <f>IF((G34+   IF(G36&lt;0,G36,0)  -G52)&lt;0,"R",IF(( ((G117+G116+G123+G115 +G118 +G126+  G101+G96+G97+G94+G102+G103 - G89-G88-G85-G87)-(G70-G119))&lt;0),"G",IF(G160&lt;'Authority RAG Thresholds'!$I$19,"G",IF(G160&gt;'Authority RAG Thresholds'!$G$19,"R","A"))))</f>
        <v>#DIV/0!</v>
      </c>
      <c r="H172" s="123" t="str">
        <f>IF((H34+   IF(H36&lt;0,H36,0)  -H52)&lt;0,"R",IF(( ((H117+H116+H123+H115 +H118 +H126+  H101+H96+H97+H94+H102+H103 - H89-H88-H85-H87)-(H70-H119))&lt;0),"G",IF(H160&lt;'Authority RAG Thresholds'!$I$19,"G",IF(H160&gt;'Authority RAG Thresholds'!$G$19,"R","A"))))</f>
        <v>#DIV/0!</v>
      </c>
      <c r="I172" s="14"/>
      <c r="J172" s="23"/>
      <c r="K172" s="14"/>
      <c r="L172" s="14"/>
      <c r="M172" s="14"/>
      <c r="N172" s="14"/>
      <c r="O172" s="14" t="s">
        <v>126</v>
      </c>
      <c r="P172" s="123" t="str">
        <f>IF((P34+   IF(P36&lt;0,P36,0)  -P52)&lt;0,"R",IF(( ((P117+P116+P123+P115 +P118 +P126+  P101+P96+P97+P94+P102+P103 - P89-P88-P85-P87)-(P70-P119))&lt;0),"G",IF(P160&lt;'Authority RAG Thresholds'!$I$19,"G",IF(P160&gt;'Authority RAG Thresholds'!$G$19,"R","A"))))</f>
        <v>#DIV/0!</v>
      </c>
      <c r="Q172" s="123" t="str">
        <f>IF((Q34+   IF(Q36&lt;0,Q36,0)  -Q52)&lt;0,"R",IF(( ((Q117+Q116+Q123+Q115 +Q118 +Q126+  Q101+Q96+Q97+Q94+Q102+Q103 - Q89-Q88-Q85-Q87)-(Q70-Q119))&lt;0),"G",IF(Q160&lt;'Authority RAG Thresholds'!$I$19,"G",IF(Q160&gt;'Authority RAG Thresholds'!$G$19,"R","A"))))</f>
        <v>#DIV/0!</v>
      </c>
      <c r="R172" s="123" t="str">
        <f>IF((R34+   IF(R36&lt;0,R36,0)  -R52)&lt;0,"R",IF(( ((R117+R116+R123+R115 +R118 +R126+  R101+R96+R97+R94+R102+R103 - R89-R88-R85-R87)-(R70-R119))&lt;0),"G",IF(R160&lt;'Authority RAG Thresholds'!$I$19,"G",IF(R160&gt;'Authority RAG Thresholds'!$G$19,"R","A"))))</f>
        <v>#DIV/0!</v>
      </c>
      <c r="S172" s="14"/>
      <c r="T172" s="23"/>
      <c r="U172" s="14"/>
      <c r="V172" s="14"/>
      <c r="W172" s="14"/>
      <c r="X172" s="14"/>
      <c r="Y172" s="14" t="s">
        <v>126</v>
      </c>
      <c r="Z172" s="123" t="str">
        <f>IF((Z34+   IF(Z36&lt;0,Z36,0)  -Z52)&lt;0,"R",IF(( ((Z117+Z116+Z123+Z115 +Z118 +Z126+  Z101+Z96+Z97+Z94+Z102+Z103 - Z89-Z88-Z85-Z87)-(Z70-Z119))&lt;0),"G",IF(Z160&lt;'Authority RAG Thresholds'!$I$19,"G",IF(Z160&gt;'Authority RAG Thresholds'!$G$19,"R","A"))))</f>
        <v>#DIV/0!</v>
      </c>
      <c r="AA172" s="123" t="str">
        <f>IF((AA34+   IF(AA36&lt;0,AA36,0)  -AA52)&lt;0,"R",IF(( ((AA117+AA116+AA123+AA115 +AA118 +AA126+  AA101+AA96+AA97+AA94+AA102+AA103 - AA89-AA88-AA85-AA87)-(AA70-AA119))&lt;0),"G",IF(AA160&lt;'Authority RAG Thresholds'!$I$19,"G",IF(AA160&gt;'Authority RAG Thresholds'!$G$19,"R","A"))))</f>
        <v>#DIV/0!</v>
      </c>
      <c r="AB172" s="123" t="str">
        <f>IF((AB34+   IF(AB36&lt;0,AB36,0)  -AB52)&lt;0,"R",IF(( ((AB117+AB116+AB123+AB115 +AB118 +AB126+  AB101+AB96+AB97+AB94+AB102+AB103 - AB89-AB88-AB85-AB87)-(AB70-AB119))&lt;0),"G",IF(AB160&lt;'Authority RAG Thresholds'!$I$19,"G",IF(AB160&gt;'Authority RAG Thresholds'!$G$19,"R","A"))))</f>
        <v>#DIV/0!</v>
      </c>
    </row>
    <row r="173" ht="14.25" customHeight="1">
      <c r="A173" s="85"/>
      <c r="B173" s="85"/>
      <c r="D173" s="14"/>
      <c r="E173" s="14" t="s">
        <v>127</v>
      </c>
      <c r="F173" s="123" t="str">
        <f>IF(-(F37+F38)&lt;=0,"G",IF((  F34+ IF(F36&lt;0,F36,0) +F40 )&lt;0,"R",IF(F161&gt;'Authority RAG Thresholds'!$I$20,"G",IF(F161&lt;'Authority RAG Thresholds'!$G$20,"R","A"))))</f>
        <v>G</v>
      </c>
      <c r="G173" s="123" t="str">
        <f>IF(-(G37+G38)&lt;=0,"G",IF((  G34+ IF(G36&lt;0,G36,0) +G40 )&lt;0,"R",IF(G161&gt;'Authority RAG Thresholds'!$I$20,"G",IF(G161&lt;'Authority RAG Thresholds'!$G$20,"R","A"))))</f>
        <v>G</v>
      </c>
      <c r="H173" s="123" t="str">
        <f>IF(-(H37+H38)&lt;=0,"G",IF((  H34+ IF(H36&lt;0,H36,0) +H40 )&lt;0,"R",IF(H161&gt;'Authority RAG Thresholds'!$I$20,"G",IF(H161&lt;'Authority RAG Thresholds'!$G$20,"R","A"))))</f>
        <v>G</v>
      </c>
      <c r="I173" s="14"/>
      <c r="J173" s="23"/>
      <c r="K173" s="14"/>
      <c r="L173" s="14"/>
      <c r="M173" s="14"/>
      <c r="N173" s="14"/>
      <c r="O173" s="14" t="s">
        <v>127</v>
      </c>
      <c r="P173" s="123" t="str">
        <f>IF(-(P37+P38)&lt;=0,"G",IF((  P34+ IF(P36&lt;0,P36,0) +P40 )&lt;0,"R",IF(P161&gt;'Authority RAG Thresholds'!$I$20,"G",IF(P161&lt;'Authority RAG Thresholds'!$G$20,"R","A"))))</f>
        <v>G</v>
      </c>
      <c r="Q173" s="123" t="str">
        <f>IF(-(Q37+Q38)&lt;=0,"G",IF((  Q34+ IF(Q36&lt;0,Q36,0) +Q40 )&lt;0,"R",IF(Q161&gt;'Authority RAG Thresholds'!$I$20,"G",IF(Q161&lt;'Authority RAG Thresholds'!$G$20,"R","A"))))</f>
        <v>G</v>
      </c>
      <c r="R173" s="123" t="str">
        <f>IF(-(R37+R38)&lt;=0,"G",IF((  R34+ IF(R36&lt;0,R36,0) +R40 )&lt;0,"R",IF(R161&gt;'Authority RAG Thresholds'!$I$20,"G",IF(R161&lt;'Authority RAG Thresholds'!$G$20,"R","A"))))</f>
        <v>G</v>
      </c>
      <c r="S173" s="14"/>
      <c r="T173" s="23"/>
      <c r="U173" s="14"/>
      <c r="V173" s="14"/>
      <c r="W173" s="14"/>
      <c r="X173" s="14"/>
      <c r="Y173" s="14" t="s">
        <v>127</v>
      </c>
      <c r="Z173" s="123" t="str">
        <f>IF(-(Z37+Z38)&lt;=0,"G",IF((  Z34+ IF(Z36&lt;0,Z36,0) +Z40 )&lt;0,"R",IF(Z161&gt;'Authority RAG Thresholds'!$I$20,"G",IF(Z161&lt;'Authority RAG Thresholds'!$G$20,"R","A"))))</f>
        <v>G</v>
      </c>
      <c r="AA173" s="123" t="str">
        <f>IF(-(AA37+AA38)&lt;=0,"G",IF((  AA34+ IF(AA36&lt;0,AA36,0) +AA40 )&lt;0,"R",IF(AA161&gt;'Authority RAG Thresholds'!$I$20,"G",IF(AA161&lt;'Authority RAG Thresholds'!$G$20,"R","A"))))</f>
        <v>G</v>
      </c>
      <c r="AB173" s="123" t="str">
        <f>IF(-(AB37+AB38)&lt;=0,"G",IF((  AB34+ IF(AB36&lt;0,AB36,0) +AB40 )&lt;0,"R",IF(AB161&gt;'Authority RAG Thresholds'!$I$20,"G",IF(AB161&lt;'Authority RAG Thresholds'!$G$20,"R","A"))))</f>
        <v>G</v>
      </c>
    </row>
    <row r="174" ht="14.25" customHeight="1">
      <c r="A174" s="85"/>
      <c r="B174" s="85"/>
      <c r="D174" s="14"/>
      <c r="E174" s="14" t="s">
        <v>128</v>
      </c>
      <c r="F174" s="123" t="str">
        <f>IF(F162&gt;'Authority RAG Thresholds'!$I$21,"G",IF(F162&lt;'Authority RAG Thresholds'!$G$21,"R","A"))</f>
        <v>#DIV/0!</v>
      </c>
      <c r="G174" s="123" t="str">
        <f>IF(G162&gt;'Authority RAG Thresholds'!$I$21,"G",IF(G162&lt;'Authority RAG Thresholds'!$G$21,"R","A"))</f>
        <v>#DIV/0!</v>
      </c>
      <c r="H174" s="123" t="str">
        <f>IF(H162&gt;'Authority RAG Thresholds'!$I$21,"G",IF(H162&lt;'Authority RAG Thresholds'!$G$21,"R","A"))</f>
        <v>#DIV/0!</v>
      </c>
      <c r="I174" s="14"/>
      <c r="J174" s="23"/>
      <c r="K174" s="14"/>
      <c r="L174" s="14"/>
      <c r="M174" s="14"/>
      <c r="N174" s="14"/>
      <c r="O174" s="14" t="s">
        <v>128</v>
      </c>
      <c r="P174" s="123" t="str">
        <f>IF(P162&gt;'Authority RAG Thresholds'!$I$21,"G",IF(P162&lt;'Authority RAG Thresholds'!$G$21,"R","A"))</f>
        <v>#DIV/0!</v>
      </c>
      <c r="Q174" s="123" t="str">
        <f>IF(Q162&gt;'Authority RAG Thresholds'!$I$21,"G",IF(Q162&lt;'Authority RAG Thresholds'!$G$21,"R","A"))</f>
        <v>#DIV/0!</v>
      </c>
      <c r="R174" s="123" t="str">
        <f>IF(R162&gt;'Authority RAG Thresholds'!$I$21,"G",IF(R162&lt;'Authority RAG Thresholds'!$G$21,"R","A"))</f>
        <v>#DIV/0!</v>
      </c>
      <c r="S174" s="14"/>
      <c r="T174" s="23"/>
      <c r="U174" s="14"/>
      <c r="V174" s="14"/>
      <c r="W174" s="14"/>
      <c r="X174" s="14"/>
      <c r="Y174" s="14" t="s">
        <v>128</v>
      </c>
      <c r="Z174" s="123" t="str">
        <f>IF(Z162&gt;'Authority RAG Thresholds'!$I$21,"G",IF(Z162&lt;'Authority RAG Thresholds'!$G$21,"R","A"))</f>
        <v>#DIV/0!</v>
      </c>
      <c r="AA174" s="123" t="str">
        <f>IF(AA162&gt;'Authority RAG Thresholds'!$I$21,"G",IF(AA162&lt;'Authority RAG Thresholds'!$G$21,"R","A"))</f>
        <v>#DIV/0!</v>
      </c>
      <c r="AB174" s="123" t="str">
        <f>IF(AB162&gt;'Authority RAG Thresholds'!$I$21,"G",IF(AB162&lt;'Authority RAG Thresholds'!$G$21,"R","A"))</f>
        <v>#DIV/0!</v>
      </c>
    </row>
    <row r="175" ht="14.25" customHeight="1">
      <c r="A175" s="85"/>
      <c r="B175" s="85"/>
      <c r="D175" s="14"/>
      <c r="E175" s="14" t="s">
        <v>129</v>
      </c>
      <c r="F175" s="123" t="str">
        <f>IF(F163&gt;'Authority RAG Thresholds'!$G$22,"G","R")</f>
        <v>R</v>
      </c>
      <c r="G175" s="123" t="str">
        <f>IF(G163&gt;'Authority RAG Thresholds'!$G$22,"G","R")</f>
        <v>R</v>
      </c>
      <c r="H175" s="123" t="str">
        <f>IF(H163&gt;'Authority RAG Thresholds'!$G$22,"G","R")</f>
        <v>R</v>
      </c>
      <c r="I175" s="14"/>
      <c r="J175" s="23"/>
      <c r="K175" s="14"/>
      <c r="L175" s="14"/>
      <c r="M175" s="14"/>
      <c r="N175" s="14"/>
      <c r="O175" s="14" t="s">
        <v>129</v>
      </c>
      <c r="P175" s="123" t="str">
        <f>IF(P163&gt;'Authority RAG Thresholds'!$G$22,"G","R")</f>
        <v>R</v>
      </c>
      <c r="Q175" s="123" t="str">
        <f>IF(Q163&gt;'Authority RAG Thresholds'!$G$22,"G","R")</f>
        <v>R</v>
      </c>
      <c r="R175" s="123" t="str">
        <f>IF(R163&gt;'Authority RAG Thresholds'!$G$22,"G","R")</f>
        <v>R</v>
      </c>
      <c r="S175" s="14"/>
      <c r="T175" s="23"/>
      <c r="U175" s="14"/>
      <c r="V175" s="14"/>
      <c r="W175" s="14"/>
      <c r="X175" s="14"/>
      <c r="Y175" s="14" t="s">
        <v>129</v>
      </c>
      <c r="Z175" s="123" t="str">
        <f>IF(Z163&gt;'Authority RAG Thresholds'!$G$22,"G","R")</f>
        <v>R</v>
      </c>
      <c r="AA175" s="123" t="str">
        <f>IF(AA163&gt;'Authority RAG Thresholds'!$G$22,"G","R")</f>
        <v>R</v>
      </c>
      <c r="AB175" s="123" t="str">
        <f>IF(AB163&gt;'Authority RAG Thresholds'!$G$22,"G","R")</f>
        <v>R</v>
      </c>
    </row>
    <row r="176" ht="14.25" customHeight="1">
      <c r="A176" s="85"/>
      <c r="B176" s="85"/>
      <c r="D176" s="14"/>
      <c r="E176" s="14" t="s">
        <v>130</v>
      </c>
      <c r="F176" s="123" t="str">
        <f>IF(F139=SysConfig!$F$43,"R",IF((F81+F82+F66+F67+F138)&lt;0,"G",IF(F164&lt;'Authority RAG Thresholds'!$I$23,"G",IF(F164&gt;'Authority RAG Thresholds'!$G$23,"R","A"))))</f>
        <v>#DIV/0!</v>
      </c>
      <c r="G176" s="123" t="str">
        <f>IF(G139=SysConfig!$F$43,"R",IF((G81+G82+G66+G67+G138)&lt;0,"G",IF(G164&lt;'Authority RAG Thresholds'!$I$23,"G",IF(G164&gt;'Authority RAG Thresholds'!$G$23,"R","A"))))</f>
        <v>#DIV/0!</v>
      </c>
      <c r="H176" s="123" t="str">
        <f>IF(H139=SysConfig!$F$43,"R",IF((H81+H82+H66+H67+H138)&lt;0,"G",IF(H164&lt;'Authority RAG Thresholds'!$I$23,"G",IF(H164&gt;'Authority RAG Thresholds'!$G$23,"R","A"))))</f>
        <v>#DIV/0!</v>
      </c>
      <c r="I176" s="14"/>
      <c r="J176" s="23"/>
      <c r="K176" s="14"/>
      <c r="L176" s="14"/>
      <c r="M176" s="14"/>
      <c r="N176" s="14"/>
      <c r="O176" s="14" t="s">
        <v>130</v>
      </c>
      <c r="P176" s="123" t="str">
        <f>IF(P139=SysConfig!$F$43,"R",IF((P81+P82+P66+P67+P138)&lt;0,"G",IF(P164&lt;'Authority RAG Thresholds'!$I$23,"G",IF(P164&gt;'Authority RAG Thresholds'!$G$23,"R","A"))))</f>
        <v>#DIV/0!</v>
      </c>
      <c r="Q176" s="123" t="str">
        <f>IF(Q139=SysConfig!$F$43,"R",IF((Q81+Q82+Q66+Q67+Q138)&lt;0,"G",IF(Q164&lt;'Authority RAG Thresholds'!$I$23,"G",IF(Q164&gt;'Authority RAG Thresholds'!$G$23,"R","A"))))</f>
        <v>#DIV/0!</v>
      </c>
      <c r="R176" s="123" t="str">
        <f>IF(R139=SysConfig!$F$43,"R",IF((R81+R82+R66+R67+R138)&lt;0,"G",IF(R164&lt;'Authority RAG Thresholds'!$I$23,"G",IF(R164&gt;'Authority RAG Thresholds'!$G$23,"R","A"))))</f>
        <v>#DIV/0!</v>
      </c>
      <c r="S176" s="14"/>
      <c r="T176" s="23"/>
      <c r="U176" s="14"/>
      <c r="V176" s="14"/>
      <c r="W176" s="14"/>
      <c r="X176" s="14"/>
      <c r="Y176" s="14" t="s">
        <v>130</v>
      </c>
      <c r="Z176" s="123" t="str">
        <f>IF(Z139=SysConfig!$F$43,"R",IF((Z81+Z82+Z66+Z67+Z138)&lt;0,"G",IF(Z164&lt;'Authority RAG Thresholds'!$I$23,"G",IF(Z164&gt;'Authority RAG Thresholds'!$G$23,"R","A"))))</f>
        <v>#DIV/0!</v>
      </c>
      <c r="AA176" s="123" t="str">
        <f>IF(AA139=SysConfig!$F$43,"R",IF((AA81+AA82+AA66+AA67+AA138)&lt;0,"G",IF(AA164&lt;'Authority RAG Thresholds'!$I$23,"G",IF(AA164&gt;'Authority RAG Thresholds'!$G$23,"R","A"))))</f>
        <v>#DIV/0!</v>
      </c>
      <c r="AB176" s="123" t="str">
        <f>IF(AB139=SysConfig!$F$43,"R",IF((AB81+AB82+AB66+AB67+AB138)&lt;0,"G",IF(AB164&lt;'Authority RAG Thresholds'!$I$23,"G",IF(AB164&gt;'Authority RAG Thresholds'!$G$23,"R","A"))))</f>
        <v>#DIV/0!</v>
      </c>
    </row>
    <row r="177" ht="14.25" customHeight="1">
      <c r="A177" s="85"/>
      <c r="B177" s="85"/>
      <c r="D177" s="14"/>
      <c r="J177" s="23"/>
      <c r="K177" s="14"/>
      <c r="L177" s="14"/>
      <c r="M177" s="14"/>
      <c r="N177" s="14"/>
      <c r="T177" s="23"/>
      <c r="U177" s="14"/>
      <c r="V177" s="14"/>
      <c r="W177" s="14"/>
    </row>
    <row r="178" ht="14.25" customHeight="1">
      <c r="A178" s="15" t="s">
        <v>107</v>
      </c>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row>
    <row r="179" ht="14.25" customHeight="1"/>
    <row r="180" ht="14.25" hidden="1" customHeight="1"/>
    <row r="181" ht="14.25" hidden="1" customHeight="1"/>
    <row r="182" ht="14.25" hidden="1" customHeight="1"/>
    <row r="183" ht="14.25" hidden="1" customHeight="1"/>
    <row r="184" ht="14.25" hidden="1" customHeight="1"/>
    <row r="185" ht="14.25" hidden="1" customHeight="1"/>
    <row r="186" ht="14.25" hidden="1" customHeight="1"/>
    <row r="187" ht="14.25" hidden="1" customHeight="1"/>
    <row r="188" ht="14.25" hidden="1" customHeight="1"/>
    <row r="189" ht="14.25" hidden="1" customHeight="1"/>
    <row r="190" ht="14.25" hidden="1" customHeight="1"/>
    <row r="191" ht="14.25" hidden="1" customHeight="1"/>
    <row r="192" ht="14.25" hidden="1" customHeight="1"/>
    <row r="193" ht="14.25" hidden="1" customHeight="1"/>
    <row r="194" ht="14.25" hidden="1" customHeight="1"/>
    <row r="195" ht="14.25" hidden="1" customHeight="1"/>
    <row r="196" ht="14.25" hidden="1"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C6:D6"/>
  </mergeCells>
  <conditionalFormatting sqref="F171:F176 F172:H173">
    <cfRule type="expression" dxfId="0" priority="1" stopIfTrue="1">
      <formula>F171="R"</formula>
    </cfRule>
  </conditionalFormatting>
  <conditionalFormatting sqref="F171:F176 F172:H173">
    <cfRule type="expression" dxfId="1" priority="2" stopIfTrue="1">
      <formula>F171="A"</formula>
    </cfRule>
  </conditionalFormatting>
  <conditionalFormatting sqref="F171:F176 F172:H173">
    <cfRule type="expression" dxfId="2" priority="3" stopIfTrue="1">
      <formula>F171="G"</formula>
    </cfRule>
  </conditionalFormatting>
  <conditionalFormatting sqref="F170:F174 F172:H173">
    <cfRule type="expression" dxfId="0" priority="4" stopIfTrue="1">
      <formula>F170="R"</formula>
    </cfRule>
  </conditionalFormatting>
  <conditionalFormatting sqref="F170:F174 F172:H173">
    <cfRule type="expression" dxfId="1" priority="5" stopIfTrue="1">
      <formula>F170="A"</formula>
    </cfRule>
  </conditionalFormatting>
  <conditionalFormatting sqref="F170:F174 F172:H173">
    <cfRule type="expression" dxfId="2" priority="6" stopIfTrue="1">
      <formula>F170="G"</formula>
    </cfRule>
  </conditionalFormatting>
  <conditionalFormatting sqref="F172:F174 F172:H173">
    <cfRule type="expression" dxfId="0" priority="7" stopIfTrue="1">
      <formula>F172="R"</formula>
    </cfRule>
  </conditionalFormatting>
  <conditionalFormatting sqref="F172:F174 F172:H173">
    <cfRule type="expression" dxfId="1" priority="8" stopIfTrue="1">
      <formula>F172="A"</formula>
    </cfRule>
  </conditionalFormatting>
  <conditionalFormatting sqref="F172:F174 F172:H173">
    <cfRule type="expression" dxfId="2" priority="9" stopIfTrue="1">
      <formula>F172="G"</formula>
    </cfRule>
  </conditionalFormatting>
  <conditionalFormatting sqref="F168:F174 F172:H173">
    <cfRule type="expression" dxfId="0" priority="10" stopIfTrue="1">
      <formula>F168="R"</formula>
    </cfRule>
  </conditionalFormatting>
  <conditionalFormatting sqref="F168:F174 F172:H173">
    <cfRule type="expression" dxfId="1" priority="11" stopIfTrue="1">
      <formula>F168="A"</formula>
    </cfRule>
  </conditionalFormatting>
  <conditionalFormatting sqref="F168:F174 F172:H173">
    <cfRule type="expression" dxfId="2" priority="12" stopIfTrue="1">
      <formula>F168="G"</formula>
    </cfRule>
  </conditionalFormatting>
  <conditionalFormatting sqref="G171:G176">
    <cfRule type="expression" dxfId="0" priority="13" stopIfTrue="1">
      <formula>G171="R"</formula>
    </cfRule>
  </conditionalFormatting>
  <conditionalFormatting sqref="G171:G176">
    <cfRule type="expression" dxfId="1" priority="14" stopIfTrue="1">
      <formula>G171="A"</formula>
    </cfRule>
  </conditionalFormatting>
  <conditionalFormatting sqref="G171:G176">
    <cfRule type="expression" dxfId="2" priority="15" stopIfTrue="1">
      <formula>G171="G"</formula>
    </cfRule>
  </conditionalFormatting>
  <conditionalFormatting sqref="G170:G174">
    <cfRule type="expression" dxfId="0" priority="16" stopIfTrue="1">
      <formula>G170="R"</formula>
    </cfRule>
  </conditionalFormatting>
  <conditionalFormatting sqref="G170:G174">
    <cfRule type="expression" dxfId="1" priority="17" stopIfTrue="1">
      <formula>G170="A"</formula>
    </cfRule>
  </conditionalFormatting>
  <conditionalFormatting sqref="G170:G174">
    <cfRule type="expression" dxfId="2" priority="18" stopIfTrue="1">
      <formula>G170="G"</formula>
    </cfRule>
  </conditionalFormatting>
  <conditionalFormatting sqref="G172:G174">
    <cfRule type="expression" dxfId="0" priority="19" stopIfTrue="1">
      <formula>G172="R"</formula>
    </cfRule>
  </conditionalFormatting>
  <conditionalFormatting sqref="G172:G174">
    <cfRule type="expression" dxfId="1" priority="20" stopIfTrue="1">
      <formula>G172="A"</formula>
    </cfRule>
  </conditionalFormatting>
  <conditionalFormatting sqref="G172:G174">
    <cfRule type="expression" dxfId="2" priority="21" stopIfTrue="1">
      <formula>G172="G"</formula>
    </cfRule>
  </conditionalFormatting>
  <conditionalFormatting sqref="G168:G174">
    <cfRule type="expression" dxfId="0" priority="22" stopIfTrue="1">
      <formula>G168="R"</formula>
    </cfRule>
  </conditionalFormatting>
  <conditionalFormatting sqref="G168:G174">
    <cfRule type="expression" dxfId="1" priority="23" stopIfTrue="1">
      <formula>G168="A"</formula>
    </cfRule>
  </conditionalFormatting>
  <conditionalFormatting sqref="G168:G174">
    <cfRule type="expression" dxfId="2" priority="24" stopIfTrue="1">
      <formula>G168="G"</formula>
    </cfRule>
  </conditionalFormatting>
  <conditionalFormatting sqref="H171:H176">
    <cfRule type="expression" dxfId="0" priority="25" stopIfTrue="1">
      <formula>H171="R"</formula>
    </cfRule>
  </conditionalFormatting>
  <conditionalFormatting sqref="H171:H176">
    <cfRule type="expression" dxfId="1" priority="26" stopIfTrue="1">
      <formula>H171="A"</formula>
    </cfRule>
  </conditionalFormatting>
  <conditionalFormatting sqref="H171:H176">
    <cfRule type="expression" dxfId="2" priority="27" stopIfTrue="1">
      <formula>H171="G"</formula>
    </cfRule>
  </conditionalFormatting>
  <conditionalFormatting sqref="H170:H174">
    <cfRule type="expression" dxfId="0" priority="28" stopIfTrue="1">
      <formula>H170="R"</formula>
    </cfRule>
  </conditionalFormatting>
  <conditionalFormatting sqref="H170:H174">
    <cfRule type="expression" dxfId="1" priority="29" stopIfTrue="1">
      <formula>H170="A"</formula>
    </cfRule>
  </conditionalFormatting>
  <conditionalFormatting sqref="H170:H174">
    <cfRule type="expression" dxfId="2" priority="30" stopIfTrue="1">
      <formula>H170="G"</formula>
    </cfRule>
  </conditionalFormatting>
  <conditionalFormatting sqref="H172:H174">
    <cfRule type="expression" dxfId="0" priority="31" stopIfTrue="1">
      <formula>H172="R"</formula>
    </cfRule>
  </conditionalFormatting>
  <conditionalFormatting sqref="H172:H174">
    <cfRule type="expression" dxfId="1" priority="32" stopIfTrue="1">
      <formula>H172="A"</formula>
    </cfRule>
  </conditionalFormatting>
  <conditionalFormatting sqref="H172:H174">
    <cfRule type="expression" dxfId="2" priority="33" stopIfTrue="1">
      <formula>H172="G"</formula>
    </cfRule>
  </conditionalFormatting>
  <conditionalFormatting sqref="H168:H174">
    <cfRule type="expression" dxfId="0" priority="34" stopIfTrue="1">
      <formula>H168="R"</formula>
    </cfRule>
  </conditionalFormatting>
  <conditionalFormatting sqref="H168:H174">
    <cfRule type="expression" dxfId="1" priority="35" stopIfTrue="1">
      <formula>H168="A"</formula>
    </cfRule>
  </conditionalFormatting>
  <conditionalFormatting sqref="H168:H174">
    <cfRule type="expression" dxfId="2" priority="36" stopIfTrue="1">
      <formula>H168="G"</formula>
    </cfRule>
  </conditionalFormatting>
  <conditionalFormatting sqref="P171:R171 P174:R176">
    <cfRule type="expression" dxfId="0" priority="37" stopIfTrue="1">
      <formula>P171="R"</formula>
    </cfRule>
  </conditionalFormatting>
  <conditionalFormatting sqref="P171:R171 P174:R176">
    <cfRule type="expression" dxfId="1" priority="38" stopIfTrue="1">
      <formula>P171="A"</formula>
    </cfRule>
  </conditionalFormatting>
  <conditionalFormatting sqref="P171:R171 P174:R176">
    <cfRule type="expression" dxfId="2" priority="39" stopIfTrue="1">
      <formula>P171="G"</formula>
    </cfRule>
  </conditionalFormatting>
  <conditionalFormatting sqref="P170:R171 P174:R174">
    <cfRule type="expression" dxfId="0" priority="40" stopIfTrue="1">
      <formula>P170="R"</formula>
    </cfRule>
  </conditionalFormatting>
  <conditionalFormatting sqref="P170:R171 P174:R174">
    <cfRule type="expression" dxfId="1" priority="41" stopIfTrue="1">
      <formula>P170="A"</formula>
    </cfRule>
  </conditionalFormatting>
  <conditionalFormatting sqref="P170:R171 P174:R174">
    <cfRule type="expression" dxfId="2" priority="42" stopIfTrue="1">
      <formula>P170="G"</formula>
    </cfRule>
  </conditionalFormatting>
  <conditionalFormatting sqref="P174:R174">
    <cfRule type="expression" dxfId="0" priority="43" stopIfTrue="1">
      <formula>P174="R"</formula>
    </cfRule>
  </conditionalFormatting>
  <conditionalFormatting sqref="P174:R174">
    <cfRule type="expression" dxfId="1" priority="44" stopIfTrue="1">
      <formula>P174="A"</formula>
    </cfRule>
  </conditionalFormatting>
  <conditionalFormatting sqref="P174:R174">
    <cfRule type="expression" dxfId="2" priority="45" stopIfTrue="1">
      <formula>P174="G"</formula>
    </cfRule>
  </conditionalFormatting>
  <conditionalFormatting sqref="P168:R171 P174:R174">
    <cfRule type="expression" dxfId="0" priority="46" stopIfTrue="1">
      <formula>P168="R"</formula>
    </cfRule>
  </conditionalFormatting>
  <conditionalFormatting sqref="P168:R171 P174:R174">
    <cfRule type="expression" dxfId="1" priority="47" stopIfTrue="1">
      <formula>P168="A"</formula>
    </cfRule>
  </conditionalFormatting>
  <conditionalFormatting sqref="P168:R171 P174:R174">
    <cfRule type="expression" dxfId="2" priority="48" stopIfTrue="1">
      <formula>P168="G"</formula>
    </cfRule>
  </conditionalFormatting>
  <conditionalFormatting sqref="Z171:AB171 Z174:AB176">
    <cfRule type="expression" dxfId="0" priority="49" stopIfTrue="1">
      <formula>Z171="R"</formula>
    </cfRule>
  </conditionalFormatting>
  <conditionalFormatting sqref="Z171:AB171 Z174:AB176">
    <cfRule type="expression" dxfId="1" priority="50" stopIfTrue="1">
      <formula>Z171="A"</formula>
    </cfRule>
  </conditionalFormatting>
  <conditionalFormatting sqref="Z171:AB171 Z174:AB176">
    <cfRule type="expression" dxfId="2" priority="51" stopIfTrue="1">
      <formula>Z171="G"</formula>
    </cfRule>
  </conditionalFormatting>
  <conditionalFormatting sqref="Z170:AB171 Z174:AB174">
    <cfRule type="expression" dxfId="0" priority="52" stopIfTrue="1">
      <formula>Z170="R"</formula>
    </cfRule>
  </conditionalFormatting>
  <conditionalFormatting sqref="Z170:AB171 Z174:AB174">
    <cfRule type="expression" dxfId="1" priority="53" stopIfTrue="1">
      <formula>Z170="A"</formula>
    </cfRule>
  </conditionalFormatting>
  <conditionalFormatting sqref="Z170:AB171 Z174:AB174">
    <cfRule type="expression" dxfId="2" priority="54" stopIfTrue="1">
      <formula>Z170="G"</formula>
    </cfRule>
  </conditionalFormatting>
  <conditionalFormatting sqref="Z174:AB174">
    <cfRule type="expression" dxfId="0" priority="55" stopIfTrue="1">
      <formula>Z174="R"</formula>
    </cfRule>
  </conditionalFormatting>
  <conditionalFormatting sqref="Z174:AB174">
    <cfRule type="expression" dxfId="1" priority="56" stopIfTrue="1">
      <formula>Z174="A"</formula>
    </cfRule>
  </conditionalFormatting>
  <conditionalFormatting sqref="Z174:AB174">
    <cfRule type="expression" dxfId="2" priority="57" stopIfTrue="1">
      <formula>Z174="G"</formula>
    </cfRule>
  </conditionalFormatting>
  <conditionalFormatting sqref="Z168:AB171 Z174:AB174">
    <cfRule type="expression" dxfId="0" priority="58" stopIfTrue="1">
      <formula>Z168="R"</formula>
    </cfRule>
  </conditionalFormatting>
  <conditionalFormatting sqref="Z168:AB171 Z174:AB174">
    <cfRule type="expression" dxfId="1" priority="59" stopIfTrue="1">
      <formula>Z168="A"</formula>
    </cfRule>
  </conditionalFormatting>
  <conditionalFormatting sqref="Z168:AB171 Z174:AB174">
    <cfRule type="expression" dxfId="2" priority="60" stopIfTrue="1">
      <formula>Z168="G"</formula>
    </cfRule>
  </conditionalFormatting>
  <conditionalFormatting sqref="P172:R172">
    <cfRule type="expression" dxfId="0" priority="61" stopIfTrue="1">
      <formula>P172="R"</formula>
    </cfRule>
  </conditionalFormatting>
  <conditionalFormatting sqref="P172:R172">
    <cfRule type="expression" dxfId="1" priority="62" stopIfTrue="1">
      <formula>P172="A"</formula>
    </cfRule>
  </conditionalFormatting>
  <conditionalFormatting sqref="P172:R172">
    <cfRule type="expression" dxfId="2" priority="63" stopIfTrue="1">
      <formula>P172="G"</formula>
    </cfRule>
  </conditionalFormatting>
  <conditionalFormatting sqref="P172:R172">
    <cfRule type="expression" dxfId="0" priority="64" stopIfTrue="1">
      <formula>P172="R"</formula>
    </cfRule>
  </conditionalFormatting>
  <conditionalFormatting sqref="P172:R172">
    <cfRule type="expression" dxfId="1" priority="65" stopIfTrue="1">
      <formula>P172="A"</formula>
    </cfRule>
  </conditionalFormatting>
  <conditionalFormatting sqref="P172:R172">
    <cfRule type="expression" dxfId="2" priority="66" stopIfTrue="1">
      <formula>P172="G"</formula>
    </cfRule>
  </conditionalFormatting>
  <conditionalFormatting sqref="P172:R172">
    <cfRule type="expression" dxfId="0" priority="67" stopIfTrue="1">
      <formula>P172="R"</formula>
    </cfRule>
  </conditionalFormatting>
  <conditionalFormatting sqref="P172:R172">
    <cfRule type="expression" dxfId="1" priority="68" stopIfTrue="1">
      <formula>P172="A"</formula>
    </cfRule>
  </conditionalFormatting>
  <conditionalFormatting sqref="P172:R172">
    <cfRule type="expression" dxfId="2" priority="69" stopIfTrue="1">
      <formula>P172="G"</formula>
    </cfRule>
  </conditionalFormatting>
  <conditionalFormatting sqref="P172:R172">
    <cfRule type="expression" dxfId="0" priority="70" stopIfTrue="1">
      <formula>P172="R"</formula>
    </cfRule>
  </conditionalFormatting>
  <conditionalFormatting sqref="P172:R172">
    <cfRule type="expression" dxfId="1" priority="71" stopIfTrue="1">
      <formula>P172="A"</formula>
    </cfRule>
  </conditionalFormatting>
  <conditionalFormatting sqref="P172:R172">
    <cfRule type="expression" dxfId="2" priority="72" stopIfTrue="1">
      <formula>P172="G"</formula>
    </cfRule>
  </conditionalFormatting>
  <conditionalFormatting sqref="Q172">
    <cfRule type="expression" dxfId="0" priority="73" stopIfTrue="1">
      <formula>Q172="R"</formula>
    </cfRule>
  </conditionalFormatting>
  <conditionalFormatting sqref="Q172">
    <cfRule type="expression" dxfId="1" priority="74" stopIfTrue="1">
      <formula>Q172="A"</formula>
    </cfRule>
  </conditionalFormatting>
  <conditionalFormatting sqref="Q172">
    <cfRule type="expression" dxfId="2" priority="75" stopIfTrue="1">
      <formula>Q172="G"</formula>
    </cfRule>
  </conditionalFormatting>
  <conditionalFormatting sqref="Q172">
    <cfRule type="expression" dxfId="0" priority="76" stopIfTrue="1">
      <formula>Q172="R"</formula>
    </cfRule>
  </conditionalFormatting>
  <conditionalFormatting sqref="Q172">
    <cfRule type="expression" dxfId="1" priority="77" stopIfTrue="1">
      <formula>Q172="A"</formula>
    </cfRule>
  </conditionalFormatting>
  <conditionalFormatting sqref="Q172">
    <cfRule type="expression" dxfId="2" priority="78" stopIfTrue="1">
      <formula>Q172="G"</formula>
    </cfRule>
  </conditionalFormatting>
  <conditionalFormatting sqref="Q172">
    <cfRule type="expression" dxfId="0" priority="79" stopIfTrue="1">
      <formula>Q172="R"</formula>
    </cfRule>
  </conditionalFormatting>
  <conditionalFormatting sqref="Q172">
    <cfRule type="expression" dxfId="1" priority="80" stopIfTrue="1">
      <formula>Q172="A"</formula>
    </cfRule>
  </conditionalFormatting>
  <conditionalFormatting sqref="Q172">
    <cfRule type="expression" dxfId="2" priority="81" stopIfTrue="1">
      <formula>Q172="G"</formula>
    </cfRule>
  </conditionalFormatting>
  <conditionalFormatting sqref="Q172">
    <cfRule type="expression" dxfId="0" priority="82" stopIfTrue="1">
      <formula>Q172="R"</formula>
    </cfRule>
  </conditionalFormatting>
  <conditionalFormatting sqref="Q172">
    <cfRule type="expression" dxfId="1" priority="83" stopIfTrue="1">
      <formula>Q172="A"</formula>
    </cfRule>
  </conditionalFormatting>
  <conditionalFormatting sqref="Q172">
    <cfRule type="expression" dxfId="2" priority="84" stopIfTrue="1">
      <formula>Q172="G"</formula>
    </cfRule>
  </conditionalFormatting>
  <conditionalFormatting sqref="R172">
    <cfRule type="expression" dxfId="0" priority="85" stopIfTrue="1">
      <formula>R172="R"</formula>
    </cfRule>
  </conditionalFormatting>
  <conditionalFormatting sqref="R172">
    <cfRule type="expression" dxfId="1" priority="86" stopIfTrue="1">
      <formula>R172="A"</formula>
    </cfRule>
  </conditionalFormatting>
  <conditionalFormatting sqref="R172">
    <cfRule type="expression" dxfId="2" priority="87" stopIfTrue="1">
      <formula>R172="G"</formula>
    </cfRule>
  </conditionalFormatting>
  <conditionalFormatting sqref="R172">
    <cfRule type="expression" dxfId="0" priority="88" stopIfTrue="1">
      <formula>R172="R"</formula>
    </cfRule>
  </conditionalFormatting>
  <conditionalFormatting sqref="R172">
    <cfRule type="expression" dxfId="1" priority="89" stopIfTrue="1">
      <formula>R172="A"</formula>
    </cfRule>
  </conditionalFormatting>
  <conditionalFormatting sqref="R172">
    <cfRule type="expression" dxfId="2" priority="90" stopIfTrue="1">
      <formula>R172="G"</formula>
    </cfRule>
  </conditionalFormatting>
  <conditionalFormatting sqref="R172">
    <cfRule type="expression" dxfId="0" priority="91" stopIfTrue="1">
      <formula>R172="R"</formula>
    </cfRule>
  </conditionalFormatting>
  <conditionalFormatting sqref="R172">
    <cfRule type="expression" dxfId="1" priority="92" stopIfTrue="1">
      <formula>R172="A"</formula>
    </cfRule>
  </conditionalFormatting>
  <conditionalFormatting sqref="R172">
    <cfRule type="expression" dxfId="2" priority="93" stopIfTrue="1">
      <formula>R172="G"</formula>
    </cfRule>
  </conditionalFormatting>
  <conditionalFormatting sqref="R172">
    <cfRule type="expression" dxfId="0" priority="94" stopIfTrue="1">
      <formula>R172="R"</formula>
    </cfRule>
  </conditionalFormatting>
  <conditionalFormatting sqref="R172">
    <cfRule type="expression" dxfId="1" priority="95" stopIfTrue="1">
      <formula>R172="A"</formula>
    </cfRule>
  </conditionalFormatting>
  <conditionalFormatting sqref="R172">
    <cfRule type="expression" dxfId="2" priority="96" stopIfTrue="1">
      <formula>R172="G"</formula>
    </cfRule>
  </conditionalFormatting>
  <conditionalFormatting sqref="Z172:AB172">
    <cfRule type="expression" dxfId="0" priority="97" stopIfTrue="1">
      <formula>Z172="R"</formula>
    </cfRule>
  </conditionalFormatting>
  <conditionalFormatting sqref="Z172:AB172">
    <cfRule type="expression" dxfId="1" priority="98" stopIfTrue="1">
      <formula>Z172="A"</formula>
    </cfRule>
  </conditionalFormatting>
  <conditionalFormatting sqref="Z172:AB172">
    <cfRule type="expression" dxfId="2" priority="99" stopIfTrue="1">
      <formula>Z172="G"</formula>
    </cfRule>
  </conditionalFormatting>
  <conditionalFormatting sqref="Z172:AB172">
    <cfRule type="expression" dxfId="0" priority="100" stopIfTrue="1">
      <formula>Z172="R"</formula>
    </cfRule>
  </conditionalFormatting>
  <conditionalFormatting sqref="Z172:AB172">
    <cfRule type="expression" dxfId="1" priority="101" stopIfTrue="1">
      <formula>Z172="A"</formula>
    </cfRule>
  </conditionalFormatting>
  <conditionalFormatting sqref="Z172:AB172">
    <cfRule type="expression" dxfId="2" priority="102" stopIfTrue="1">
      <formula>Z172="G"</formula>
    </cfRule>
  </conditionalFormatting>
  <conditionalFormatting sqref="Z172:AB172">
    <cfRule type="expression" dxfId="0" priority="103" stopIfTrue="1">
      <formula>Z172="R"</formula>
    </cfRule>
  </conditionalFormatting>
  <conditionalFormatting sqref="Z172:AB172">
    <cfRule type="expression" dxfId="1" priority="104" stopIfTrue="1">
      <formula>Z172="A"</formula>
    </cfRule>
  </conditionalFormatting>
  <conditionalFormatting sqref="Z172:AB172">
    <cfRule type="expression" dxfId="2" priority="105" stopIfTrue="1">
      <formula>Z172="G"</formula>
    </cfRule>
  </conditionalFormatting>
  <conditionalFormatting sqref="Z172:AB172">
    <cfRule type="expression" dxfId="0" priority="106" stopIfTrue="1">
      <formula>Z172="R"</formula>
    </cfRule>
  </conditionalFormatting>
  <conditionalFormatting sqref="Z172:AB172">
    <cfRule type="expression" dxfId="1" priority="107" stopIfTrue="1">
      <formula>Z172="A"</formula>
    </cfRule>
  </conditionalFormatting>
  <conditionalFormatting sqref="Z172:AB172">
    <cfRule type="expression" dxfId="2" priority="108" stopIfTrue="1">
      <formula>Z172="G"</formula>
    </cfRule>
  </conditionalFormatting>
  <conditionalFormatting sqref="AA172">
    <cfRule type="expression" dxfId="0" priority="109" stopIfTrue="1">
      <formula>AA172="R"</formula>
    </cfRule>
  </conditionalFormatting>
  <conditionalFormatting sqref="AA172">
    <cfRule type="expression" dxfId="1" priority="110" stopIfTrue="1">
      <formula>AA172="A"</formula>
    </cfRule>
  </conditionalFormatting>
  <conditionalFormatting sqref="AA172">
    <cfRule type="expression" dxfId="2" priority="111" stopIfTrue="1">
      <formula>AA172="G"</formula>
    </cfRule>
  </conditionalFormatting>
  <conditionalFormatting sqref="AA172">
    <cfRule type="expression" dxfId="0" priority="112" stopIfTrue="1">
      <formula>AA172="R"</formula>
    </cfRule>
  </conditionalFormatting>
  <conditionalFormatting sqref="AA172">
    <cfRule type="expression" dxfId="1" priority="113" stopIfTrue="1">
      <formula>AA172="A"</formula>
    </cfRule>
  </conditionalFormatting>
  <conditionalFormatting sqref="AA172">
    <cfRule type="expression" dxfId="2" priority="114" stopIfTrue="1">
      <formula>AA172="G"</formula>
    </cfRule>
  </conditionalFormatting>
  <conditionalFormatting sqref="AA172">
    <cfRule type="expression" dxfId="0" priority="115" stopIfTrue="1">
      <formula>AA172="R"</formula>
    </cfRule>
  </conditionalFormatting>
  <conditionalFormatting sqref="AA172">
    <cfRule type="expression" dxfId="1" priority="116" stopIfTrue="1">
      <formula>AA172="A"</formula>
    </cfRule>
  </conditionalFormatting>
  <conditionalFormatting sqref="AA172">
    <cfRule type="expression" dxfId="2" priority="117" stopIfTrue="1">
      <formula>AA172="G"</formula>
    </cfRule>
  </conditionalFormatting>
  <conditionalFormatting sqref="AA172">
    <cfRule type="expression" dxfId="0" priority="118" stopIfTrue="1">
      <formula>AA172="R"</formula>
    </cfRule>
  </conditionalFormatting>
  <conditionalFormatting sqref="AA172">
    <cfRule type="expression" dxfId="1" priority="119" stopIfTrue="1">
      <formula>AA172="A"</formula>
    </cfRule>
  </conditionalFormatting>
  <conditionalFormatting sqref="AA172">
    <cfRule type="expression" dxfId="2" priority="120" stopIfTrue="1">
      <formula>AA172="G"</formula>
    </cfRule>
  </conditionalFormatting>
  <conditionalFormatting sqref="AB172">
    <cfRule type="expression" dxfId="0" priority="121" stopIfTrue="1">
      <formula>AB172="R"</formula>
    </cfRule>
  </conditionalFormatting>
  <conditionalFormatting sqref="AB172">
    <cfRule type="expression" dxfId="1" priority="122" stopIfTrue="1">
      <formula>AB172="A"</formula>
    </cfRule>
  </conditionalFormatting>
  <conditionalFormatting sqref="AB172">
    <cfRule type="expression" dxfId="2" priority="123" stopIfTrue="1">
      <formula>AB172="G"</formula>
    </cfRule>
  </conditionalFormatting>
  <conditionalFormatting sqref="AB172">
    <cfRule type="expression" dxfId="0" priority="124" stopIfTrue="1">
      <formula>AB172="R"</formula>
    </cfRule>
  </conditionalFormatting>
  <conditionalFormatting sqref="AB172">
    <cfRule type="expression" dxfId="1" priority="125" stopIfTrue="1">
      <formula>AB172="A"</formula>
    </cfRule>
  </conditionalFormatting>
  <conditionalFormatting sqref="AB172">
    <cfRule type="expression" dxfId="2" priority="126" stopIfTrue="1">
      <formula>AB172="G"</formula>
    </cfRule>
  </conditionalFormatting>
  <conditionalFormatting sqref="AB172">
    <cfRule type="expression" dxfId="0" priority="127" stopIfTrue="1">
      <formula>AB172="R"</formula>
    </cfRule>
  </conditionalFormatting>
  <conditionalFormatting sqref="AB172">
    <cfRule type="expression" dxfId="1" priority="128" stopIfTrue="1">
      <formula>AB172="A"</formula>
    </cfRule>
  </conditionalFormatting>
  <conditionalFormatting sqref="AB172">
    <cfRule type="expression" dxfId="2" priority="129" stopIfTrue="1">
      <formula>AB172="G"</formula>
    </cfRule>
  </conditionalFormatting>
  <conditionalFormatting sqref="AB172">
    <cfRule type="expression" dxfId="0" priority="130" stopIfTrue="1">
      <formula>AB172="R"</formula>
    </cfRule>
  </conditionalFormatting>
  <conditionalFormatting sqref="AB172">
    <cfRule type="expression" dxfId="1" priority="131" stopIfTrue="1">
      <formula>AB172="A"</formula>
    </cfRule>
  </conditionalFormatting>
  <conditionalFormatting sqref="AB172">
    <cfRule type="expression" dxfId="2" priority="132" stopIfTrue="1">
      <formula>AB172="G"</formula>
    </cfRule>
  </conditionalFormatting>
  <conditionalFormatting sqref="P173:R173">
    <cfRule type="expression" dxfId="0" priority="133" stopIfTrue="1">
      <formula>P173="R"</formula>
    </cfRule>
  </conditionalFormatting>
  <conditionalFormatting sqref="P173:R173">
    <cfRule type="expression" dxfId="1" priority="134" stopIfTrue="1">
      <formula>P173="A"</formula>
    </cfRule>
  </conditionalFormatting>
  <conditionalFormatting sqref="P173:R173">
    <cfRule type="expression" dxfId="2" priority="135" stopIfTrue="1">
      <formula>P173="G"</formula>
    </cfRule>
  </conditionalFormatting>
  <conditionalFormatting sqref="P173:R173">
    <cfRule type="expression" dxfId="0" priority="136" stopIfTrue="1">
      <formula>P173="R"</formula>
    </cfRule>
  </conditionalFormatting>
  <conditionalFormatting sqref="P173:R173">
    <cfRule type="expression" dxfId="1" priority="137" stopIfTrue="1">
      <formula>P173="A"</formula>
    </cfRule>
  </conditionalFormatting>
  <conditionalFormatting sqref="P173:R173">
    <cfRule type="expression" dxfId="2" priority="138" stopIfTrue="1">
      <formula>P173="G"</formula>
    </cfRule>
  </conditionalFormatting>
  <conditionalFormatting sqref="P173:R173">
    <cfRule type="expression" dxfId="0" priority="139" stopIfTrue="1">
      <formula>P173="R"</formula>
    </cfRule>
  </conditionalFormatting>
  <conditionalFormatting sqref="P173:R173">
    <cfRule type="expression" dxfId="1" priority="140" stopIfTrue="1">
      <formula>P173="A"</formula>
    </cfRule>
  </conditionalFormatting>
  <conditionalFormatting sqref="P173:R173">
    <cfRule type="expression" dxfId="2" priority="141" stopIfTrue="1">
      <formula>P173="G"</formula>
    </cfRule>
  </conditionalFormatting>
  <conditionalFormatting sqref="P173:R173">
    <cfRule type="expression" dxfId="0" priority="142" stopIfTrue="1">
      <formula>P173="R"</formula>
    </cfRule>
  </conditionalFormatting>
  <conditionalFormatting sqref="P173:R173">
    <cfRule type="expression" dxfId="1" priority="143" stopIfTrue="1">
      <formula>P173="A"</formula>
    </cfRule>
  </conditionalFormatting>
  <conditionalFormatting sqref="P173:R173">
    <cfRule type="expression" dxfId="2" priority="144" stopIfTrue="1">
      <formula>P173="G"</formula>
    </cfRule>
  </conditionalFormatting>
  <conditionalFormatting sqref="Q173">
    <cfRule type="expression" dxfId="0" priority="145" stopIfTrue="1">
      <formula>Q173="R"</formula>
    </cfRule>
  </conditionalFormatting>
  <conditionalFormatting sqref="Q173">
    <cfRule type="expression" dxfId="1" priority="146" stopIfTrue="1">
      <formula>Q173="A"</formula>
    </cfRule>
  </conditionalFormatting>
  <conditionalFormatting sqref="Q173">
    <cfRule type="expression" dxfId="2" priority="147" stopIfTrue="1">
      <formula>Q173="G"</formula>
    </cfRule>
  </conditionalFormatting>
  <conditionalFormatting sqref="Q173">
    <cfRule type="expression" dxfId="0" priority="148" stopIfTrue="1">
      <formula>Q173="R"</formula>
    </cfRule>
  </conditionalFormatting>
  <conditionalFormatting sqref="Q173">
    <cfRule type="expression" dxfId="1" priority="149" stopIfTrue="1">
      <formula>Q173="A"</formula>
    </cfRule>
  </conditionalFormatting>
  <conditionalFormatting sqref="Q173">
    <cfRule type="expression" dxfId="2" priority="150" stopIfTrue="1">
      <formula>Q173="G"</formula>
    </cfRule>
  </conditionalFormatting>
  <conditionalFormatting sqref="Q173">
    <cfRule type="expression" dxfId="0" priority="151" stopIfTrue="1">
      <formula>Q173="R"</formula>
    </cfRule>
  </conditionalFormatting>
  <conditionalFormatting sqref="Q173">
    <cfRule type="expression" dxfId="1" priority="152" stopIfTrue="1">
      <formula>Q173="A"</formula>
    </cfRule>
  </conditionalFormatting>
  <conditionalFormatting sqref="Q173">
    <cfRule type="expression" dxfId="2" priority="153" stopIfTrue="1">
      <formula>Q173="G"</formula>
    </cfRule>
  </conditionalFormatting>
  <conditionalFormatting sqref="Q173">
    <cfRule type="expression" dxfId="0" priority="154" stopIfTrue="1">
      <formula>Q173="R"</formula>
    </cfRule>
  </conditionalFormatting>
  <conditionalFormatting sqref="Q173">
    <cfRule type="expression" dxfId="1" priority="155" stopIfTrue="1">
      <formula>Q173="A"</formula>
    </cfRule>
  </conditionalFormatting>
  <conditionalFormatting sqref="Q173">
    <cfRule type="expression" dxfId="2" priority="156" stopIfTrue="1">
      <formula>Q173="G"</formula>
    </cfRule>
  </conditionalFormatting>
  <conditionalFormatting sqref="R173">
    <cfRule type="expression" dxfId="0" priority="157" stopIfTrue="1">
      <formula>R173="R"</formula>
    </cfRule>
  </conditionalFormatting>
  <conditionalFormatting sqref="R173">
    <cfRule type="expression" dxfId="1" priority="158" stopIfTrue="1">
      <formula>R173="A"</formula>
    </cfRule>
  </conditionalFormatting>
  <conditionalFormatting sqref="R173">
    <cfRule type="expression" dxfId="2" priority="159" stopIfTrue="1">
      <formula>R173="G"</formula>
    </cfRule>
  </conditionalFormatting>
  <conditionalFormatting sqref="R173">
    <cfRule type="expression" dxfId="0" priority="160" stopIfTrue="1">
      <formula>R173="R"</formula>
    </cfRule>
  </conditionalFormatting>
  <conditionalFormatting sqref="R173">
    <cfRule type="expression" dxfId="1" priority="161" stopIfTrue="1">
      <formula>R173="A"</formula>
    </cfRule>
  </conditionalFormatting>
  <conditionalFormatting sqref="R173">
    <cfRule type="expression" dxfId="2" priority="162" stopIfTrue="1">
      <formula>R173="G"</formula>
    </cfRule>
  </conditionalFormatting>
  <conditionalFormatting sqref="R173">
    <cfRule type="expression" dxfId="0" priority="163" stopIfTrue="1">
      <formula>R173="R"</formula>
    </cfRule>
  </conditionalFormatting>
  <conditionalFormatting sqref="R173">
    <cfRule type="expression" dxfId="1" priority="164" stopIfTrue="1">
      <formula>R173="A"</formula>
    </cfRule>
  </conditionalFormatting>
  <conditionalFormatting sqref="R173">
    <cfRule type="expression" dxfId="2" priority="165" stopIfTrue="1">
      <formula>R173="G"</formula>
    </cfRule>
  </conditionalFormatting>
  <conditionalFormatting sqref="R173">
    <cfRule type="expression" dxfId="0" priority="166" stopIfTrue="1">
      <formula>R173="R"</formula>
    </cfRule>
  </conditionalFormatting>
  <conditionalFormatting sqref="R173">
    <cfRule type="expression" dxfId="1" priority="167" stopIfTrue="1">
      <formula>R173="A"</formula>
    </cfRule>
  </conditionalFormatting>
  <conditionalFormatting sqref="R173">
    <cfRule type="expression" dxfId="2" priority="168" stopIfTrue="1">
      <formula>R173="G"</formula>
    </cfRule>
  </conditionalFormatting>
  <conditionalFormatting sqref="Z173:AB173">
    <cfRule type="expression" dxfId="0" priority="169" stopIfTrue="1">
      <formula>Z173="R"</formula>
    </cfRule>
  </conditionalFormatting>
  <conditionalFormatting sqref="Z173:AB173">
    <cfRule type="expression" dxfId="1" priority="170" stopIfTrue="1">
      <formula>Z173="A"</formula>
    </cfRule>
  </conditionalFormatting>
  <conditionalFormatting sqref="Z173:AB173">
    <cfRule type="expression" dxfId="2" priority="171" stopIfTrue="1">
      <formula>Z173="G"</formula>
    </cfRule>
  </conditionalFormatting>
  <conditionalFormatting sqref="Z173:AB173">
    <cfRule type="expression" dxfId="0" priority="172" stopIfTrue="1">
      <formula>Z173="R"</formula>
    </cfRule>
  </conditionalFormatting>
  <conditionalFormatting sqref="Z173:AB173">
    <cfRule type="expression" dxfId="1" priority="173" stopIfTrue="1">
      <formula>Z173="A"</formula>
    </cfRule>
  </conditionalFormatting>
  <conditionalFormatting sqref="Z173:AB173">
    <cfRule type="expression" dxfId="2" priority="174" stopIfTrue="1">
      <formula>Z173="G"</formula>
    </cfRule>
  </conditionalFormatting>
  <conditionalFormatting sqref="Z173:AB173">
    <cfRule type="expression" dxfId="0" priority="175" stopIfTrue="1">
      <formula>Z173="R"</formula>
    </cfRule>
  </conditionalFormatting>
  <conditionalFormatting sqref="Z173:AB173">
    <cfRule type="expression" dxfId="1" priority="176" stopIfTrue="1">
      <formula>Z173="A"</formula>
    </cfRule>
  </conditionalFormatting>
  <conditionalFormatting sqref="Z173:AB173">
    <cfRule type="expression" dxfId="2" priority="177" stopIfTrue="1">
      <formula>Z173="G"</formula>
    </cfRule>
  </conditionalFormatting>
  <conditionalFormatting sqref="Z173:AB173">
    <cfRule type="expression" dxfId="0" priority="178" stopIfTrue="1">
      <formula>Z173="R"</formula>
    </cfRule>
  </conditionalFormatting>
  <conditionalFormatting sqref="Z173:AB173">
    <cfRule type="expression" dxfId="1" priority="179" stopIfTrue="1">
      <formula>Z173="A"</formula>
    </cfRule>
  </conditionalFormatting>
  <conditionalFormatting sqref="Z173:AB173">
    <cfRule type="expression" dxfId="2" priority="180" stopIfTrue="1">
      <formula>Z173="G"</formula>
    </cfRule>
  </conditionalFormatting>
  <conditionalFormatting sqref="AA173">
    <cfRule type="expression" dxfId="0" priority="181" stopIfTrue="1">
      <formula>AA173="R"</formula>
    </cfRule>
  </conditionalFormatting>
  <conditionalFormatting sqref="AA173">
    <cfRule type="expression" dxfId="1" priority="182" stopIfTrue="1">
      <formula>AA173="A"</formula>
    </cfRule>
  </conditionalFormatting>
  <conditionalFormatting sqref="AA173">
    <cfRule type="expression" dxfId="2" priority="183" stopIfTrue="1">
      <formula>AA173="G"</formula>
    </cfRule>
  </conditionalFormatting>
  <conditionalFormatting sqref="AA173">
    <cfRule type="expression" dxfId="0" priority="184" stopIfTrue="1">
      <formula>AA173="R"</formula>
    </cfRule>
  </conditionalFormatting>
  <conditionalFormatting sqref="AA173">
    <cfRule type="expression" dxfId="1" priority="185" stopIfTrue="1">
      <formula>AA173="A"</formula>
    </cfRule>
  </conditionalFormatting>
  <conditionalFormatting sqref="AA173">
    <cfRule type="expression" dxfId="2" priority="186" stopIfTrue="1">
      <formula>AA173="G"</formula>
    </cfRule>
  </conditionalFormatting>
  <conditionalFormatting sqref="AA173">
    <cfRule type="expression" dxfId="0" priority="187" stopIfTrue="1">
      <formula>AA173="R"</formula>
    </cfRule>
  </conditionalFormatting>
  <conditionalFormatting sqref="AA173">
    <cfRule type="expression" dxfId="1" priority="188" stopIfTrue="1">
      <formula>AA173="A"</formula>
    </cfRule>
  </conditionalFormatting>
  <conditionalFormatting sqref="AA173">
    <cfRule type="expression" dxfId="2" priority="189" stopIfTrue="1">
      <formula>AA173="G"</formula>
    </cfRule>
  </conditionalFormatting>
  <conditionalFormatting sqref="AA173">
    <cfRule type="expression" dxfId="0" priority="190" stopIfTrue="1">
      <formula>AA173="R"</formula>
    </cfRule>
  </conditionalFormatting>
  <conditionalFormatting sqref="AA173">
    <cfRule type="expression" dxfId="1" priority="191" stopIfTrue="1">
      <formula>AA173="A"</formula>
    </cfRule>
  </conditionalFormatting>
  <conditionalFormatting sqref="AA173">
    <cfRule type="expression" dxfId="2" priority="192" stopIfTrue="1">
      <formula>AA173="G"</formula>
    </cfRule>
  </conditionalFormatting>
  <conditionalFormatting sqref="AB173">
    <cfRule type="expression" dxfId="0" priority="193" stopIfTrue="1">
      <formula>AB173="R"</formula>
    </cfRule>
  </conditionalFormatting>
  <conditionalFormatting sqref="AB173">
    <cfRule type="expression" dxfId="1" priority="194" stopIfTrue="1">
      <formula>AB173="A"</formula>
    </cfRule>
  </conditionalFormatting>
  <conditionalFormatting sqref="AB173">
    <cfRule type="expression" dxfId="2" priority="195" stopIfTrue="1">
      <formula>AB173="G"</formula>
    </cfRule>
  </conditionalFormatting>
  <conditionalFormatting sqref="AB173">
    <cfRule type="expression" dxfId="0" priority="196" stopIfTrue="1">
      <formula>AB173="R"</formula>
    </cfRule>
  </conditionalFormatting>
  <conditionalFormatting sqref="AB173">
    <cfRule type="expression" dxfId="1" priority="197" stopIfTrue="1">
      <formula>AB173="A"</formula>
    </cfRule>
  </conditionalFormatting>
  <conditionalFormatting sqref="AB173">
    <cfRule type="expression" dxfId="2" priority="198" stopIfTrue="1">
      <formula>AB173="G"</formula>
    </cfRule>
  </conditionalFormatting>
  <conditionalFormatting sqref="AB173">
    <cfRule type="expression" dxfId="0" priority="199" stopIfTrue="1">
      <formula>AB173="R"</formula>
    </cfRule>
  </conditionalFormatting>
  <conditionalFormatting sqref="AB173">
    <cfRule type="expression" dxfId="1" priority="200" stopIfTrue="1">
      <formula>AB173="A"</formula>
    </cfRule>
  </conditionalFormatting>
  <conditionalFormatting sqref="AB173">
    <cfRule type="expression" dxfId="2" priority="201" stopIfTrue="1">
      <formula>AB173="G"</formula>
    </cfRule>
  </conditionalFormatting>
  <conditionalFormatting sqref="AB173">
    <cfRule type="expression" dxfId="0" priority="202" stopIfTrue="1">
      <formula>AB173="R"</formula>
    </cfRule>
  </conditionalFormatting>
  <conditionalFormatting sqref="AB173">
    <cfRule type="expression" dxfId="1" priority="203" stopIfTrue="1">
      <formula>AB173="A"</formula>
    </cfRule>
  </conditionalFormatting>
  <conditionalFormatting sqref="AB173">
    <cfRule type="expression" dxfId="2" priority="204" stopIfTrue="1">
      <formula>AB173="G"</formula>
    </cfRule>
  </conditionalFormatting>
  <dataValidations>
    <dataValidation type="custom" allowBlank="1" showInputMessage="1" showErrorMessage="1" prompt="Data Entry Error - You have selected &quot;Not-for-profit/Voluntary Organisations&quot;  as bidder but are entering data into &quot;Private Limited Company/Publicly Limited Company&quot; input tab." sqref="O18 Y18 P21:R27 Z21:AB27 P29:R33 Z29:AB33 P36:R42 Z36:AB42 P45:R46 Z45:AB46 P48:R49 Z48:AB49 P52:R53 Z52:AB53 P57:R60 Z57:AB60 P63:R72 Z63:AB72 P75:R90 Z75:AB90 P93:R108 Z93:AB108 P115:R128 Z115:AB128 I131:I133 N131:N133 P131:R133 Z131:AB133 P138:R139 Z138:AB139 P145:R146 Z145:AB146 P149:R149 Z149:AB149">
      <formula1>$D$45=$F$34</formula1>
    </dataValidation>
    <dataValidation type="list" allowBlank="1" showInputMessage="1" showErrorMessage="1" prompt="Data Entry Error - You have selected &quot;Not-for-profit/Voluntary Organisations&quot;  as bidder but are entering data into &quot;Private Limited Company/Publicly Limited Company&quot; input tab." sqref="F24:H24 K24:M24 U24:W24">
      <formula1>SysConfig!$F$20:$F$27</formula1>
    </dataValidation>
    <dataValidation type="custom" allowBlank="1" showInputMessage="1" showErrorMessage="1" prompt="Data Entry Error - You have selected &quot;Not-for-profit/Voluntary Organisations&quot;  as bidder but are entering data into &quot;Private Limited Company/Publicly Limited Company&quot; input tab." sqref="K15:M17 U15:W17 E18 J18 T18 F21:H23 K21:M23 U21:W23 F25:H27 K25:M27 U25:W27 F29:H33 K29:M33 U29:W33 F36:H42 K36:M42 U36:W42 F45:H46 K45:M46 U45:W46 F48:H49 K48:M49 U48:W49 F56:H56 K56:M56 U56:W56 F131:H133 K131:M133 U131:W133 F145:H146 K145:M146 U145:W146 F149:H149 K149:M149 U149:W149">
      <formula1>'Bidder Instructions'!$D$40=SysConfig!$F$33</formula1>
    </dataValidation>
    <dataValidation type="custom" allowBlank="1" showInputMessage="1" showErrorMessage="1" prompt="Data Entry Error - You have selected &quot;Not-for-profit/Voluntary Sector Organisation&quot; but are entering data into the &quot;Private Limited Company/PLC&quot; tab. Otherwise, you are attempting to enter a negative value in the balance sheet." sqref="F57:H60 K57:M60 U57:W60 F63:H72 K63:M72 U63:W72 F75:H90 K75:M90 U75:W90 F93:H108 K93:M108 U93:W108 F115:H128 K115:M128 U115:W128 F138:H138 K138:M138 U138:W138">
      <formula1>AND('Bidder Instructions'!$D$40=SysConfig!$F$33,F57&gt;=0)</formula1>
    </dataValidation>
    <dataValidation type="list" allowBlank="1" showInputMessage="1" showErrorMessage="1" prompt="Data Entry Error - You have selected &quot;Not-for-profit/Voluntary Organisations&quot;  as bidder but are entering data into &quot;Private Limited Company/Publicly Limited Company&quot; input tab." sqref="F139:H139 K139:M139 U139:W139">
      <formula1>SysConfig!$F$43:$F$44</formula1>
    </dataValidation>
    <dataValidation type="custom" allowBlank="1" showInputMessage="1" showErrorMessage="1" prompt="Data Entry Error - You have selected &quot;Not-for-profit/Voluntary Organisations&quot;  as bidder but are entering data into &quot;Private Limited Company/Publicly Limited Company&quot; input tab. Otherwise you have entered a positive value for D&amp;A." sqref="F52:H53 K52:M53 U52:W53">
      <formula1>AND('Bidder Instructions'!$D$40=SysConfig!$F$33,F52&lt;=0)</formula1>
    </dataValidation>
  </dataValidations>
  <printOptions/>
  <pageMargins bottom="0.7480314960629921" footer="0.0" header="0.0" left="0.1968503937007874" right="0.15748031496062992" top="0.7480314960629921"/>
  <pageSetup paperSize="8" orientation="portrait"/>
  <colBreaks count="1" manualBreakCount="1">
    <brk id="18" man="1"/>
  </colBreaks>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1" width="3.71"/>
    <col customWidth="1" min="2" max="2" width="6.0"/>
    <col customWidth="1" min="3" max="3" width="28.43"/>
    <col customWidth="1" min="4" max="4" width="1.71"/>
    <col customWidth="1" min="5" max="5" width="77.0"/>
    <col customWidth="1" min="6" max="14" width="26.43"/>
    <col customWidth="1" min="15" max="15" width="3.71"/>
    <col customWidth="1" min="16" max="16" width="71.43"/>
    <col customWidth="1" min="17" max="25" width="26.43"/>
    <col customWidth="1" min="26" max="26" width="3.71"/>
    <col customWidth="1" min="27" max="27" width="71.43"/>
    <col customWidth="1" min="28" max="30" width="26.43"/>
    <col customWidth="1" min="31" max="31" width="3.71"/>
    <col customWidth="1" min="32" max="32" width="71.43"/>
    <col customWidth="1" min="33" max="41" width="26.43"/>
    <col customWidth="1" min="42" max="42" width="4.71"/>
    <col customWidth="1" min="43" max="43" width="71.43"/>
    <col customWidth="1" min="44" max="46" width="26.43"/>
    <col customWidth="1" min="47" max="47" width="8.71"/>
  </cols>
  <sheetData>
    <row r="1" ht="14.25" customHeight="1">
      <c r="A1" s="1" t="s">
        <v>108</v>
      </c>
      <c r="B1" s="1"/>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ht="14.25" customHeight="1">
      <c r="A2" s="1"/>
      <c r="B2" s="1"/>
      <c r="C2" s="3" t="str">
        <f>cstProjectName</f>
        <v>RM 6251 Supply of Energy</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ht="14.25" customHeight="1">
      <c r="A3" s="1"/>
      <c r="B3" s="1"/>
      <c r="C3" s="4" t="str">
        <f>MID(CELL("filename",A1),FIND("]",CELL("filename",A1))+1,256)&amp;" Sheet"</f>
        <v>#VALUE!</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ht="14.25" customHeight="1">
      <c r="A4" s="1"/>
      <c r="B4" s="1"/>
      <c r="C4" s="2" t="str">
        <f>IF(ISBLANK(cstProtectiveMarking),"",cstProtectiveMarking)</f>
        <v>OFFICIAL</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ht="14.25" customHeight="1">
      <c r="A5" s="1"/>
      <c r="B5" s="1"/>
      <c r="C5" s="9" t="str">
        <f>HYPERLINK("#'Contents'!A1",sysChkWord)</f>
        <v>1 Error 1 Warning</v>
      </c>
      <c r="D5" s="8"/>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ht="14.25" customHeight="1">
      <c r="A6" s="1"/>
      <c r="B6" s="9"/>
      <c r="C6" s="10" t="str">
        <f>HYPERLINK("#'Contents'!A1","Click for Contents")</f>
        <v>Click for Contents</v>
      </c>
      <c r="D6" s="7"/>
      <c r="E6" s="8"/>
      <c r="F6" s="8"/>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ht="14.25" customHeight="1">
      <c r="A8" s="26">
        <f t="shared" ref="A8:B8" si="1">SUM(A9:A156)</f>
        <v>0</v>
      </c>
      <c r="B8" s="26">
        <f t="shared" si="1"/>
        <v>0</v>
      </c>
      <c r="C8" s="13"/>
      <c r="D8" s="13"/>
      <c r="E8" s="13"/>
      <c r="F8" s="13"/>
      <c r="G8" s="13"/>
      <c r="H8" s="13"/>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ht="14.25" customHeight="1">
      <c r="A9" s="82"/>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row>
    <row r="10" ht="14.25" customHeight="1">
      <c r="A10" s="24"/>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row>
    <row r="11" ht="14.25" customHeight="1">
      <c r="A11" s="24"/>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row>
    <row r="12" ht="14.25" customHeight="1">
      <c r="A12" s="24"/>
      <c r="B12" s="81"/>
      <c r="C12" s="81"/>
      <c r="D12" s="81"/>
      <c r="E12" s="82" t="s">
        <v>264</v>
      </c>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row>
    <row r="13" ht="14.25" customHeight="1">
      <c r="A13" s="24"/>
      <c r="B13" s="81"/>
      <c r="C13" s="81"/>
      <c r="D13" s="81"/>
      <c r="E13" s="24" t="s">
        <v>265</v>
      </c>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row>
    <row r="14" ht="14.25" customHeight="1">
      <c r="A14" s="24"/>
      <c r="B14" s="81"/>
      <c r="C14" s="81"/>
      <c r="D14" s="23"/>
      <c r="E14" s="23" t="s">
        <v>136</v>
      </c>
      <c r="F14" s="23"/>
      <c r="G14" s="23"/>
      <c r="H14" s="23"/>
      <c r="I14" s="23"/>
      <c r="J14" s="23"/>
      <c r="K14" s="23"/>
      <c r="L14" s="23"/>
      <c r="M14" s="23"/>
      <c r="N14" s="23"/>
      <c r="O14" s="23"/>
      <c r="P14" s="23" t="s">
        <v>137</v>
      </c>
      <c r="Q14" s="23"/>
      <c r="R14" s="23"/>
      <c r="S14" s="23" t="s">
        <v>138</v>
      </c>
      <c r="T14" s="23"/>
      <c r="U14" s="23"/>
      <c r="V14" s="23"/>
      <c r="W14" s="23"/>
      <c r="X14" s="23"/>
      <c r="Y14" s="23"/>
      <c r="Z14" s="23"/>
      <c r="AA14" s="23" t="s">
        <v>137</v>
      </c>
      <c r="AB14" s="23"/>
      <c r="AC14" s="23"/>
      <c r="AD14" s="23"/>
      <c r="AE14" s="23"/>
      <c r="AF14" s="23" t="s">
        <v>266</v>
      </c>
      <c r="AG14" s="23"/>
      <c r="AH14" s="23"/>
      <c r="AI14" s="23" t="s">
        <v>138</v>
      </c>
      <c r="AJ14" s="23"/>
      <c r="AK14" s="23"/>
      <c r="AL14" s="23"/>
      <c r="AM14" s="23"/>
      <c r="AN14" s="23"/>
      <c r="AO14" s="23"/>
      <c r="AP14" s="23"/>
      <c r="AQ14" s="23" t="s">
        <v>266</v>
      </c>
      <c r="AR14" s="81"/>
      <c r="AS14" s="23"/>
      <c r="AT14" s="23"/>
      <c r="AU14" s="23"/>
    </row>
    <row r="15" ht="14.25" customHeight="1">
      <c r="A15" s="24"/>
      <c r="B15" s="81"/>
      <c r="C15" s="81"/>
      <c r="D15" s="23"/>
      <c r="E15" s="23"/>
      <c r="F15" s="23"/>
      <c r="G15" s="23"/>
      <c r="H15" s="23"/>
      <c r="I15" s="23"/>
      <c r="J15" s="23"/>
      <c r="K15" s="23"/>
      <c r="L15" s="23"/>
      <c r="M15" s="23"/>
      <c r="N15" s="23"/>
      <c r="O15" s="23"/>
      <c r="P15" s="23" t="s">
        <v>141</v>
      </c>
      <c r="Q15" s="23"/>
      <c r="R15" s="23"/>
      <c r="S15" s="84"/>
      <c r="T15" s="23"/>
      <c r="U15" s="23"/>
      <c r="V15" s="84"/>
      <c r="W15" s="23"/>
      <c r="X15" s="23"/>
      <c r="Y15" s="84"/>
      <c r="Z15" s="23"/>
      <c r="AA15" s="23"/>
      <c r="AB15" s="23"/>
      <c r="AC15" s="23"/>
      <c r="AD15" s="23"/>
      <c r="AE15" s="23"/>
      <c r="AF15" s="23" t="s">
        <v>141</v>
      </c>
      <c r="AG15" s="23"/>
      <c r="AH15" s="23"/>
      <c r="AI15" s="84"/>
      <c r="AJ15" s="23"/>
      <c r="AK15" s="23"/>
      <c r="AL15" s="84"/>
      <c r="AM15" s="23"/>
      <c r="AN15" s="23"/>
      <c r="AO15" s="84"/>
      <c r="AP15" s="23"/>
      <c r="AQ15" s="23"/>
      <c r="AR15" s="81"/>
      <c r="AS15" s="23"/>
      <c r="AT15" s="23"/>
      <c r="AU15" s="23"/>
    </row>
    <row r="16" ht="14.25" customHeight="1">
      <c r="A16" s="86"/>
      <c r="B16" s="85"/>
      <c r="C16" s="14"/>
      <c r="D16" s="86"/>
      <c r="E16" s="23"/>
      <c r="F16" s="86"/>
      <c r="G16" s="86"/>
      <c r="H16" s="86"/>
      <c r="I16" s="86"/>
      <c r="J16" s="86"/>
      <c r="K16" s="86"/>
      <c r="L16" s="86"/>
      <c r="M16" s="86"/>
      <c r="N16" s="86"/>
      <c r="O16" s="86"/>
      <c r="P16" s="23" t="s">
        <v>142</v>
      </c>
      <c r="Q16" s="86"/>
      <c r="R16" s="86"/>
      <c r="S16" s="87">
        <v>1.0</v>
      </c>
      <c r="T16" s="86"/>
      <c r="U16" s="86"/>
      <c r="V16" s="87">
        <v>1.0</v>
      </c>
      <c r="W16" s="86"/>
      <c r="X16" s="86"/>
      <c r="Y16" s="87">
        <v>1.0</v>
      </c>
      <c r="Z16" s="86"/>
      <c r="AA16" s="23"/>
      <c r="AB16" s="86"/>
      <c r="AC16" s="86"/>
      <c r="AD16" s="86"/>
      <c r="AE16" s="86"/>
      <c r="AF16" s="23" t="s">
        <v>142</v>
      </c>
      <c r="AG16" s="86"/>
      <c r="AH16" s="86"/>
      <c r="AI16" s="87">
        <v>1.0</v>
      </c>
      <c r="AJ16" s="86"/>
      <c r="AK16" s="86"/>
      <c r="AL16" s="87">
        <v>1.0</v>
      </c>
      <c r="AM16" s="86"/>
      <c r="AN16" s="86"/>
      <c r="AO16" s="87">
        <v>1.0</v>
      </c>
      <c r="AP16" s="86"/>
      <c r="AQ16" s="86"/>
      <c r="AR16" s="81"/>
      <c r="AS16" s="81"/>
      <c r="AT16" s="81"/>
      <c r="AU16" s="86"/>
    </row>
    <row r="17" ht="14.25" customHeight="1">
      <c r="A17" s="86"/>
      <c r="B17" s="85"/>
      <c r="C17" s="85"/>
      <c r="D17" s="86"/>
      <c r="E17" s="23"/>
      <c r="F17" s="86"/>
      <c r="G17" s="86"/>
      <c r="H17" s="86"/>
      <c r="I17" s="86"/>
      <c r="J17" s="86"/>
      <c r="K17" s="86"/>
      <c r="L17" s="86"/>
      <c r="M17" s="86"/>
      <c r="N17" s="86"/>
      <c r="O17" s="86"/>
      <c r="P17" s="23" t="s">
        <v>143</v>
      </c>
      <c r="Q17" s="86"/>
      <c r="R17" s="86"/>
      <c r="S17" s="87">
        <v>1.0</v>
      </c>
      <c r="T17" s="86"/>
      <c r="U17" s="86"/>
      <c r="V17" s="87">
        <v>1.0</v>
      </c>
      <c r="W17" s="86"/>
      <c r="X17" s="86"/>
      <c r="Y17" s="87">
        <v>1.0</v>
      </c>
      <c r="Z17" s="86"/>
      <c r="AA17" s="23"/>
      <c r="AB17" s="86"/>
      <c r="AC17" s="86"/>
      <c r="AD17" s="86"/>
      <c r="AE17" s="86"/>
      <c r="AF17" s="23" t="s">
        <v>143</v>
      </c>
      <c r="AG17" s="86"/>
      <c r="AH17" s="86"/>
      <c r="AI17" s="87">
        <v>1.0</v>
      </c>
      <c r="AJ17" s="86"/>
      <c r="AK17" s="86"/>
      <c r="AL17" s="87">
        <v>1.0</v>
      </c>
      <c r="AM17" s="86"/>
      <c r="AN17" s="86"/>
      <c r="AO17" s="87">
        <v>1.0</v>
      </c>
      <c r="AP17" s="86"/>
      <c r="AQ17" s="86"/>
      <c r="AR17" s="81"/>
      <c r="AS17" s="81"/>
      <c r="AT17" s="81"/>
      <c r="AU17" s="86"/>
    </row>
    <row r="18" ht="14.25" customHeight="1">
      <c r="A18" s="81"/>
      <c r="B18" s="85"/>
      <c r="C18" s="85"/>
      <c r="D18" s="81"/>
      <c r="E18" s="84" t="s">
        <v>144</v>
      </c>
      <c r="F18" s="81"/>
      <c r="G18" s="86"/>
      <c r="H18" s="81"/>
      <c r="I18" s="81"/>
      <c r="J18" s="81"/>
      <c r="K18" s="81"/>
      <c r="L18" s="81"/>
      <c r="M18" s="81"/>
      <c r="N18" s="81"/>
      <c r="O18" s="81"/>
      <c r="P18" s="84" t="s">
        <v>145</v>
      </c>
      <c r="Q18" s="81"/>
      <c r="R18" s="86"/>
      <c r="S18" s="81"/>
      <c r="T18" s="81"/>
      <c r="U18" s="86"/>
      <c r="V18" s="81"/>
      <c r="W18" s="81"/>
      <c r="X18" s="86"/>
      <c r="Y18" s="81"/>
      <c r="Z18" s="81"/>
      <c r="AA18" s="23" t="str">
        <f>P18</f>
        <v>Immediate Parent Name</v>
      </c>
      <c r="AB18" s="81"/>
      <c r="AC18" s="81"/>
      <c r="AD18" s="81"/>
      <c r="AE18" s="81"/>
      <c r="AF18" s="84" t="s">
        <v>146</v>
      </c>
      <c r="AG18" s="81"/>
      <c r="AH18" s="86"/>
      <c r="AI18" s="14"/>
      <c r="AJ18" s="81"/>
      <c r="AK18" s="86"/>
      <c r="AL18" s="14"/>
      <c r="AM18" s="81"/>
      <c r="AN18" s="86"/>
      <c r="AO18" s="14"/>
      <c r="AP18" s="81"/>
      <c r="AQ18" s="23" t="str">
        <f>AF18</f>
        <v>Ultimate Parent Name</v>
      </c>
      <c r="AR18" s="14"/>
      <c r="AS18" s="14"/>
      <c r="AT18" s="14"/>
      <c r="AU18" s="81"/>
    </row>
    <row r="19" ht="14.25" customHeight="1">
      <c r="A19" s="14"/>
      <c r="B19" s="85"/>
      <c r="C19" s="85"/>
      <c r="D19" s="14"/>
      <c r="E19" s="88"/>
      <c r="F19" s="14" t="s">
        <v>267</v>
      </c>
      <c r="G19" s="14" t="s">
        <v>268</v>
      </c>
      <c r="H19" s="81" t="s">
        <v>269</v>
      </c>
      <c r="I19" s="14" t="s">
        <v>267</v>
      </c>
      <c r="J19" s="14" t="s">
        <v>268</v>
      </c>
      <c r="K19" s="81" t="s">
        <v>269</v>
      </c>
      <c r="L19" s="14" t="s">
        <v>267</v>
      </c>
      <c r="M19" s="14" t="s">
        <v>268</v>
      </c>
      <c r="N19" s="81" t="s">
        <v>269</v>
      </c>
      <c r="O19" s="14"/>
      <c r="P19" s="88"/>
      <c r="Q19" s="14" t="s">
        <v>267</v>
      </c>
      <c r="R19" s="14" t="s">
        <v>268</v>
      </c>
      <c r="S19" s="81" t="s">
        <v>269</v>
      </c>
      <c r="T19" s="14" t="s">
        <v>267</v>
      </c>
      <c r="U19" s="14" t="s">
        <v>268</v>
      </c>
      <c r="V19" s="81" t="s">
        <v>269</v>
      </c>
      <c r="W19" s="14" t="s">
        <v>267</v>
      </c>
      <c r="X19" s="14" t="s">
        <v>268</v>
      </c>
      <c r="Y19" s="81" t="s">
        <v>269</v>
      </c>
      <c r="Z19" s="14"/>
      <c r="AA19" s="88"/>
      <c r="AB19" s="81" t="s">
        <v>269</v>
      </c>
      <c r="AC19" s="81" t="s">
        <v>269</v>
      </c>
      <c r="AD19" s="81" t="s">
        <v>269</v>
      </c>
      <c r="AE19" s="14"/>
      <c r="AF19" s="88"/>
      <c r="AG19" s="14" t="s">
        <v>267</v>
      </c>
      <c r="AH19" s="14" t="s">
        <v>268</v>
      </c>
      <c r="AI19" s="81" t="s">
        <v>269</v>
      </c>
      <c r="AJ19" s="14" t="s">
        <v>267</v>
      </c>
      <c r="AK19" s="14" t="s">
        <v>268</v>
      </c>
      <c r="AL19" s="81" t="s">
        <v>269</v>
      </c>
      <c r="AM19" s="14" t="s">
        <v>267</v>
      </c>
      <c r="AN19" s="14" t="s">
        <v>268</v>
      </c>
      <c r="AO19" s="81" t="s">
        <v>269</v>
      </c>
      <c r="AP19" s="14"/>
      <c r="AQ19" s="88"/>
      <c r="AR19" s="14"/>
      <c r="AS19" s="14"/>
      <c r="AT19" s="14"/>
      <c r="AU19" s="14"/>
    </row>
    <row r="20" ht="14.25" customHeight="1">
      <c r="A20" s="81"/>
      <c r="B20" s="85"/>
      <c r="C20" s="85"/>
      <c r="D20" s="81"/>
      <c r="E20" s="89" t="s">
        <v>147</v>
      </c>
      <c r="F20" s="81"/>
      <c r="G20" s="81"/>
      <c r="H20" s="81"/>
      <c r="I20" s="81"/>
      <c r="J20" s="81"/>
      <c r="K20" s="81"/>
      <c r="L20" s="81"/>
      <c r="M20" s="81"/>
      <c r="N20" s="90" t="s">
        <v>148</v>
      </c>
      <c r="O20" s="81"/>
      <c r="P20" s="89" t="s">
        <v>147</v>
      </c>
      <c r="Q20" s="81"/>
      <c r="R20" s="81"/>
      <c r="S20" s="81"/>
      <c r="T20" s="81"/>
      <c r="U20" s="81"/>
      <c r="V20" s="81"/>
      <c r="W20" s="81"/>
      <c r="X20" s="81"/>
      <c r="Y20" s="90" t="s">
        <v>148</v>
      </c>
      <c r="Z20" s="81"/>
      <c r="AA20" s="89" t="s">
        <v>147</v>
      </c>
      <c r="AB20" s="81"/>
      <c r="AC20" s="81"/>
      <c r="AD20" s="90" t="s">
        <v>148</v>
      </c>
      <c r="AE20" s="81"/>
      <c r="AF20" s="89" t="s">
        <v>147</v>
      </c>
      <c r="AG20" s="81"/>
      <c r="AH20" s="81"/>
      <c r="AI20" s="81"/>
      <c r="AJ20" s="81"/>
      <c r="AK20" s="81"/>
      <c r="AL20" s="81"/>
      <c r="AM20" s="81"/>
      <c r="AN20" s="81"/>
      <c r="AO20" s="90" t="s">
        <v>148</v>
      </c>
      <c r="AP20" s="81"/>
      <c r="AQ20" s="89" t="s">
        <v>147</v>
      </c>
      <c r="AR20" s="81"/>
      <c r="AS20" s="81"/>
      <c r="AT20" s="90" t="s">
        <v>148</v>
      </c>
      <c r="AU20" s="81"/>
    </row>
    <row r="21" ht="14.25" customHeight="1">
      <c r="A21" s="14"/>
      <c r="B21" s="85"/>
      <c r="C21" s="85"/>
      <c r="D21" s="14"/>
      <c r="E21" s="91" t="s">
        <v>270</v>
      </c>
      <c r="F21" s="94" t="str">
        <f t="shared" ref="F21:F25" si="2">H21</f>
        <v>31/XX/20XX</v>
      </c>
      <c r="G21" s="94" t="str">
        <f t="shared" ref="G21:G25" si="3">H21</f>
        <v>31/XX/20XX</v>
      </c>
      <c r="H21" s="93" t="s">
        <v>150</v>
      </c>
      <c r="I21" s="94" t="str">
        <f t="shared" ref="I21:I25" si="4">K21</f>
        <v>31/XX/20XX</v>
      </c>
      <c r="J21" s="94" t="str">
        <f t="shared" ref="J21:J25" si="5">K21</f>
        <v>31/XX/20XX</v>
      </c>
      <c r="K21" s="93" t="s">
        <v>150</v>
      </c>
      <c r="L21" s="94" t="str">
        <f t="shared" ref="L21:L25" si="6">N21</f>
        <v>31/XX/20XX</v>
      </c>
      <c r="M21" s="94" t="str">
        <f t="shared" ref="M21:M25" si="7">N21</f>
        <v>31/XX/20XX</v>
      </c>
      <c r="N21" s="93" t="s">
        <v>150</v>
      </c>
      <c r="O21" s="14"/>
      <c r="P21" s="91" t="s">
        <v>271</v>
      </c>
      <c r="Q21" s="94" t="str">
        <f t="shared" ref="Q21:Q25" si="8">S21</f>
        <v>31/XX/20XX</v>
      </c>
      <c r="R21" s="94" t="str">
        <f t="shared" ref="R21:R25" si="9">S21</f>
        <v>31/XX/20XX</v>
      </c>
      <c r="S21" s="93" t="s">
        <v>150</v>
      </c>
      <c r="T21" s="94" t="str">
        <f t="shared" ref="T21:T25" si="10">V21</f>
        <v>31/XX/20XX</v>
      </c>
      <c r="U21" s="94" t="str">
        <f t="shared" ref="U21:U25" si="11">V21</f>
        <v>31/XX/20XX</v>
      </c>
      <c r="V21" s="93" t="s">
        <v>150</v>
      </c>
      <c r="W21" s="94" t="str">
        <f t="shared" ref="W21:W25" si="12">Y21</f>
        <v>31/XX/20XX</v>
      </c>
      <c r="X21" s="94" t="str">
        <f t="shared" ref="X21:X25" si="13">Y21</f>
        <v>31/XX/20XX</v>
      </c>
      <c r="Y21" s="93" t="s">
        <v>150</v>
      </c>
      <c r="Z21" s="14"/>
      <c r="AA21" s="91" t="s">
        <v>270</v>
      </c>
      <c r="AB21" s="94" t="str">
        <f t="shared" ref="AB21:AB25" si="14">S21</f>
        <v>31/XX/20XX</v>
      </c>
      <c r="AC21" s="94" t="str">
        <f t="shared" ref="AC21:AC25" si="15">V21</f>
        <v>31/XX/20XX</v>
      </c>
      <c r="AD21" s="94" t="str">
        <f t="shared" ref="AD21:AD25" si="16">Y21</f>
        <v>31/XX/20XX</v>
      </c>
      <c r="AE21" s="14"/>
      <c r="AF21" s="91" t="s">
        <v>271</v>
      </c>
      <c r="AG21" s="94" t="str">
        <f t="shared" ref="AG21:AG25" si="17">AI21</f>
        <v>31/XX/20XX</v>
      </c>
      <c r="AH21" s="94" t="str">
        <f t="shared" ref="AH21:AH25" si="18">AI21</f>
        <v>31/XX/20XX</v>
      </c>
      <c r="AI21" s="93" t="s">
        <v>150</v>
      </c>
      <c r="AJ21" s="94" t="str">
        <f t="shared" ref="AJ21:AJ25" si="19">AL21</f>
        <v>31/XX/20XX</v>
      </c>
      <c r="AK21" s="94" t="str">
        <f t="shared" ref="AK21:AK25" si="20">AL21</f>
        <v>31/XX/20XX</v>
      </c>
      <c r="AL21" s="93" t="s">
        <v>150</v>
      </c>
      <c r="AM21" s="94" t="str">
        <f t="shared" ref="AM21:AM25" si="21">AO21</f>
        <v>31/XX/20XX</v>
      </c>
      <c r="AN21" s="94" t="str">
        <f t="shared" ref="AN21:AN25" si="22">AO21</f>
        <v>31/XX/20XX</v>
      </c>
      <c r="AO21" s="93" t="s">
        <v>150</v>
      </c>
      <c r="AP21" s="14"/>
      <c r="AQ21" s="91" t="s">
        <v>270</v>
      </c>
      <c r="AR21" s="94" t="str">
        <f t="shared" ref="AR21:AR25" si="23">AI21</f>
        <v>31/XX/20XX</v>
      </c>
      <c r="AS21" s="94" t="str">
        <f t="shared" ref="AS21:AS25" si="24">AL21</f>
        <v>31/XX/20XX</v>
      </c>
      <c r="AT21" s="94" t="str">
        <f t="shared" ref="AT21:AT25" si="25">AO21</f>
        <v>31/XX/20XX</v>
      </c>
      <c r="AU21" s="14"/>
    </row>
    <row r="22" ht="14.25" customHeight="1">
      <c r="A22" s="85"/>
      <c r="C22" s="85"/>
      <c r="D22" s="14"/>
      <c r="E22" s="48" t="s">
        <v>152</v>
      </c>
      <c r="F22" s="115">
        <f t="shared" si="2"/>
        <v>12</v>
      </c>
      <c r="G22" s="115">
        <f t="shared" si="3"/>
        <v>12</v>
      </c>
      <c r="H22" s="84">
        <v>12.0</v>
      </c>
      <c r="I22" s="115">
        <f t="shared" si="4"/>
        <v>12</v>
      </c>
      <c r="J22" s="115">
        <f t="shared" si="5"/>
        <v>12</v>
      </c>
      <c r="K22" s="84">
        <v>12.0</v>
      </c>
      <c r="L22" s="115">
        <f t="shared" si="6"/>
        <v>12</v>
      </c>
      <c r="M22" s="115">
        <f t="shared" si="7"/>
        <v>12</v>
      </c>
      <c r="N22" s="84">
        <v>12.0</v>
      </c>
      <c r="O22" s="14"/>
      <c r="P22" s="48" t="s">
        <v>152</v>
      </c>
      <c r="Q22" s="115">
        <f t="shared" si="8"/>
        <v>12</v>
      </c>
      <c r="R22" s="115">
        <f t="shared" si="9"/>
        <v>12</v>
      </c>
      <c r="S22" s="84">
        <v>12.0</v>
      </c>
      <c r="T22" s="115">
        <f t="shared" si="10"/>
        <v>12</v>
      </c>
      <c r="U22" s="115">
        <f t="shared" si="11"/>
        <v>12</v>
      </c>
      <c r="V22" s="84">
        <v>12.0</v>
      </c>
      <c r="W22" s="115">
        <f t="shared" si="12"/>
        <v>12</v>
      </c>
      <c r="X22" s="115">
        <f t="shared" si="13"/>
        <v>12</v>
      </c>
      <c r="Y22" s="84">
        <v>12.0</v>
      </c>
      <c r="Z22" s="14"/>
      <c r="AA22" s="48" t="s">
        <v>152</v>
      </c>
      <c r="AB22" s="115">
        <f t="shared" si="14"/>
        <v>12</v>
      </c>
      <c r="AC22" s="115">
        <f t="shared" si="15"/>
        <v>12</v>
      </c>
      <c r="AD22" s="115">
        <f t="shared" si="16"/>
        <v>12</v>
      </c>
      <c r="AE22" s="14"/>
      <c r="AF22" s="48" t="s">
        <v>152</v>
      </c>
      <c r="AG22" s="115">
        <f t="shared" si="17"/>
        <v>12</v>
      </c>
      <c r="AH22" s="115">
        <f t="shared" si="18"/>
        <v>12</v>
      </c>
      <c r="AI22" s="84">
        <v>12.0</v>
      </c>
      <c r="AJ22" s="115">
        <f t="shared" si="19"/>
        <v>12</v>
      </c>
      <c r="AK22" s="115">
        <f t="shared" si="20"/>
        <v>12</v>
      </c>
      <c r="AL22" s="84">
        <v>12.0</v>
      </c>
      <c r="AM22" s="115">
        <f t="shared" si="21"/>
        <v>12</v>
      </c>
      <c r="AN22" s="115">
        <f t="shared" si="22"/>
        <v>12</v>
      </c>
      <c r="AO22" s="84">
        <v>12.0</v>
      </c>
      <c r="AP22" s="14"/>
      <c r="AQ22" s="48" t="s">
        <v>152</v>
      </c>
      <c r="AR22" s="115">
        <f t="shared" si="23"/>
        <v>12</v>
      </c>
      <c r="AS22" s="115">
        <f t="shared" si="24"/>
        <v>12</v>
      </c>
      <c r="AT22" s="115">
        <f t="shared" si="25"/>
        <v>12</v>
      </c>
      <c r="AU22" s="14"/>
    </row>
    <row r="23" ht="14.25" customHeight="1">
      <c r="A23" s="85"/>
      <c r="C23" s="85"/>
      <c r="D23" s="14"/>
      <c r="E23" s="48" t="s">
        <v>153</v>
      </c>
      <c r="F23" s="115" t="str">
        <f t="shared" si="2"/>
        <v>N</v>
      </c>
      <c r="G23" s="115" t="str">
        <f t="shared" si="3"/>
        <v>N</v>
      </c>
      <c r="H23" s="84" t="s">
        <v>154</v>
      </c>
      <c r="I23" s="115" t="str">
        <f t="shared" si="4"/>
        <v>N</v>
      </c>
      <c r="J23" s="115" t="str">
        <f t="shared" si="5"/>
        <v>N</v>
      </c>
      <c r="K23" s="84" t="s">
        <v>154</v>
      </c>
      <c r="L23" s="115" t="str">
        <f t="shared" si="6"/>
        <v>N</v>
      </c>
      <c r="M23" s="115" t="str">
        <f t="shared" si="7"/>
        <v>N</v>
      </c>
      <c r="N23" s="84" t="s">
        <v>154</v>
      </c>
      <c r="O23" s="14"/>
      <c r="P23" s="48" t="s">
        <v>153</v>
      </c>
      <c r="Q23" s="115" t="str">
        <f t="shared" si="8"/>
        <v>N</v>
      </c>
      <c r="R23" s="115" t="str">
        <f t="shared" si="9"/>
        <v>N</v>
      </c>
      <c r="S23" s="84" t="s">
        <v>154</v>
      </c>
      <c r="T23" s="115" t="str">
        <f t="shared" si="10"/>
        <v>N</v>
      </c>
      <c r="U23" s="115" t="str">
        <f t="shared" si="11"/>
        <v>N</v>
      </c>
      <c r="V23" s="84" t="s">
        <v>154</v>
      </c>
      <c r="W23" s="115" t="str">
        <f t="shared" si="12"/>
        <v>N</v>
      </c>
      <c r="X23" s="115" t="str">
        <f t="shared" si="13"/>
        <v>N</v>
      </c>
      <c r="Y23" s="84" t="s">
        <v>154</v>
      </c>
      <c r="Z23" s="14"/>
      <c r="AA23" s="48" t="s">
        <v>153</v>
      </c>
      <c r="AB23" s="115" t="str">
        <f t="shared" si="14"/>
        <v>N</v>
      </c>
      <c r="AC23" s="115" t="str">
        <f t="shared" si="15"/>
        <v>N</v>
      </c>
      <c r="AD23" s="115" t="str">
        <f t="shared" si="16"/>
        <v>N</v>
      </c>
      <c r="AE23" s="14"/>
      <c r="AF23" s="48" t="s">
        <v>153</v>
      </c>
      <c r="AG23" s="115" t="str">
        <f t="shared" si="17"/>
        <v>N</v>
      </c>
      <c r="AH23" s="115" t="str">
        <f t="shared" si="18"/>
        <v>N</v>
      </c>
      <c r="AI23" s="84" t="s">
        <v>154</v>
      </c>
      <c r="AJ23" s="115" t="str">
        <f t="shared" si="19"/>
        <v>N</v>
      </c>
      <c r="AK23" s="115" t="str">
        <f t="shared" si="20"/>
        <v>N</v>
      </c>
      <c r="AL23" s="84" t="s">
        <v>154</v>
      </c>
      <c r="AM23" s="115" t="str">
        <f t="shared" si="21"/>
        <v>N</v>
      </c>
      <c r="AN23" s="115" t="str">
        <f t="shared" si="22"/>
        <v>N</v>
      </c>
      <c r="AO23" s="84" t="s">
        <v>154</v>
      </c>
      <c r="AP23" s="14"/>
      <c r="AQ23" s="48" t="s">
        <v>153</v>
      </c>
      <c r="AR23" s="115" t="str">
        <f t="shared" si="23"/>
        <v>N</v>
      </c>
      <c r="AS23" s="115" t="str">
        <f t="shared" si="24"/>
        <v>N</v>
      </c>
      <c r="AT23" s="115" t="str">
        <f t="shared" si="25"/>
        <v>N</v>
      </c>
      <c r="AU23" s="14"/>
    </row>
    <row r="24" ht="14.25" customHeight="1">
      <c r="A24" s="85"/>
      <c r="C24" s="85"/>
      <c r="D24" s="14"/>
      <c r="E24" s="48" t="s">
        <v>62</v>
      </c>
      <c r="F24" s="115" t="str">
        <f t="shared" si="2"/>
        <v>N/A</v>
      </c>
      <c r="G24" s="115" t="str">
        <f t="shared" si="3"/>
        <v>N/A</v>
      </c>
      <c r="H24" s="36" t="s">
        <v>156</v>
      </c>
      <c r="I24" s="115" t="str">
        <f t="shared" si="4"/>
        <v>N/A</v>
      </c>
      <c r="J24" s="115" t="str">
        <f t="shared" si="5"/>
        <v>N/A</v>
      </c>
      <c r="K24" s="36" t="s">
        <v>156</v>
      </c>
      <c r="L24" s="115" t="str">
        <f t="shared" si="6"/>
        <v>N/A</v>
      </c>
      <c r="M24" s="115" t="str">
        <f t="shared" si="7"/>
        <v>N/A</v>
      </c>
      <c r="N24" s="36" t="s">
        <v>156</v>
      </c>
      <c r="O24" s="14"/>
      <c r="P24" s="48" t="s">
        <v>62</v>
      </c>
      <c r="Q24" s="115" t="str">
        <f t="shared" si="8"/>
        <v>N/A</v>
      </c>
      <c r="R24" s="115" t="str">
        <f t="shared" si="9"/>
        <v>N/A</v>
      </c>
      <c r="S24" s="36" t="s">
        <v>156</v>
      </c>
      <c r="T24" s="115" t="str">
        <f t="shared" si="10"/>
        <v>N/A</v>
      </c>
      <c r="U24" s="115" t="str">
        <f t="shared" si="11"/>
        <v>N/A</v>
      </c>
      <c r="V24" s="36" t="s">
        <v>156</v>
      </c>
      <c r="W24" s="115" t="str">
        <f t="shared" si="12"/>
        <v>N/A</v>
      </c>
      <c r="X24" s="115" t="str">
        <f t="shared" si="13"/>
        <v>N/A</v>
      </c>
      <c r="Y24" s="36" t="s">
        <v>156</v>
      </c>
      <c r="Z24" s="14"/>
      <c r="AA24" s="48" t="s">
        <v>62</v>
      </c>
      <c r="AB24" s="115" t="str">
        <f t="shared" si="14"/>
        <v>N/A</v>
      </c>
      <c r="AC24" s="115" t="str">
        <f t="shared" si="15"/>
        <v>N/A</v>
      </c>
      <c r="AD24" s="115" t="str">
        <f t="shared" si="16"/>
        <v>N/A</v>
      </c>
      <c r="AE24" s="14"/>
      <c r="AF24" s="48" t="s">
        <v>62</v>
      </c>
      <c r="AG24" s="115" t="str">
        <f t="shared" si="17"/>
        <v>N/A</v>
      </c>
      <c r="AH24" s="115" t="str">
        <f t="shared" si="18"/>
        <v>N/A</v>
      </c>
      <c r="AI24" s="36" t="s">
        <v>156</v>
      </c>
      <c r="AJ24" s="115" t="str">
        <f t="shared" si="19"/>
        <v>N/A</v>
      </c>
      <c r="AK24" s="115" t="str">
        <f t="shared" si="20"/>
        <v>N/A</v>
      </c>
      <c r="AL24" s="36" t="s">
        <v>156</v>
      </c>
      <c r="AM24" s="115" t="str">
        <f t="shared" si="21"/>
        <v>N/A</v>
      </c>
      <c r="AN24" s="115" t="str">
        <f t="shared" si="22"/>
        <v>N/A</v>
      </c>
      <c r="AO24" s="36" t="s">
        <v>156</v>
      </c>
      <c r="AP24" s="14"/>
      <c r="AQ24" s="48" t="s">
        <v>62</v>
      </c>
      <c r="AR24" s="115" t="str">
        <f t="shared" si="23"/>
        <v>N/A</v>
      </c>
      <c r="AS24" s="115" t="str">
        <f t="shared" si="24"/>
        <v>N/A</v>
      </c>
      <c r="AT24" s="115" t="str">
        <f t="shared" si="25"/>
        <v>N/A</v>
      </c>
      <c r="AU24" s="14"/>
    </row>
    <row r="25" ht="14.25" customHeight="1">
      <c r="A25" s="85"/>
      <c r="C25" s="85"/>
      <c r="D25" s="14"/>
      <c r="E25" s="48" t="s">
        <v>157</v>
      </c>
      <c r="F25" s="115" t="str">
        <f t="shared" si="2"/>
        <v>Annual</v>
      </c>
      <c r="G25" s="115" t="str">
        <f t="shared" si="3"/>
        <v>Annual</v>
      </c>
      <c r="H25" s="84" t="s">
        <v>158</v>
      </c>
      <c r="I25" s="115" t="str">
        <f t="shared" si="4"/>
        <v>Annual</v>
      </c>
      <c r="J25" s="115" t="str">
        <f t="shared" si="5"/>
        <v>Annual</v>
      </c>
      <c r="K25" s="84" t="s">
        <v>158</v>
      </c>
      <c r="L25" s="115" t="str">
        <f t="shared" si="6"/>
        <v>Annual</v>
      </c>
      <c r="M25" s="115" t="str">
        <f t="shared" si="7"/>
        <v>Annual</v>
      </c>
      <c r="N25" s="84" t="s">
        <v>158</v>
      </c>
      <c r="O25" s="14"/>
      <c r="P25" s="48" t="s">
        <v>157</v>
      </c>
      <c r="Q25" s="115" t="str">
        <f t="shared" si="8"/>
        <v>Annual</v>
      </c>
      <c r="R25" s="115" t="str">
        <f t="shared" si="9"/>
        <v>Annual</v>
      </c>
      <c r="S25" s="84" t="s">
        <v>158</v>
      </c>
      <c r="T25" s="115" t="str">
        <f t="shared" si="10"/>
        <v>Annual</v>
      </c>
      <c r="U25" s="115" t="str">
        <f t="shared" si="11"/>
        <v>Annual</v>
      </c>
      <c r="V25" s="84" t="s">
        <v>158</v>
      </c>
      <c r="W25" s="115" t="str">
        <f t="shared" si="12"/>
        <v>Annual</v>
      </c>
      <c r="X25" s="115" t="str">
        <f t="shared" si="13"/>
        <v>Annual</v>
      </c>
      <c r="Y25" s="84" t="s">
        <v>158</v>
      </c>
      <c r="Z25" s="14"/>
      <c r="AA25" s="48" t="s">
        <v>157</v>
      </c>
      <c r="AB25" s="115" t="str">
        <f t="shared" si="14"/>
        <v>Annual</v>
      </c>
      <c r="AC25" s="115" t="str">
        <f t="shared" si="15"/>
        <v>Annual</v>
      </c>
      <c r="AD25" s="115" t="str">
        <f t="shared" si="16"/>
        <v>Annual</v>
      </c>
      <c r="AE25" s="14"/>
      <c r="AF25" s="48" t="s">
        <v>157</v>
      </c>
      <c r="AG25" s="115" t="str">
        <f t="shared" si="17"/>
        <v>Annual</v>
      </c>
      <c r="AH25" s="115" t="str">
        <f t="shared" si="18"/>
        <v>Annual</v>
      </c>
      <c r="AI25" s="84" t="s">
        <v>158</v>
      </c>
      <c r="AJ25" s="115" t="str">
        <f t="shared" si="19"/>
        <v>Annual</v>
      </c>
      <c r="AK25" s="115" t="str">
        <f t="shared" si="20"/>
        <v>Annual</v>
      </c>
      <c r="AL25" s="84" t="s">
        <v>158</v>
      </c>
      <c r="AM25" s="115" t="str">
        <f t="shared" si="21"/>
        <v>Annual</v>
      </c>
      <c r="AN25" s="115" t="str">
        <f t="shared" si="22"/>
        <v>Annual</v>
      </c>
      <c r="AO25" s="84" t="s">
        <v>158</v>
      </c>
      <c r="AP25" s="14"/>
      <c r="AQ25" s="48" t="s">
        <v>157</v>
      </c>
      <c r="AR25" s="115" t="str">
        <f t="shared" si="23"/>
        <v>Annual</v>
      </c>
      <c r="AS25" s="115" t="str">
        <f t="shared" si="24"/>
        <v>Annual</v>
      </c>
      <c r="AT25" s="115" t="str">
        <f t="shared" si="25"/>
        <v>Annual</v>
      </c>
      <c r="AU25" s="14"/>
    </row>
    <row r="26" ht="14.25" customHeight="1">
      <c r="A26" s="85">
        <f t="shared" ref="A26:A31" si="26">IF(OR(H26&lt;0,K26&lt;0,N26&lt;0,AB26&lt;0,AC26&lt;0,AD26&lt;0,AI26&lt;0,AL26&lt;0,AO26&lt;0),1,0)</f>
        <v>0</v>
      </c>
      <c r="C26" s="85"/>
      <c r="D26" s="14"/>
      <c r="E26" s="96" t="s">
        <v>272</v>
      </c>
      <c r="F26" s="97">
        <v>0.0</v>
      </c>
      <c r="G26" s="97">
        <v>0.0</v>
      </c>
      <c r="H26" s="98">
        <f t="shared" ref="H26:H31" si="27">SUM(F26:G26)</f>
        <v>0</v>
      </c>
      <c r="I26" s="97">
        <v>0.0</v>
      </c>
      <c r="J26" s="97">
        <v>0.0</v>
      </c>
      <c r="K26" s="98">
        <f t="shared" ref="K26:K31" si="28">SUM(I26:J26)</f>
        <v>0</v>
      </c>
      <c r="L26" s="97">
        <v>0.0</v>
      </c>
      <c r="M26" s="97">
        <v>0.0</v>
      </c>
      <c r="N26" s="98">
        <f t="shared" ref="N26:N31" si="29">SUM(L26:M26)</f>
        <v>0</v>
      </c>
      <c r="O26" s="14"/>
      <c r="P26" s="96" t="s">
        <v>272</v>
      </c>
      <c r="Q26" s="97">
        <v>0.0</v>
      </c>
      <c r="R26" s="97">
        <v>0.0</v>
      </c>
      <c r="S26" s="98">
        <f t="shared" ref="S26:S31" si="30">SUM(Q26:R26)</f>
        <v>0</v>
      </c>
      <c r="T26" s="97">
        <v>0.0</v>
      </c>
      <c r="U26" s="97">
        <v>0.0</v>
      </c>
      <c r="V26" s="98">
        <f t="shared" ref="V26:V31" si="31">SUM(T26:U26)</f>
        <v>0</v>
      </c>
      <c r="W26" s="97">
        <v>0.0</v>
      </c>
      <c r="X26" s="97">
        <v>0.0</v>
      </c>
      <c r="Y26" s="98">
        <f t="shared" ref="Y26:Y31" si="32">SUM(W26:X26)</f>
        <v>0</v>
      </c>
      <c r="Z26" s="14"/>
      <c r="AA26" s="96" t="s">
        <v>272</v>
      </c>
      <c r="AB26" s="98">
        <f t="shared" ref="AB26:AB31" si="33">S26/S$16</f>
        <v>0</v>
      </c>
      <c r="AC26" s="98">
        <f t="shared" ref="AC26:AC31" si="34">V26/V$16</f>
        <v>0</v>
      </c>
      <c r="AD26" s="98">
        <f t="shared" ref="AD26:AD31" si="35">Y26/Y$16</f>
        <v>0</v>
      </c>
      <c r="AE26" s="14"/>
      <c r="AF26" s="96" t="s">
        <v>272</v>
      </c>
      <c r="AG26" s="97">
        <v>0.0</v>
      </c>
      <c r="AH26" s="97">
        <v>0.0</v>
      </c>
      <c r="AI26" s="98">
        <f t="shared" ref="AI26:AI31" si="36">SUM(AG26:AH26)</f>
        <v>0</v>
      </c>
      <c r="AJ26" s="97">
        <v>0.0</v>
      </c>
      <c r="AK26" s="97">
        <v>0.0</v>
      </c>
      <c r="AL26" s="98">
        <f t="shared" ref="AL26:AL31" si="37">SUM(AJ26:AK26)</f>
        <v>0</v>
      </c>
      <c r="AM26" s="97">
        <v>0.0</v>
      </c>
      <c r="AN26" s="97">
        <v>0.0</v>
      </c>
      <c r="AO26" s="98">
        <f t="shared" ref="AO26:AO31" si="38">SUM(AM26:AN26)</f>
        <v>0</v>
      </c>
      <c r="AP26" s="14"/>
      <c r="AQ26" s="96" t="s">
        <v>272</v>
      </c>
      <c r="AR26" s="98">
        <f t="shared" ref="AR26:AR31" si="39">AI26/AI$16</f>
        <v>0</v>
      </c>
      <c r="AS26" s="98">
        <f t="shared" ref="AS26:AS31" si="40">AL26/AL$16</f>
        <v>0</v>
      </c>
      <c r="AT26" s="98">
        <f t="shared" ref="AT26:AT31" si="41">AO26/AO$16</f>
        <v>0</v>
      </c>
      <c r="AU26" s="14"/>
    </row>
    <row r="27" ht="14.25" customHeight="1">
      <c r="A27" s="85">
        <f t="shared" si="26"/>
        <v>0</v>
      </c>
      <c r="C27" s="85"/>
      <c r="D27" s="14"/>
      <c r="E27" s="107" t="s">
        <v>273</v>
      </c>
      <c r="F27" s="97">
        <v>0.0</v>
      </c>
      <c r="G27" s="97">
        <v>0.0</v>
      </c>
      <c r="H27" s="98">
        <f t="shared" si="27"/>
        <v>0</v>
      </c>
      <c r="I27" s="97">
        <v>0.0</v>
      </c>
      <c r="J27" s="97">
        <v>0.0</v>
      </c>
      <c r="K27" s="98">
        <f t="shared" si="28"/>
        <v>0</v>
      </c>
      <c r="L27" s="97">
        <v>0.0</v>
      </c>
      <c r="M27" s="97">
        <v>0.0</v>
      </c>
      <c r="N27" s="98">
        <f t="shared" si="29"/>
        <v>0</v>
      </c>
      <c r="O27" s="14"/>
      <c r="P27" s="107" t="s">
        <v>273</v>
      </c>
      <c r="Q27" s="97">
        <v>0.0</v>
      </c>
      <c r="R27" s="97">
        <v>0.0</v>
      </c>
      <c r="S27" s="98">
        <f t="shared" si="30"/>
        <v>0</v>
      </c>
      <c r="T27" s="97">
        <v>0.0</v>
      </c>
      <c r="U27" s="97">
        <v>0.0</v>
      </c>
      <c r="V27" s="98">
        <f t="shared" si="31"/>
        <v>0</v>
      </c>
      <c r="W27" s="97">
        <v>0.0</v>
      </c>
      <c r="X27" s="97">
        <v>0.0</v>
      </c>
      <c r="Y27" s="98">
        <f t="shared" si="32"/>
        <v>0</v>
      </c>
      <c r="Z27" s="14"/>
      <c r="AA27" s="107" t="s">
        <v>273</v>
      </c>
      <c r="AB27" s="98">
        <f t="shared" si="33"/>
        <v>0</v>
      </c>
      <c r="AC27" s="98">
        <f t="shared" si="34"/>
        <v>0</v>
      </c>
      <c r="AD27" s="98">
        <f t="shared" si="35"/>
        <v>0</v>
      </c>
      <c r="AE27" s="14"/>
      <c r="AF27" s="107" t="s">
        <v>274</v>
      </c>
      <c r="AG27" s="97">
        <v>0.0</v>
      </c>
      <c r="AH27" s="97">
        <v>0.0</v>
      </c>
      <c r="AI27" s="98">
        <f t="shared" si="36"/>
        <v>0</v>
      </c>
      <c r="AJ27" s="97">
        <v>0.0</v>
      </c>
      <c r="AK27" s="97">
        <v>0.0</v>
      </c>
      <c r="AL27" s="98">
        <f t="shared" si="37"/>
        <v>0</v>
      </c>
      <c r="AM27" s="97">
        <v>0.0</v>
      </c>
      <c r="AN27" s="97">
        <v>0.0</v>
      </c>
      <c r="AO27" s="98">
        <f t="shared" si="38"/>
        <v>0</v>
      </c>
      <c r="AP27" s="14"/>
      <c r="AQ27" s="107" t="s">
        <v>273</v>
      </c>
      <c r="AR27" s="98">
        <f t="shared" si="39"/>
        <v>0</v>
      </c>
      <c r="AS27" s="98">
        <f t="shared" si="40"/>
        <v>0</v>
      </c>
      <c r="AT27" s="98">
        <f t="shared" si="41"/>
        <v>0</v>
      </c>
      <c r="AU27" s="14"/>
    </row>
    <row r="28" ht="14.25" customHeight="1">
      <c r="A28" s="85">
        <f t="shared" si="26"/>
        <v>0</v>
      </c>
      <c r="C28" s="85"/>
      <c r="D28" s="14"/>
      <c r="E28" s="107" t="s">
        <v>275</v>
      </c>
      <c r="F28" s="97">
        <v>0.0</v>
      </c>
      <c r="G28" s="97">
        <v>0.0</v>
      </c>
      <c r="H28" s="98">
        <f t="shared" si="27"/>
        <v>0</v>
      </c>
      <c r="I28" s="97">
        <v>0.0</v>
      </c>
      <c r="J28" s="97">
        <v>0.0</v>
      </c>
      <c r="K28" s="98">
        <f t="shared" si="28"/>
        <v>0</v>
      </c>
      <c r="L28" s="97">
        <v>0.0</v>
      </c>
      <c r="M28" s="97">
        <v>0.0</v>
      </c>
      <c r="N28" s="98">
        <f t="shared" si="29"/>
        <v>0</v>
      </c>
      <c r="O28" s="14"/>
      <c r="P28" s="107" t="s">
        <v>275</v>
      </c>
      <c r="Q28" s="97">
        <v>0.0</v>
      </c>
      <c r="R28" s="97">
        <v>0.0</v>
      </c>
      <c r="S28" s="98">
        <f t="shared" si="30"/>
        <v>0</v>
      </c>
      <c r="T28" s="97">
        <v>0.0</v>
      </c>
      <c r="U28" s="97">
        <v>0.0</v>
      </c>
      <c r="V28" s="98">
        <f t="shared" si="31"/>
        <v>0</v>
      </c>
      <c r="W28" s="97">
        <v>0.0</v>
      </c>
      <c r="X28" s="97">
        <v>0.0</v>
      </c>
      <c r="Y28" s="98">
        <f t="shared" si="32"/>
        <v>0</v>
      </c>
      <c r="Z28" s="14"/>
      <c r="AA28" s="107" t="s">
        <v>275</v>
      </c>
      <c r="AB28" s="98">
        <f t="shared" si="33"/>
        <v>0</v>
      </c>
      <c r="AC28" s="98">
        <f t="shared" si="34"/>
        <v>0</v>
      </c>
      <c r="AD28" s="98">
        <f t="shared" si="35"/>
        <v>0</v>
      </c>
      <c r="AE28" s="14"/>
      <c r="AF28" s="107" t="s">
        <v>275</v>
      </c>
      <c r="AG28" s="97">
        <v>0.0</v>
      </c>
      <c r="AH28" s="97">
        <v>0.0</v>
      </c>
      <c r="AI28" s="98">
        <f t="shared" si="36"/>
        <v>0</v>
      </c>
      <c r="AJ28" s="97">
        <v>0.0</v>
      </c>
      <c r="AK28" s="97">
        <v>0.0</v>
      </c>
      <c r="AL28" s="98">
        <f t="shared" si="37"/>
        <v>0</v>
      </c>
      <c r="AM28" s="97">
        <v>0.0</v>
      </c>
      <c r="AN28" s="97">
        <v>0.0</v>
      </c>
      <c r="AO28" s="98">
        <f t="shared" si="38"/>
        <v>0</v>
      </c>
      <c r="AP28" s="14"/>
      <c r="AQ28" s="107" t="s">
        <v>275</v>
      </c>
      <c r="AR28" s="98">
        <f t="shared" si="39"/>
        <v>0</v>
      </c>
      <c r="AS28" s="98">
        <f t="shared" si="40"/>
        <v>0</v>
      </c>
      <c r="AT28" s="98">
        <f t="shared" si="41"/>
        <v>0</v>
      </c>
      <c r="AU28" s="14"/>
    </row>
    <row r="29" ht="14.25" customHeight="1">
      <c r="A29" s="85">
        <f t="shared" si="26"/>
        <v>0</v>
      </c>
      <c r="C29" s="85"/>
      <c r="D29" s="14"/>
      <c r="E29" s="96" t="s">
        <v>276</v>
      </c>
      <c r="F29" s="97">
        <v>0.0</v>
      </c>
      <c r="G29" s="97">
        <v>0.0</v>
      </c>
      <c r="H29" s="98">
        <f t="shared" si="27"/>
        <v>0</v>
      </c>
      <c r="I29" s="97">
        <v>0.0</v>
      </c>
      <c r="J29" s="97">
        <v>0.0</v>
      </c>
      <c r="K29" s="98">
        <f t="shared" si="28"/>
        <v>0</v>
      </c>
      <c r="L29" s="97">
        <v>0.0</v>
      </c>
      <c r="M29" s="97">
        <v>0.0</v>
      </c>
      <c r="N29" s="98">
        <f t="shared" si="29"/>
        <v>0</v>
      </c>
      <c r="O29" s="14"/>
      <c r="P29" s="96" t="s">
        <v>276</v>
      </c>
      <c r="Q29" s="97">
        <v>0.0</v>
      </c>
      <c r="R29" s="97">
        <v>0.0</v>
      </c>
      <c r="S29" s="98">
        <f t="shared" si="30"/>
        <v>0</v>
      </c>
      <c r="T29" s="97">
        <v>0.0</v>
      </c>
      <c r="U29" s="97">
        <v>0.0</v>
      </c>
      <c r="V29" s="98">
        <f t="shared" si="31"/>
        <v>0</v>
      </c>
      <c r="W29" s="97">
        <v>0.0</v>
      </c>
      <c r="X29" s="97">
        <v>0.0</v>
      </c>
      <c r="Y29" s="98">
        <f t="shared" si="32"/>
        <v>0</v>
      </c>
      <c r="Z29" s="14"/>
      <c r="AA29" s="96" t="s">
        <v>276</v>
      </c>
      <c r="AB29" s="98">
        <f t="shared" si="33"/>
        <v>0</v>
      </c>
      <c r="AC29" s="98">
        <f t="shared" si="34"/>
        <v>0</v>
      </c>
      <c r="AD29" s="98">
        <f t="shared" si="35"/>
        <v>0</v>
      </c>
      <c r="AE29" s="14"/>
      <c r="AF29" s="96" t="s">
        <v>276</v>
      </c>
      <c r="AG29" s="97">
        <v>0.0</v>
      </c>
      <c r="AH29" s="97">
        <v>0.0</v>
      </c>
      <c r="AI29" s="98">
        <f t="shared" si="36"/>
        <v>0</v>
      </c>
      <c r="AJ29" s="97">
        <v>0.0</v>
      </c>
      <c r="AK29" s="97">
        <v>0.0</v>
      </c>
      <c r="AL29" s="98">
        <f t="shared" si="37"/>
        <v>0</v>
      </c>
      <c r="AM29" s="97">
        <v>0.0</v>
      </c>
      <c r="AN29" s="97">
        <v>0.0</v>
      </c>
      <c r="AO29" s="98">
        <f t="shared" si="38"/>
        <v>0</v>
      </c>
      <c r="AP29" s="14"/>
      <c r="AQ29" s="96" t="s">
        <v>276</v>
      </c>
      <c r="AR29" s="98">
        <f t="shared" si="39"/>
        <v>0</v>
      </c>
      <c r="AS29" s="98">
        <f t="shared" si="40"/>
        <v>0</v>
      </c>
      <c r="AT29" s="98">
        <f t="shared" si="41"/>
        <v>0</v>
      </c>
      <c r="AU29" s="14"/>
    </row>
    <row r="30" ht="14.25" customHeight="1">
      <c r="A30" s="85">
        <f t="shared" si="26"/>
        <v>0</v>
      </c>
      <c r="C30" s="85"/>
      <c r="D30" s="14"/>
      <c r="E30" s="96" t="s">
        <v>277</v>
      </c>
      <c r="F30" s="97">
        <v>0.0</v>
      </c>
      <c r="G30" s="97">
        <v>0.0</v>
      </c>
      <c r="H30" s="98">
        <f t="shared" si="27"/>
        <v>0</v>
      </c>
      <c r="I30" s="97">
        <v>0.0</v>
      </c>
      <c r="J30" s="97">
        <v>0.0</v>
      </c>
      <c r="K30" s="98">
        <f t="shared" si="28"/>
        <v>0</v>
      </c>
      <c r="L30" s="97">
        <v>0.0</v>
      </c>
      <c r="M30" s="97">
        <v>0.0</v>
      </c>
      <c r="N30" s="98">
        <f t="shared" si="29"/>
        <v>0</v>
      </c>
      <c r="O30" s="14"/>
      <c r="P30" s="96" t="s">
        <v>277</v>
      </c>
      <c r="Q30" s="97">
        <v>0.0</v>
      </c>
      <c r="R30" s="97">
        <v>0.0</v>
      </c>
      <c r="S30" s="98">
        <f t="shared" si="30"/>
        <v>0</v>
      </c>
      <c r="T30" s="97">
        <v>0.0</v>
      </c>
      <c r="U30" s="97">
        <v>0.0</v>
      </c>
      <c r="V30" s="98">
        <f t="shared" si="31"/>
        <v>0</v>
      </c>
      <c r="W30" s="97">
        <v>0.0</v>
      </c>
      <c r="X30" s="97">
        <v>0.0</v>
      </c>
      <c r="Y30" s="98">
        <f t="shared" si="32"/>
        <v>0</v>
      </c>
      <c r="Z30" s="14"/>
      <c r="AA30" s="96" t="s">
        <v>277</v>
      </c>
      <c r="AB30" s="98">
        <f t="shared" si="33"/>
        <v>0</v>
      </c>
      <c r="AC30" s="98">
        <f t="shared" si="34"/>
        <v>0</v>
      </c>
      <c r="AD30" s="98">
        <f t="shared" si="35"/>
        <v>0</v>
      </c>
      <c r="AE30" s="14"/>
      <c r="AF30" s="96" t="s">
        <v>277</v>
      </c>
      <c r="AG30" s="97">
        <v>0.0</v>
      </c>
      <c r="AH30" s="97">
        <v>0.0</v>
      </c>
      <c r="AI30" s="98">
        <f t="shared" si="36"/>
        <v>0</v>
      </c>
      <c r="AJ30" s="97">
        <v>0.0</v>
      </c>
      <c r="AK30" s="97">
        <v>0.0</v>
      </c>
      <c r="AL30" s="98">
        <f t="shared" si="37"/>
        <v>0</v>
      </c>
      <c r="AM30" s="97">
        <v>0.0</v>
      </c>
      <c r="AN30" s="97">
        <v>0.0</v>
      </c>
      <c r="AO30" s="98">
        <f t="shared" si="38"/>
        <v>0</v>
      </c>
      <c r="AP30" s="14"/>
      <c r="AQ30" s="96" t="s">
        <v>277</v>
      </c>
      <c r="AR30" s="98">
        <f t="shared" si="39"/>
        <v>0</v>
      </c>
      <c r="AS30" s="98">
        <f t="shared" si="40"/>
        <v>0</v>
      </c>
      <c r="AT30" s="98">
        <f t="shared" si="41"/>
        <v>0</v>
      </c>
      <c r="AU30" s="14"/>
    </row>
    <row r="31" ht="14.25" customHeight="1">
      <c r="A31" s="85">
        <f t="shared" si="26"/>
        <v>0</v>
      </c>
      <c r="C31" s="85"/>
      <c r="D31" s="14"/>
      <c r="E31" s="96" t="s">
        <v>278</v>
      </c>
      <c r="F31" s="97">
        <v>0.0</v>
      </c>
      <c r="G31" s="97">
        <v>0.0</v>
      </c>
      <c r="H31" s="98">
        <f t="shared" si="27"/>
        <v>0</v>
      </c>
      <c r="I31" s="97">
        <v>0.0</v>
      </c>
      <c r="J31" s="97">
        <v>0.0</v>
      </c>
      <c r="K31" s="98">
        <f t="shared" si="28"/>
        <v>0</v>
      </c>
      <c r="L31" s="97">
        <v>0.0</v>
      </c>
      <c r="M31" s="97">
        <v>0.0</v>
      </c>
      <c r="N31" s="98">
        <f t="shared" si="29"/>
        <v>0</v>
      </c>
      <c r="O31" s="14"/>
      <c r="P31" s="96" t="s">
        <v>278</v>
      </c>
      <c r="Q31" s="97">
        <v>0.0</v>
      </c>
      <c r="R31" s="97">
        <v>0.0</v>
      </c>
      <c r="S31" s="98">
        <f t="shared" si="30"/>
        <v>0</v>
      </c>
      <c r="T31" s="97">
        <v>0.0</v>
      </c>
      <c r="U31" s="97">
        <v>0.0</v>
      </c>
      <c r="V31" s="98">
        <f t="shared" si="31"/>
        <v>0</v>
      </c>
      <c r="W31" s="97">
        <v>0.0</v>
      </c>
      <c r="X31" s="97">
        <v>0.0</v>
      </c>
      <c r="Y31" s="98">
        <f t="shared" si="32"/>
        <v>0</v>
      </c>
      <c r="Z31" s="14"/>
      <c r="AA31" s="96" t="s">
        <v>278</v>
      </c>
      <c r="AB31" s="98">
        <f t="shared" si="33"/>
        <v>0</v>
      </c>
      <c r="AC31" s="98">
        <f t="shared" si="34"/>
        <v>0</v>
      </c>
      <c r="AD31" s="98">
        <f t="shared" si="35"/>
        <v>0</v>
      </c>
      <c r="AE31" s="14"/>
      <c r="AF31" s="96" t="s">
        <v>278</v>
      </c>
      <c r="AG31" s="97">
        <v>0.0</v>
      </c>
      <c r="AH31" s="97">
        <v>0.0</v>
      </c>
      <c r="AI31" s="98">
        <f t="shared" si="36"/>
        <v>0</v>
      </c>
      <c r="AJ31" s="97">
        <v>0.0</v>
      </c>
      <c r="AK31" s="97">
        <v>0.0</v>
      </c>
      <c r="AL31" s="98">
        <f t="shared" si="37"/>
        <v>0</v>
      </c>
      <c r="AM31" s="97">
        <v>0.0</v>
      </c>
      <c r="AN31" s="97">
        <v>0.0</v>
      </c>
      <c r="AO31" s="98">
        <f t="shared" si="38"/>
        <v>0</v>
      </c>
      <c r="AP31" s="14"/>
      <c r="AQ31" s="96" t="s">
        <v>278</v>
      </c>
      <c r="AR31" s="98">
        <f t="shared" si="39"/>
        <v>0</v>
      </c>
      <c r="AS31" s="98">
        <f t="shared" si="40"/>
        <v>0</v>
      </c>
      <c r="AT31" s="98">
        <f t="shared" si="41"/>
        <v>0</v>
      </c>
      <c r="AU31" s="14"/>
    </row>
    <row r="32" ht="14.25" customHeight="1">
      <c r="A32" s="85"/>
      <c r="C32" s="85"/>
      <c r="D32" s="14"/>
      <c r="E32" s="99" t="s">
        <v>279</v>
      </c>
      <c r="F32" s="100">
        <f t="shared" ref="F32:N32" si="42">SUM(F$26:F$31)</f>
        <v>0</v>
      </c>
      <c r="G32" s="100">
        <f t="shared" si="42"/>
        <v>0</v>
      </c>
      <c r="H32" s="100">
        <f t="shared" si="42"/>
        <v>0</v>
      </c>
      <c r="I32" s="100">
        <f t="shared" si="42"/>
        <v>0</v>
      </c>
      <c r="J32" s="100">
        <f t="shared" si="42"/>
        <v>0</v>
      </c>
      <c r="K32" s="100">
        <f t="shared" si="42"/>
        <v>0</v>
      </c>
      <c r="L32" s="100">
        <f t="shared" si="42"/>
        <v>0</v>
      </c>
      <c r="M32" s="100">
        <f t="shared" si="42"/>
        <v>0</v>
      </c>
      <c r="N32" s="100">
        <f t="shared" si="42"/>
        <v>0</v>
      </c>
      <c r="O32" s="14"/>
      <c r="P32" s="99" t="s">
        <v>279</v>
      </c>
      <c r="Q32" s="100">
        <f t="shared" ref="Q32:Y32" si="43">SUM(Q$26:Q$31)</f>
        <v>0</v>
      </c>
      <c r="R32" s="100">
        <f t="shared" si="43"/>
        <v>0</v>
      </c>
      <c r="S32" s="100">
        <f t="shared" si="43"/>
        <v>0</v>
      </c>
      <c r="T32" s="100">
        <f t="shared" si="43"/>
        <v>0</v>
      </c>
      <c r="U32" s="100">
        <f t="shared" si="43"/>
        <v>0</v>
      </c>
      <c r="V32" s="100">
        <f t="shared" si="43"/>
        <v>0</v>
      </c>
      <c r="W32" s="100">
        <f t="shared" si="43"/>
        <v>0</v>
      </c>
      <c r="X32" s="100">
        <f t="shared" si="43"/>
        <v>0</v>
      </c>
      <c r="Y32" s="100">
        <f t="shared" si="43"/>
        <v>0</v>
      </c>
      <c r="Z32" s="14"/>
      <c r="AA32" s="99" t="s">
        <v>279</v>
      </c>
      <c r="AB32" s="100">
        <f t="shared" ref="AB32:AD32" si="44">SUM(AB$26:AB$31)</f>
        <v>0</v>
      </c>
      <c r="AC32" s="100">
        <f t="shared" si="44"/>
        <v>0</v>
      </c>
      <c r="AD32" s="100">
        <f t="shared" si="44"/>
        <v>0</v>
      </c>
      <c r="AE32" s="14"/>
      <c r="AF32" s="99" t="s">
        <v>279</v>
      </c>
      <c r="AG32" s="100">
        <f t="shared" ref="AG32:AO32" si="45">SUM(AG$26:AG$31)</f>
        <v>0</v>
      </c>
      <c r="AH32" s="100">
        <f t="shared" si="45"/>
        <v>0</v>
      </c>
      <c r="AI32" s="100">
        <f t="shared" si="45"/>
        <v>0</v>
      </c>
      <c r="AJ32" s="100">
        <f t="shared" si="45"/>
        <v>0</v>
      </c>
      <c r="AK32" s="100">
        <f t="shared" si="45"/>
        <v>0</v>
      </c>
      <c r="AL32" s="100">
        <f t="shared" si="45"/>
        <v>0</v>
      </c>
      <c r="AM32" s="100">
        <f t="shared" si="45"/>
        <v>0</v>
      </c>
      <c r="AN32" s="100">
        <f t="shared" si="45"/>
        <v>0</v>
      </c>
      <c r="AO32" s="100">
        <f t="shared" si="45"/>
        <v>0</v>
      </c>
      <c r="AP32" s="14"/>
      <c r="AQ32" s="99" t="s">
        <v>279</v>
      </c>
      <c r="AR32" s="100">
        <f t="shared" ref="AR32:AT32" si="46">SUM(AR$26:AR$31)</f>
        <v>0</v>
      </c>
      <c r="AS32" s="100">
        <f t="shared" si="46"/>
        <v>0</v>
      </c>
      <c r="AT32" s="100">
        <f t="shared" si="46"/>
        <v>0</v>
      </c>
      <c r="AU32" s="14"/>
    </row>
    <row r="33" ht="14.25" customHeight="1">
      <c r="A33" s="85">
        <f t="shared" ref="A33:A37" si="47">IF(OR(H33&gt;0,K33&gt;0,N33&gt;0,AB33&gt;0,AC33&gt;0,AD33&gt;0,AI33&gt;0,AL33&gt;0,AO33&gt;0),1,0)</f>
        <v>0</v>
      </c>
      <c r="C33" s="85"/>
      <c r="D33" s="14"/>
      <c r="E33" s="96" t="s">
        <v>280</v>
      </c>
      <c r="F33" s="97">
        <v>0.0</v>
      </c>
      <c r="G33" s="97">
        <v>0.0</v>
      </c>
      <c r="H33" s="98">
        <f t="shared" ref="H33:H37" si="48">SUM(F33:G33)</f>
        <v>0</v>
      </c>
      <c r="I33" s="97">
        <v>0.0</v>
      </c>
      <c r="J33" s="97">
        <v>0.0</v>
      </c>
      <c r="K33" s="98">
        <f t="shared" ref="K33:K37" si="49">SUM(I33:J33)</f>
        <v>0</v>
      </c>
      <c r="L33" s="97">
        <v>0.0</v>
      </c>
      <c r="M33" s="97">
        <v>0.0</v>
      </c>
      <c r="N33" s="98">
        <f t="shared" ref="N33:N37" si="50">SUM(L33:M33)</f>
        <v>0</v>
      </c>
      <c r="O33" s="14"/>
      <c r="P33" s="96" t="s">
        <v>280</v>
      </c>
      <c r="Q33" s="97">
        <v>0.0</v>
      </c>
      <c r="R33" s="97">
        <v>0.0</v>
      </c>
      <c r="S33" s="98">
        <f t="shared" ref="S33:S37" si="51">SUM(Q33:R33)</f>
        <v>0</v>
      </c>
      <c r="T33" s="97">
        <v>0.0</v>
      </c>
      <c r="U33" s="97">
        <v>0.0</v>
      </c>
      <c r="V33" s="98">
        <f t="shared" ref="V33:V37" si="52">SUM(T33:U33)</f>
        <v>0</v>
      </c>
      <c r="W33" s="97">
        <v>0.0</v>
      </c>
      <c r="X33" s="97">
        <v>0.0</v>
      </c>
      <c r="Y33" s="98">
        <f t="shared" ref="Y33:Y37" si="53">SUM(W33:X33)</f>
        <v>0</v>
      </c>
      <c r="Z33" s="14"/>
      <c r="AA33" s="96" t="s">
        <v>280</v>
      </c>
      <c r="AB33" s="98">
        <f t="shared" ref="AB33:AB37" si="54">S33/S$16</f>
        <v>0</v>
      </c>
      <c r="AC33" s="98">
        <f t="shared" ref="AC33:AC37" si="55">V33/V$16</f>
        <v>0</v>
      </c>
      <c r="AD33" s="98">
        <f t="shared" ref="AD33:AD37" si="56">Y33/Y$16</f>
        <v>0</v>
      </c>
      <c r="AE33" s="14"/>
      <c r="AF33" s="96" t="s">
        <v>280</v>
      </c>
      <c r="AG33" s="97">
        <v>0.0</v>
      </c>
      <c r="AH33" s="97">
        <v>0.0</v>
      </c>
      <c r="AI33" s="98">
        <f t="shared" ref="AI33:AI37" si="57">SUM(AG33:AH33)</f>
        <v>0</v>
      </c>
      <c r="AJ33" s="97">
        <v>0.0</v>
      </c>
      <c r="AK33" s="97">
        <v>0.0</v>
      </c>
      <c r="AL33" s="98">
        <f t="shared" ref="AL33:AL37" si="58">SUM(AJ33:AK33)</f>
        <v>0</v>
      </c>
      <c r="AM33" s="97">
        <v>0.0</v>
      </c>
      <c r="AN33" s="97">
        <v>0.0</v>
      </c>
      <c r="AO33" s="98">
        <f t="shared" ref="AO33:AO37" si="59">SUM(AM33:AN33)</f>
        <v>0</v>
      </c>
      <c r="AP33" s="14"/>
      <c r="AQ33" s="96" t="s">
        <v>280</v>
      </c>
      <c r="AR33" s="98">
        <f t="shared" ref="AR33:AR37" si="60">AI33/AI$16</f>
        <v>0</v>
      </c>
      <c r="AS33" s="98">
        <f t="shared" ref="AS33:AS37" si="61">AL33/AL$16</f>
        <v>0</v>
      </c>
      <c r="AT33" s="98">
        <f t="shared" ref="AT33:AT37" si="62">AO33/AO$16</f>
        <v>0</v>
      </c>
      <c r="AU33" s="14"/>
    </row>
    <row r="34" ht="14.25" customHeight="1">
      <c r="A34" s="85">
        <f t="shared" si="47"/>
        <v>0</v>
      </c>
      <c r="C34" s="85"/>
      <c r="D34" s="14"/>
      <c r="E34" s="96" t="s">
        <v>281</v>
      </c>
      <c r="F34" s="97">
        <v>0.0</v>
      </c>
      <c r="G34" s="97">
        <v>0.0</v>
      </c>
      <c r="H34" s="98">
        <f t="shared" si="48"/>
        <v>0</v>
      </c>
      <c r="I34" s="97">
        <v>0.0</v>
      </c>
      <c r="J34" s="97">
        <v>0.0</v>
      </c>
      <c r="K34" s="98">
        <f t="shared" si="49"/>
        <v>0</v>
      </c>
      <c r="L34" s="97">
        <v>0.0</v>
      </c>
      <c r="M34" s="97">
        <v>0.0</v>
      </c>
      <c r="N34" s="98">
        <f t="shared" si="50"/>
        <v>0</v>
      </c>
      <c r="O34" s="14"/>
      <c r="P34" s="96" t="s">
        <v>281</v>
      </c>
      <c r="Q34" s="97">
        <v>0.0</v>
      </c>
      <c r="R34" s="97">
        <v>0.0</v>
      </c>
      <c r="S34" s="98">
        <f t="shared" si="51"/>
        <v>0</v>
      </c>
      <c r="T34" s="97">
        <v>0.0</v>
      </c>
      <c r="U34" s="97">
        <v>0.0</v>
      </c>
      <c r="V34" s="98">
        <f t="shared" si="52"/>
        <v>0</v>
      </c>
      <c r="W34" s="97">
        <v>0.0</v>
      </c>
      <c r="X34" s="97">
        <v>0.0</v>
      </c>
      <c r="Y34" s="98">
        <f t="shared" si="53"/>
        <v>0</v>
      </c>
      <c r="Z34" s="14"/>
      <c r="AA34" s="96" t="s">
        <v>281</v>
      </c>
      <c r="AB34" s="98">
        <f t="shared" si="54"/>
        <v>0</v>
      </c>
      <c r="AC34" s="98">
        <f t="shared" si="55"/>
        <v>0</v>
      </c>
      <c r="AD34" s="98">
        <f t="shared" si="56"/>
        <v>0</v>
      </c>
      <c r="AE34" s="14"/>
      <c r="AF34" s="96" t="s">
        <v>281</v>
      </c>
      <c r="AG34" s="97">
        <v>0.0</v>
      </c>
      <c r="AH34" s="97">
        <v>0.0</v>
      </c>
      <c r="AI34" s="98">
        <f t="shared" si="57"/>
        <v>0</v>
      </c>
      <c r="AJ34" s="97">
        <v>0.0</v>
      </c>
      <c r="AK34" s="97">
        <v>0.0</v>
      </c>
      <c r="AL34" s="98">
        <f t="shared" si="58"/>
        <v>0</v>
      </c>
      <c r="AM34" s="97">
        <v>0.0</v>
      </c>
      <c r="AN34" s="97">
        <v>0.0</v>
      </c>
      <c r="AO34" s="98">
        <f t="shared" si="59"/>
        <v>0</v>
      </c>
      <c r="AP34" s="14"/>
      <c r="AQ34" s="96" t="s">
        <v>281</v>
      </c>
      <c r="AR34" s="98">
        <f t="shared" si="60"/>
        <v>0</v>
      </c>
      <c r="AS34" s="98">
        <f t="shared" si="61"/>
        <v>0</v>
      </c>
      <c r="AT34" s="98">
        <f t="shared" si="62"/>
        <v>0</v>
      </c>
      <c r="AU34" s="14"/>
    </row>
    <row r="35" ht="14.25" customHeight="1">
      <c r="A35" s="85">
        <f t="shared" si="47"/>
        <v>0</v>
      </c>
      <c r="C35" s="85"/>
      <c r="D35" s="14"/>
      <c r="E35" s="96" t="s">
        <v>282</v>
      </c>
      <c r="F35" s="97">
        <v>0.0</v>
      </c>
      <c r="G35" s="97">
        <v>0.0</v>
      </c>
      <c r="H35" s="98">
        <f t="shared" si="48"/>
        <v>0</v>
      </c>
      <c r="I35" s="97">
        <v>0.0</v>
      </c>
      <c r="J35" s="97">
        <v>0.0</v>
      </c>
      <c r="K35" s="98">
        <f t="shared" si="49"/>
        <v>0</v>
      </c>
      <c r="L35" s="97">
        <v>0.0</v>
      </c>
      <c r="M35" s="97">
        <v>0.0</v>
      </c>
      <c r="N35" s="98">
        <f t="shared" si="50"/>
        <v>0</v>
      </c>
      <c r="O35" s="14"/>
      <c r="P35" s="96" t="s">
        <v>282</v>
      </c>
      <c r="Q35" s="97">
        <v>0.0</v>
      </c>
      <c r="R35" s="97">
        <v>0.0</v>
      </c>
      <c r="S35" s="98">
        <f t="shared" si="51"/>
        <v>0</v>
      </c>
      <c r="T35" s="97">
        <v>0.0</v>
      </c>
      <c r="U35" s="97">
        <v>0.0</v>
      </c>
      <c r="V35" s="98">
        <f t="shared" si="52"/>
        <v>0</v>
      </c>
      <c r="W35" s="97">
        <v>0.0</v>
      </c>
      <c r="X35" s="97">
        <v>0.0</v>
      </c>
      <c r="Y35" s="98">
        <f t="shared" si="53"/>
        <v>0</v>
      </c>
      <c r="Z35" s="14"/>
      <c r="AA35" s="96" t="s">
        <v>282</v>
      </c>
      <c r="AB35" s="98">
        <f t="shared" si="54"/>
        <v>0</v>
      </c>
      <c r="AC35" s="98">
        <f t="shared" si="55"/>
        <v>0</v>
      </c>
      <c r="AD35" s="98">
        <f t="shared" si="56"/>
        <v>0</v>
      </c>
      <c r="AE35" s="14"/>
      <c r="AF35" s="96" t="s">
        <v>282</v>
      </c>
      <c r="AG35" s="97">
        <v>0.0</v>
      </c>
      <c r="AH35" s="97">
        <v>0.0</v>
      </c>
      <c r="AI35" s="98">
        <f t="shared" si="57"/>
        <v>0</v>
      </c>
      <c r="AJ35" s="97">
        <v>0.0</v>
      </c>
      <c r="AK35" s="97">
        <v>0.0</v>
      </c>
      <c r="AL35" s="98">
        <f t="shared" si="58"/>
        <v>0</v>
      </c>
      <c r="AM35" s="97">
        <v>0.0</v>
      </c>
      <c r="AN35" s="97">
        <v>0.0</v>
      </c>
      <c r="AO35" s="98">
        <f t="shared" si="59"/>
        <v>0</v>
      </c>
      <c r="AP35" s="14"/>
      <c r="AQ35" s="96" t="s">
        <v>282</v>
      </c>
      <c r="AR35" s="98">
        <f t="shared" si="60"/>
        <v>0</v>
      </c>
      <c r="AS35" s="98">
        <f t="shared" si="61"/>
        <v>0</v>
      </c>
      <c r="AT35" s="98">
        <f t="shared" si="62"/>
        <v>0</v>
      </c>
      <c r="AU35" s="14"/>
    </row>
    <row r="36" ht="14.25" customHeight="1">
      <c r="A36" s="85">
        <f t="shared" si="47"/>
        <v>0</v>
      </c>
      <c r="C36" s="85"/>
      <c r="D36" s="14"/>
      <c r="E36" s="96" t="s">
        <v>283</v>
      </c>
      <c r="F36" s="97">
        <v>0.0</v>
      </c>
      <c r="G36" s="97">
        <v>0.0</v>
      </c>
      <c r="H36" s="98">
        <f t="shared" si="48"/>
        <v>0</v>
      </c>
      <c r="I36" s="97">
        <v>0.0</v>
      </c>
      <c r="J36" s="97">
        <v>0.0</v>
      </c>
      <c r="K36" s="98">
        <f t="shared" si="49"/>
        <v>0</v>
      </c>
      <c r="L36" s="97">
        <v>0.0</v>
      </c>
      <c r="M36" s="97">
        <v>0.0</v>
      </c>
      <c r="N36" s="98">
        <f t="shared" si="50"/>
        <v>0</v>
      </c>
      <c r="O36" s="14"/>
      <c r="P36" s="96" t="s">
        <v>283</v>
      </c>
      <c r="Q36" s="97">
        <v>0.0</v>
      </c>
      <c r="R36" s="97">
        <v>0.0</v>
      </c>
      <c r="S36" s="98">
        <f t="shared" si="51"/>
        <v>0</v>
      </c>
      <c r="T36" s="97">
        <v>0.0</v>
      </c>
      <c r="U36" s="97">
        <v>0.0</v>
      </c>
      <c r="V36" s="98">
        <f t="shared" si="52"/>
        <v>0</v>
      </c>
      <c r="W36" s="97">
        <v>0.0</v>
      </c>
      <c r="X36" s="97">
        <v>0.0</v>
      </c>
      <c r="Y36" s="98">
        <f t="shared" si="53"/>
        <v>0</v>
      </c>
      <c r="Z36" s="14"/>
      <c r="AA36" s="96" t="s">
        <v>283</v>
      </c>
      <c r="AB36" s="98">
        <f t="shared" si="54"/>
        <v>0</v>
      </c>
      <c r="AC36" s="98">
        <f t="shared" si="55"/>
        <v>0</v>
      </c>
      <c r="AD36" s="98">
        <f t="shared" si="56"/>
        <v>0</v>
      </c>
      <c r="AE36" s="14"/>
      <c r="AF36" s="96" t="s">
        <v>283</v>
      </c>
      <c r="AG36" s="97">
        <v>0.0</v>
      </c>
      <c r="AH36" s="97">
        <v>0.0</v>
      </c>
      <c r="AI36" s="98">
        <f t="shared" si="57"/>
        <v>0</v>
      </c>
      <c r="AJ36" s="97">
        <v>0.0</v>
      </c>
      <c r="AK36" s="97">
        <v>0.0</v>
      </c>
      <c r="AL36" s="98">
        <f t="shared" si="58"/>
        <v>0</v>
      </c>
      <c r="AM36" s="97">
        <v>0.0</v>
      </c>
      <c r="AN36" s="97">
        <v>0.0</v>
      </c>
      <c r="AO36" s="98">
        <f t="shared" si="59"/>
        <v>0</v>
      </c>
      <c r="AP36" s="14"/>
      <c r="AQ36" s="96" t="s">
        <v>283</v>
      </c>
      <c r="AR36" s="98">
        <f t="shared" si="60"/>
        <v>0</v>
      </c>
      <c r="AS36" s="98">
        <f t="shared" si="61"/>
        <v>0</v>
      </c>
      <c r="AT36" s="98">
        <f t="shared" si="62"/>
        <v>0</v>
      </c>
      <c r="AU36" s="14"/>
    </row>
    <row r="37" ht="14.25" customHeight="1">
      <c r="A37" s="85">
        <f t="shared" si="47"/>
        <v>0</v>
      </c>
      <c r="C37" s="85"/>
      <c r="D37" s="14"/>
      <c r="E37" s="96" t="s">
        <v>284</v>
      </c>
      <c r="F37" s="97">
        <v>0.0</v>
      </c>
      <c r="G37" s="97">
        <v>0.0</v>
      </c>
      <c r="H37" s="98">
        <f t="shared" si="48"/>
        <v>0</v>
      </c>
      <c r="I37" s="97">
        <v>0.0</v>
      </c>
      <c r="J37" s="97">
        <v>0.0</v>
      </c>
      <c r="K37" s="98">
        <f t="shared" si="49"/>
        <v>0</v>
      </c>
      <c r="L37" s="97">
        <v>0.0</v>
      </c>
      <c r="M37" s="97">
        <v>0.0</v>
      </c>
      <c r="N37" s="98">
        <f t="shared" si="50"/>
        <v>0</v>
      </c>
      <c r="O37" s="14"/>
      <c r="P37" s="96" t="s">
        <v>284</v>
      </c>
      <c r="Q37" s="97">
        <v>0.0</v>
      </c>
      <c r="R37" s="97">
        <v>0.0</v>
      </c>
      <c r="S37" s="98">
        <f t="shared" si="51"/>
        <v>0</v>
      </c>
      <c r="T37" s="97">
        <v>0.0</v>
      </c>
      <c r="U37" s="97">
        <v>0.0</v>
      </c>
      <c r="V37" s="98">
        <f t="shared" si="52"/>
        <v>0</v>
      </c>
      <c r="W37" s="97">
        <v>0.0</v>
      </c>
      <c r="X37" s="97">
        <v>0.0</v>
      </c>
      <c r="Y37" s="98">
        <f t="shared" si="53"/>
        <v>0</v>
      </c>
      <c r="Z37" s="14"/>
      <c r="AA37" s="96" t="s">
        <v>284</v>
      </c>
      <c r="AB37" s="98">
        <f t="shared" si="54"/>
        <v>0</v>
      </c>
      <c r="AC37" s="98">
        <f t="shared" si="55"/>
        <v>0</v>
      </c>
      <c r="AD37" s="98">
        <f t="shared" si="56"/>
        <v>0</v>
      </c>
      <c r="AE37" s="14"/>
      <c r="AF37" s="96" t="s">
        <v>284</v>
      </c>
      <c r="AG37" s="97">
        <v>0.0</v>
      </c>
      <c r="AH37" s="97">
        <v>0.0</v>
      </c>
      <c r="AI37" s="98">
        <f t="shared" si="57"/>
        <v>0</v>
      </c>
      <c r="AJ37" s="97">
        <v>0.0</v>
      </c>
      <c r="AK37" s="97">
        <v>0.0</v>
      </c>
      <c r="AL37" s="98">
        <f t="shared" si="58"/>
        <v>0</v>
      </c>
      <c r="AM37" s="97">
        <v>0.0</v>
      </c>
      <c r="AN37" s="97">
        <v>0.0</v>
      </c>
      <c r="AO37" s="98">
        <f t="shared" si="59"/>
        <v>0</v>
      </c>
      <c r="AP37" s="14"/>
      <c r="AQ37" s="96" t="s">
        <v>284</v>
      </c>
      <c r="AR37" s="98">
        <f t="shared" si="60"/>
        <v>0</v>
      </c>
      <c r="AS37" s="98">
        <f t="shared" si="61"/>
        <v>0</v>
      </c>
      <c r="AT37" s="98">
        <f t="shared" si="62"/>
        <v>0</v>
      </c>
      <c r="AU37" s="14"/>
    </row>
    <row r="38" ht="14.25" customHeight="1">
      <c r="A38" s="85"/>
      <c r="C38" s="85"/>
      <c r="D38" s="14"/>
      <c r="E38" s="99" t="s">
        <v>285</v>
      </c>
      <c r="F38" s="100">
        <f t="shared" ref="F38:N38" si="63">SUM(F33:F37)</f>
        <v>0</v>
      </c>
      <c r="G38" s="100">
        <f t="shared" si="63"/>
        <v>0</v>
      </c>
      <c r="H38" s="100">
        <f t="shared" si="63"/>
        <v>0</v>
      </c>
      <c r="I38" s="100">
        <f t="shared" si="63"/>
        <v>0</v>
      </c>
      <c r="J38" s="100">
        <f t="shared" si="63"/>
        <v>0</v>
      </c>
      <c r="K38" s="100">
        <f t="shared" si="63"/>
        <v>0</v>
      </c>
      <c r="L38" s="100">
        <f t="shared" si="63"/>
        <v>0</v>
      </c>
      <c r="M38" s="100">
        <f t="shared" si="63"/>
        <v>0</v>
      </c>
      <c r="N38" s="100">
        <f t="shared" si="63"/>
        <v>0</v>
      </c>
      <c r="O38" s="14"/>
      <c r="P38" s="99" t="s">
        <v>285</v>
      </c>
      <c r="Q38" s="100">
        <f t="shared" ref="Q38:Y38" si="64">SUM(Q33:Q37)</f>
        <v>0</v>
      </c>
      <c r="R38" s="100">
        <f t="shared" si="64"/>
        <v>0</v>
      </c>
      <c r="S38" s="100">
        <f t="shared" si="64"/>
        <v>0</v>
      </c>
      <c r="T38" s="100">
        <f t="shared" si="64"/>
        <v>0</v>
      </c>
      <c r="U38" s="100">
        <f t="shared" si="64"/>
        <v>0</v>
      </c>
      <c r="V38" s="100">
        <f t="shared" si="64"/>
        <v>0</v>
      </c>
      <c r="W38" s="100">
        <f t="shared" si="64"/>
        <v>0</v>
      </c>
      <c r="X38" s="100">
        <f t="shared" si="64"/>
        <v>0</v>
      </c>
      <c r="Y38" s="100">
        <f t="shared" si="64"/>
        <v>0</v>
      </c>
      <c r="Z38" s="14"/>
      <c r="AA38" s="99" t="s">
        <v>285</v>
      </c>
      <c r="AB38" s="100">
        <f t="shared" ref="AB38:AD38" si="65">SUM(AB33:AB37)</f>
        <v>0</v>
      </c>
      <c r="AC38" s="100">
        <f t="shared" si="65"/>
        <v>0</v>
      </c>
      <c r="AD38" s="100">
        <f t="shared" si="65"/>
        <v>0</v>
      </c>
      <c r="AE38" s="14"/>
      <c r="AF38" s="99" t="s">
        <v>285</v>
      </c>
      <c r="AG38" s="100">
        <f t="shared" ref="AG38:AO38" si="66">SUM(AG33:AG37)</f>
        <v>0</v>
      </c>
      <c r="AH38" s="100">
        <f t="shared" si="66"/>
        <v>0</v>
      </c>
      <c r="AI38" s="100">
        <f t="shared" si="66"/>
        <v>0</v>
      </c>
      <c r="AJ38" s="100">
        <f t="shared" si="66"/>
        <v>0</v>
      </c>
      <c r="AK38" s="100">
        <f t="shared" si="66"/>
        <v>0</v>
      </c>
      <c r="AL38" s="100">
        <f t="shared" si="66"/>
        <v>0</v>
      </c>
      <c r="AM38" s="100">
        <f t="shared" si="66"/>
        <v>0</v>
      </c>
      <c r="AN38" s="100">
        <f t="shared" si="66"/>
        <v>0</v>
      </c>
      <c r="AO38" s="100">
        <f t="shared" si="66"/>
        <v>0</v>
      </c>
      <c r="AP38" s="14"/>
      <c r="AQ38" s="99" t="s">
        <v>285</v>
      </c>
      <c r="AR38" s="100">
        <f t="shared" ref="AR38:AT38" si="67">SUM(AR33:AR37)</f>
        <v>0</v>
      </c>
      <c r="AS38" s="100">
        <f t="shared" si="67"/>
        <v>0</v>
      </c>
      <c r="AT38" s="100">
        <f t="shared" si="67"/>
        <v>0</v>
      </c>
      <c r="AU38" s="14"/>
    </row>
    <row r="39" ht="14.25" customHeight="1">
      <c r="A39" s="85"/>
      <c r="C39" s="85"/>
      <c r="D39" s="14"/>
      <c r="E39" s="99" t="s">
        <v>286</v>
      </c>
      <c r="F39" s="100">
        <f t="shared" ref="F39:N39" si="68">F32+F38</f>
        <v>0</v>
      </c>
      <c r="G39" s="100">
        <f t="shared" si="68"/>
        <v>0</v>
      </c>
      <c r="H39" s="100">
        <f t="shared" si="68"/>
        <v>0</v>
      </c>
      <c r="I39" s="100">
        <f t="shared" si="68"/>
        <v>0</v>
      </c>
      <c r="J39" s="100">
        <f t="shared" si="68"/>
        <v>0</v>
      </c>
      <c r="K39" s="100">
        <f t="shared" si="68"/>
        <v>0</v>
      </c>
      <c r="L39" s="100">
        <f t="shared" si="68"/>
        <v>0</v>
      </c>
      <c r="M39" s="100">
        <f t="shared" si="68"/>
        <v>0</v>
      </c>
      <c r="N39" s="100">
        <f t="shared" si="68"/>
        <v>0</v>
      </c>
      <c r="O39" s="14"/>
      <c r="P39" s="99" t="s">
        <v>286</v>
      </c>
      <c r="Q39" s="100">
        <f t="shared" ref="Q39:Y39" si="69">Q32+Q38</f>
        <v>0</v>
      </c>
      <c r="R39" s="100">
        <f t="shared" si="69"/>
        <v>0</v>
      </c>
      <c r="S39" s="100">
        <f t="shared" si="69"/>
        <v>0</v>
      </c>
      <c r="T39" s="100">
        <f t="shared" si="69"/>
        <v>0</v>
      </c>
      <c r="U39" s="100">
        <f t="shared" si="69"/>
        <v>0</v>
      </c>
      <c r="V39" s="100">
        <f t="shared" si="69"/>
        <v>0</v>
      </c>
      <c r="W39" s="100">
        <f t="shared" si="69"/>
        <v>0</v>
      </c>
      <c r="X39" s="100">
        <f t="shared" si="69"/>
        <v>0</v>
      </c>
      <c r="Y39" s="100">
        <f t="shared" si="69"/>
        <v>0</v>
      </c>
      <c r="Z39" s="14"/>
      <c r="AA39" s="99" t="s">
        <v>286</v>
      </c>
      <c r="AB39" s="100">
        <f t="shared" ref="AB39:AD39" si="70">AB32+AB38</f>
        <v>0</v>
      </c>
      <c r="AC39" s="100">
        <f t="shared" si="70"/>
        <v>0</v>
      </c>
      <c r="AD39" s="100">
        <f t="shared" si="70"/>
        <v>0</v>
      </c>
      <c r="AE39" s="14"/>
      <c r="AF39" s="99" t="s">
        <v>286</v>
      </c>
      <c r="AG39" s="100">
        <f t="shared" ref="AG39:AO39" si="71">AG32+AG38</f>
        <v>0</v>
      </c>
      <c r="AH39" s="100">
        <f t="shared" si="71"/>
        <v>0</v>
      </c>
      <c r="AI39" s="100">
        <f t="shared" si="71"/>
        <v>0</v>
      </c>
      <c r="AJ39" s="100">
        <f t="shared" si="71"/>
        <v>0</v>
      </c>
      <c r="AK39" s="100">
        <f t="shared" si="71"/>
        <v>0</v>
      </c>
      <c r="AL39" s="100">
        <f t="shared" si="71"/>
        <v>0</v>
      </c>
      <c r="AM39" s="100">
        <f t="shared" si="71"/>
        <v>0</v>
      </c>
      <c r="AN39" s="100">
        <f t="shared" si="71"/>
        <v>0</v>
      </c>
      <c r="AO39" s="100">
        <f t="shared" si="71"/>
        <v>0</v>
      </c>
      <c r="AP39" s="14"/>
      <c r="AQ39" s="99" t="s">
        <v>286</v>
      </c>
      <c r="AR39" s="100">
        <f t="shared" ref="AR39:AT39" si="72">AR32+AR38</f>
        <v>0</v>
      </c>
      <c r="AS39" s="100">
        <f t="shared" si="72"/>
        <v>0</v>
      </c>
      <c r="AT39" s="100">
        <f t="shared" si="72"/>
        <v>0</v>
      </c>
      <c r="AU39" s="14"/>
    </row>
    <row r="40" ht="14.25" customHeight="1">
      <c r="A40" s="85"/>
      <c r="C40" s="85"/>
      <c r="D40" s="14"/>
      <c r="E40" s="96" t="s">
        <v>287</v>
      </c>
      <c r="F40" s="97">
        <v>0.0</v>
      </c>
      <c r="G40" s="97">
        <v>0.0</v>
      </c>
      <c r="H40" s="98">
        <f t="shared" ref="H40:H41" si="73">SUM(F40:G40)</f>
        <v>0</v>
      </c>
      <c r="I40" s="97">
        <v>0.0</v>
      </c>
      <c r="J40" s="97">
        <v>0.0</v>
      </c>
      <c r="K40" s="98">
        <f t="shared" ref="K40:K41" si="74">SUM(I40:J40)</f>
        <v>0</v>
      </c>
      <c r="L40" s="97">
        <v>0.0</v>
      </c>
      <c r="M40" s="97">
        <v>0.0</v>
      </c>
      <c r="N40" s="98">
        <f t="shared" ref="N40:N41" si="75">SUM(L40:M40)</f>
        <v>0</v>
      </c>
      <c r="O40" s="14"/>
      <c r="P40" s="96" t="s">
        <v>287</v>
      </c>
      <c r="Q40" s="97">
        <v>0.0</v>
      </c>
      <c r="R40" s="97">
        <v>0.0</v>
      </c>
      <c r="S40" s="98">
        <f t="shared" ref="S40:S41" si="76">SUM(Q40:R40)</f>
        <v>0</v>
      </c>
      <c r="T40" s="97">
        <v>0.0</v>
      </c>
      <c r="U40" s="97">
        <v>0.0</v>
      </c>
      <c r="V40" s="98">
        <f t="shared" ref="V40:V41" si="77">SUM(T40:U40)</f>
        <v>0</v>
      </c>
      <c r="W40" s="97">
        <v>0.0</v>
      </c>
      <c r="X40" s="97">
        <v>0.0</v>
      </c>
      <c r="Y40" s="98">
        <f t="shared" ref="Y40:Y41" si="78">SUM(W40:X40)</f>
        <v>0</v>
      </c>
      <c r="Z40" s="14"/>
      <c r="AA40" s="96" t="s">
        <v>287</v>
      </c>
      <c r="AB40" s="98">
        <f t="shared" ref="AB40:AB41" si="79">S40/S$16</f>
        <v>0</v>
      </c>
      <c r="AC40" s="98">
        <f t="shared" ref="AC40:AC41" si="80">V40/V$16</f>
        <v>0</v>
      </c>
      <c r="AD40" s="98">
        <f t="shared" ref="AD40:AD41" si="81">Y40/Y$16</f>
        <v>0</v>
      </c>
      <c r="AE40" s="14"/>
      <c r="AF40" s="96" t="s">
        <v>287</v>
      </c>
      <c r="AG40" s="97">
        <v>0.0</v>
      </c>
      <c r="AH40" s="97">
        <v>0.0</v>
      </c>
      <c r="AI40" s="98">
        <f t="shared" ref="AI40:AI41" si="82">SUM(AG40:AH40)</f>
        <v>0</v>
      </c>
      <c r="AJ40" s="97">
        <v>0.0</v>
      </c>
      <c r="AK40" s="97">
        <v>0.0</v>
      </c>
      <c r="AL40" s="98">
        <f t="shared" ref="AL40:AL41" si="83">SUM(AJ40:AK40)</f>
        <v>0</v>
      </c>
      <c r="AM40" s="97">
        <v>0.0</v>
      </c>
      <c r="AN40" s="97">
        <v>0.0</v>
      </c>
      <c r="AO40" s="98">
        <f t="shared" ref="AO40:AO41" si="84">SUM(AM40:AN40)</f>
        <v>0</v>
      </c>
      <c r="AP40" s="14"/>
      <c r="AQ40" s="96" t="s">
        <v>287</v>
      </c>
      <c r="AR40" s="98">
        <f t="shared" ref="AR40:AR41" si="85">AI40/AI$16</f>
        <v>0</v>
      </c>
      <c r="AS40" s="98">
        <f t="shared" ref="AS40:AS41" si="86">AL40/AL$16</f>
        <v>0</v>
      </c>
      <c r="AT40" s="98">
        <f t="shared" ref="AT40:AT41" si="87">AO40/AO$16</f>
        <v>0</v>
      </c>
      <c r="AU40" s="14"/>
    </row>
    <row r="41" ht="14.25" customHeight="1">
      <c r="A41" s="85"/>
      <c r="C41" s="85"/>
      <c r="D41" s="14"/>
      <c r="E41" s="96" t="s">
        <v>288</v>
      </c>
      <c r="F41" s="97">
        <v>0.0</v>
      </c>
      <c r="G41" s="97">
        <v>0.0</v>
      </c>
      <c r="H41" s="98">
        <f t="shared" si="73"/>
        <v>0</v>
      </c>
      <c r="I41" s="97">
        <v>0.0</v>
      </c>
      <c r="J41" s="97">
        <v>0.0</v>
      </c>
      <c r="K41" s="98">
        <f t="shared" si="74"/>
        <v>0</v>
      </c>
      <c r="L41" s="97">
        <v>0.0</v>
      </c>
      <c r="M41" s="97">
        <v>0.0</v>
      </c>
      <c r="N41" s="98">
        <f t="shared" si="75"/>
        <v>0</v>
      </c>
      <c r="O41" s="14"/>
      <c r="P41" s="96" t="s">
        <v>288</v>
      </c>
      <c r="Q41" s="97">
        <v>0.0</v>
      </c>
      <c r="R41" s="97">
        <v>0.0</v>
      </c>
      <c r="S41" s="98">
        <f t="shared" si="76"/>
        <v>0</v>
      </c>
      <c r="T41" s="97">
        <v>0.0</v>
      </c>
      <c r="U41" s="97">
        <v>0.0</v>
      </c>
      <c r="V41" s="98">
        <f t="shared" si="77"/>
        <v>0</v>
      </c>
      <c r="W41" s="97">
        <v>0.0</v>
      </c>
      <c r="X41" s="97">
        <v>0.0</v>
      </c>
      <c r="Y41" s="98">
        <f t="shared" si="78"/>
        <v>0</v>
      </c>
      <c r="Z41" s="14"/>
      <c r="AA41" s="96" t="s">
        <v>288</v>
      </c>
      <c r="AB41" s="98">
        <f t="shared" si="79"/>
        <v>0</v>
      </c>
      <c r="AC41" s="98">
        <f t="shared" si="80"/>
        <v>0</v>
      </c>
      <c r="AD41" s="98">
        <f t="shared" si="81"/>
        <v>0</v>
      </c>
      <c r="AE41" s="14"/>
      <c r="AF41" s="96" t="s">
        <v>288</v>
      </c>
      <c r="AG41" s="97">
        <v>0.0</v>
      </c>
      <c r="AH41" s="97">
        <v>0.0</v>
      </c>
      <c r="AI41" s="98">
        <f t="shared" si="82"/>
        <v>0</v>
      </c>
      <c r="AJ41" s="97">
        <v>0.0</v>
      </c>
      <c r="AK41" s="97">
        <v>0.0</v>
      </c>
      <c r="AL41" s="98">
        <f t="shared" si="83"/>
        <v>0</v>
      </c>
      <c r="AM41" s="97">
        <v>0.0</v>
      </c>
      <c r="AN41" s="97">
        <v>0.0</v>
      </c>
      <c r="AO41" s="98">
        <f t="shared" si="84"/>
        <v>0</v>
      </c>
      <c r="AP41" s="14"/>
      <c r="AQ41" s="96" t="s">
        <v>288</v>
      </c>
      <c r="AR41" s="98">
        <f t="shared" si="85"/>
        <v>0</v>
      </c>
      <c r="AS41" s="98">
        <f t="shared" si="86"/>
        <v>0</v>
      </c>
      <c r="AT41" s="98">
        <f t="shared" si="87"/>
        <v>0</v>
      </c>
      <c r="AU41" s="14"/>
    </row>
    <row r="42" ht="14.25" customHeight="1">
      <c r="A42" s="85"/>
      <c r="C42" s="85"/>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row>
    <row r="43" ht="14.25" customHeight="1">
      <c r="A43" s="85"/>
      <c r="C43" s="85"/>
      <c r="D43" s="14"/>
      <c r="E43" s="99" t="s">
        <v>289</v>
      </c>
      <c r="F43" s="100">
        <f t="shared" ref="F43:N43" si="88">SUM(F39,F40,F41)</f>
        <v>0</v>
      </c>
      <c r="G43" s="100">
        <f t="shared" si="88"/>
        <v>0</v>
      </c>
      <c r="H43" s="100">
        <f t="shared" si="88"/>
        <v>0</v>
      </c>
      <c r="I43" s="100">
        <f t="shared" si="88"/>
        <v>0</v>
      </c>
      <c r="J43" s="100">
        <f t="shared" si="88"/>
        <v>0</v>
      </c>
      <c r="K43" s="100">
        <f t="shared" si="88"/>
        <v>0</v>
      </c>
      <c r="L43" s="100">
        <f t="shared" si="88"/>
        <v>0</v>
      </c>
      <c r="M43" s="100">
        <f t="shared" si="88"/>
        <v>0</v>
      </c>
      <c r="N43" s="100">
        <f t="shared" si="88"/>
        <v>0</v>
      </c>
      <c r="O43" s="14"/>
      <c r="P43" s="99" t="s">
        <v>289</v>
      </c>
      <c r="Q43" s="100">
        <f t="shared" ref="Q43:Y43" si="89">SUM(Q39,Q40,Q41)</f>
        <v>0</v>
      </c>
      <c r="R43" s="100">
        <f t="shared" si="89"/>
        <v>0</v>
      </c>
      <c r="S43" s="100">
        <f t="shared" si="89"/>
        <v>0</v>
      </c>
      <c r="T43" s="100">
        <f t="shared" si="89"/>
        <v>0</v>
      </c>
      <c r="U43" s="100">
        <f t="shared" si="89"/>
        <v>0</v>
      </c>
      <c r="V43" s="100">
        <f t="shared" si="89"/>
        <v>0</v>
      </c>
      <c r="W43" s="100">
        <f t="shared" si="89"/>
        <v>0</v>
      </c>
      <c r="X43" s="100">
        <f t="shared" si="89"/>
        <v>0</v>
      </c>
      <c r="Y43" s="100">
        <f t="shared" si="89"/>
        <v>0</v>
      </c>
      <c r="Z43" s="14"/>
      <c r="AA43" s="99" t="s">
        <v>289</v>
      </c>
      <c r="AB43" s="100">
        <f t="shared" ref="AB43:AD43" si="90">SUM(AB39,AB40,AB41)</f>
        <v>0</v>
      </c>
      <c r="AC43" s="100">
        <f t="shared" si="90"/>
        <v>0</v>
      </c>
      <c r="AD43" s="100">
        <f t="shared" si="90"/>
        <v>0</v>
      </c>
      <c r="AE43" s="14"/>
      <c r="AF43" s="99" t="s">
        <v>289</v>
      </c>
      <c r="AG43" s="100">
        <f t="shared" ref="AG43:AO43" si="91">SUM(AG39,AG40,AG41)</f>
        <v>0</v>
      </c>
      <c r="AH43" s="100">
        <f t="shared" si="91"/>
        <v>0</v>
      </c>
      <c r="AI43" s="100">
        <f t="shared" si="91"/>
        <v>0</v>
      </c>
      <c r="AJ43" s="100">
        <f t="shared" si="91"/>
        <v>0</v>
      </c>
      <c r="AK43" s="100">
        <f t="shared" si="91"/>
        <v>0</v>
      </c>
      <c r="AL43" s="100">
        <f t="shared" si="91"/>
        <v>0</v>
      </c>
      <c r="AM43" s="100">
        <f t="shared" si="91"/>
        <v>0</v>
      </c>
      <c r="AN43" s="100">
        <f t="shared" si="91"/>
        <v>0</v>
      </c>
      <c r="AO43" s="100">
        <f t="shared" si="91"/>
        <v>0</v>
      </c>
      <c r="AP43" s="14"/>
      <c r="AQ43" s="99" t="s">
        <v>289</v>
      </c>
      <c r="AR43" s="100">
        <f t="shared" ref="AR43:AT43" si="92">SUM(AR39,AR40,AR41)</f>
        <v>0</v>
      </c>
      <c r="AS43" s="100">
        <f t="shared" si="92"/>
        <v>0</v>
      </c>
      <c r="AT43" s="100">
        <f t="shared" si="92"/>
        <v>0</v>
      </c>
      <c r="AU43" s="14"/>
    </row>
    <row r="44" ht="14.25" customHeight="1">
      <c r="A44" s="85"/>
      <c r="C44" s="85"/>
      <c r="D44" s="14"/>
      <c r="E44" s="14"/>
      <c r="F44" s="101"/>
      <c r="G44" s="101"/>
      <c r="H44" s="101"/>
      <c r="I44" s="101"/>
      <c r="J44" s="101"/>
      <c r="K44" s="101"/>
      <c r="L44" s="101"/>
      <c r="M44" s="101"/>
      <c r="N44" s="101"/>
      <c r="O44" s="14"/>
      <c r="P44" s="14"/>
      <c r="Q44" s="101"/>
      <c r="R44" s="101"/>
      <c r="S44" s="101"/>
      <c r="T44" s="101"/>
      <c r="U44" s="101"/>
      <c r="V44" s="101"/>
      <c r="W44" s="101"/>
      <c r="X44" s="101"/>
      <c r="Y44" s="101"/>
      <c r="Z44" s="14"/>
      <c r="AA44" s="14"/>
      <c r="AB44" s="101"/>
      <c r="AC44" s="101"/>
      <c r="AD44" s="101"/>
      <c r="AE44" s="14"/>
      <c r="AF44" s="14"/>
      <c r="AG44" s="101"/>
      <c r="AH44" s="101"/>
      <c r="AI44" s="101"/>
      <c r="AJ44" s="101"/>
      <c r="AK44" s="101"/>
      <c r="AL44" s="101"/>
      <c r="AM44" s="101"/>
      <c r="AN44" s="101"/>
      <c r="AO44" s="101"/>
      <c r="AP44" s="14"/>
      <c r="AQ44" s="14"/>
      <c r="AR44" s="101"/>
      <c r="AS44" s="101"/>
      <c r="AT44" s="101"/>
      <c r="AU44" s="14"/>
    </row>
    <row r="45" ht="14.25" customHeight="1">
      <c r="A45" s="85"/>
      <c r="C45" s="85"/>
      <c r="D45" s="14"/>
      <c r="E45" s="96" t="s">
        <v>290</v>
      </c>
      <c r="F45" s="97">
        <v>0.0</v>
      </c>
      <c r="G45" s="97">
        <v>0.0</v>
      </c>
      <c r="H45" s="98">
        <f t="shared" ref="H45:H49" si="93">SUM(F45:G45)</f>
        <v>0</v>
      </c>
      <c r="I45" s="97">
        <v>0.0</v>
      </c>
      <c r="J45" s="97">
        <v>0.0</v>
      </c>
      <c r="K45" s="98">
        <f t="shared" ref="K45:K49" si="94">SUM(I45:J45)</f>
        <v>0</v>
      </c>
      <c r="L45" s="97">
        <v>0.0</v>
      </c>
      <c r="M45" s="97">
        <v>0.0</v>
      </c>
      <c r="N45" s="98">
        <f t="shared" ref="N45:N49" si="95">SUM(L45:M45)</f>
        <v>0</v>
      </c>
      <c r="O45" s="14"/>
      <c r="P45" s="96" t="s">
        <v>290</v>
      </c>
      <c r="Q45" s="97">
        <v>0.0</v>
      </c>
      <c r="R45" s="97">
        <v>0.0</v>
      </c>
      <c r="S45" s="98">
        <f t="shared" ref="S45:S49" si="96">SUM(Q45:R45)</f>
        <v>0</v>
      </c>
      <c r="T45" s="97">
        <v>0.0</v>
      </c>
      <c r="U45" s="97">
        <v>0.0</v>
      </c>
      <c r="V45" s="98">
        <f t="shared" ref="V45:V49" si="97">SUM(T45:U45)</f>
        <v>0</v>
      </c>
      <c r="W45" s="97">
        <v>0.0</v>
      </c>
      <c r="X45" s="97">
        <v>0.0</v>
      </c>
      <c r="Y45" s="98">
        <f t="shared" ref="Y45:Y49" si="98">SUM(W45:X45)</f>
        <v>0</v>
      </c>
      <c r="Z45" s="14"/>
      <c r="AA45" s="96" t="s">
        <v>290</v>
      </c>
      <c r="AB45" s="98">
        <f t="shared" ref="AB45:AB49" si="99">S45/S$16</f>
        <v>0</v>
      </c>
      <c r="AC45" s="98">
        <f t="shared" ref="AC45:AC49" si="100">V45/V$16</f>
        <v>0</v>
      </c>
      <c r="AD45" s="98">
        <f t="shared" ref="AD45:AD49" si="101">Y45/Y$16</f>
        <v>0</v>
      </c>
      <c r="AE45" s="14"/>
      <c r="AF45" s="96" t="s">
        <v>290</v>
      </c>
      <c r="AG45" s="97">
        <v>0.0</v>
      </c>
      <c r="AH45" s="97">
        <v>0.0</v>
      </c>
      <c r="AI45" s="98">
        <f t="shared" ref="AI45:AI49" si="102">SUM(AG45:AH45)</f>
        <v>0</v>
      </c>
      <c r="AJ45" s="97">
        <v>0.0</v>
      </c>
      <c r="AK45" s="97">
        <v>0.0</v>
      </c>
      <c r="AL45" s="98">
        <f t="shared" ref="AL45:AL49" si="103">SUM(AJ45:AK45)</f>
        <v>0</v>
      </c>
      <c r="AM45" s="97">
        <v>0.0</v>
      </c>
      <c r="AN45" s="97">
        <v>0.0</v>
      </c>
      <c r="AO45" s="98">
        <f t="shared" ref="AO45:AO49" si="104">SUM(AM45:AN45)</f>
        <v>0</v>
      </c>
      <c r="AP45" s="14"/>
      <c r="AQ45" s="96" t="s">
        <v>290</v>
      </c>
      <c r="AR45" s="98">
        <f t="shared" ref="AR45:AR49" si="105">AI45/AI$16</f>
        <v>0</v>
      </c>
      <c r="AS45" s="98">
        <f t="shared" ref="AS45:AS49" si="106">AL45/AL$16</f>
        <v>0</v>
      </c>
      <c r="AT45" s="98">
        <f t="shared" ref="AT45:AT49" si="107">AO45/AO$16</f>
        <v>0</v>
      </c>
      <c r="AU45" s="14"/>
    </row>
    <row r="46" ht="14.25" customHeight="1">
      <c r="A46" s="85"/>
      <c r="C46" s="85"/>
      <c r="D46" s="14"/>
      <c r="E46" s="96" t="s">
        <v>291</v>
      </c>
      <c r="F46" s="97">
        <v>0.0</v>
      </c>
      <c r="G46" s="97">
        <v>0.0</v>
      </c>
      <c r="H46" s="98">
        <f t="shared" si="93"/>
        <v>0</v>
      </c>
      <c r="I46" s="97">
        <v>0.0</v>
      </c>
      <c r="J46" s="97">
        <v>0.0</v>
      </c>
      <c r="K46" s="98">
        <f t="shared" si="94"/>
        <v>0</v>
      </c>
      <c r="L46" s="97">
        <v>0.0</v>
      </c>
      <c r="M46" s="97">
        <v>0.0</v>
      </c>
      <c r="N46" s="98">
        <f t="shared" si="95"/>
        <v>0</v>
      </c>
      <c r="O46" s="14"/>
      <c r="P46" s="96" t="s">
        <v>291</v>
      </c>
      <c r="Q46" s="97">
        <v>0.0</v>
      </c>
      <c r="R46" s="97">
        <v>0.0</v>
      </c>
      <c r="S46" s="98">
        <f t="shared" si="96"/>
        <v>0</v>
      </c>
      <c r="T46" s="97">
        <v>0.0</v>
      </c>
      <c r="U46" s="97">
        <v>0.0</v>
      </c>
      <c r="V46" s="98">
        <f t="shared" si="97"/>
        <v>0</v>
      </c>
      <c r="W46" s="97">
        <v>0.0</v>
      </c>
      <c r="X46" s="97">
        <v>0.0</v>
      </c>
      <c r="Y46" s="98">
        <f t="shared" si="98"/>
        <v>0</v>
      </c>
      <c r="Z46" s="14"/>
      <c r="AA46" s="96" t="s">
        <v>291</v>
      </c>
      <c r="AB46" s="98">
        <f t="shared" si="99"/>
        <v>0</v>
      </c>
      <c r="AC46" s="98">
        <f t="shared" si="100"/>
        <v>0</v>
      </c>
      <c r="AD46" s="98">
        <f t="shared" si="101"/>
        <v>0</v>
      </c>
      <c r="AE46" s="14"/>
      <c r="AF46" s="96" t="s">
        <v>291</v>
      </c>
      <c r="AG46" s="97">
        <v>0.0</v>
      </c>
      <c r="AH46" s="97">
        <v>0.0</v>
      </c>
      <c r="AI46" s="98">
        <f t="shared" si="102"/>
        <v>0</v>
      </c>
      <c r="AJ46" s="97">
        <v>0.0</v>
      </c>
      <c r="AK46" s="97">
        <v>0.0</v>
      </c>
      <c r="AL46" s="98">
        <f t="shared" si="103"/>
        <v>0</v>
      </c>
      <c r="AM46" s="97">
        <v>0.0</v>
      </c>
      <c r="AN46" s="97">
        <v>0.0</v>
      </c>
      <c r="AO46" s="98">
        <f t="shared" si="104"/>
        <v>0</v>
      </c>
      <c r="AP46" s="14"/>
      <c r="AQ46" s="96" t="s">
        <v>291</v>
      </c>
      <c r="AR46" s="98">
        <f t="shared" si="105"/>
        <v>0</v>
      </c>
      <c r="AS46" s="98">
        <f t="shared" si="106"/>
        <v>0</v>
      </c>
      <c r="AT46" s="98">
        <f t="shared" si="107"/>
        <v>0</v>
      </c>
      <c r="AU46" s="14"/>
    </row>
    <row r="47" ht="14.25" customHeight="1">
      <c r="A47" s="85"/>
      <c r="C47" s="85"/>
      <c r="D47" s="14"/>
      <c r="E47" s="96" t="s">
        <v>292</v>
      </c>
      <c r="F47" s="97">
        <v>0.0</v>
      </c>
      <c r="G47" s="97">
        <v>0.0</v>
      </c>
      <c r="H47" s="98">
        <f t="shared" si="93"/>
        <v>0</v>
      </c>
      <c r="I47" s="97">
        <v>0.0</v>
      </c>
      <c r="J47" s="97">
        <v>0.0</v>
      </c>
      <c r="K47" s="98">
        <f t="shared" si="94"/>
        <v>0</v>
      </c>
      <c r="L47" s="97">
        <v>0.0</v>
      </c>
      <c r="M47" s="97">
        <v>0.0</v>
      </c>
      <c r="N47" s="98">
        <f t="shared" si="95"/>
        <v>0</v>
      </c>
      <c r="O47" s="14"/>
      <c r="P47" s="96" t="s">
        <v>292</v>
      </c>
      <c r="Q47" s="97">
        <v>0.0</v>
      </c>
      <c r="R47" s="97">
        <v>0.0</v>
      </c>
      <c r="S47" s="98">
        <f t="shared" si="96"/>
        <v>0</v>
      </c>
      <c r="T47" s="97">
        <v>0.0</v>
      </c>
      <c r="U47" s="97">
        <v>0.0</v>
      </c>
      <c r="V47" s="98">
        <f t="shared" si="97"/>
        <v>0</v>
      </c>
      <c r="W47" s="97">
        <v>0.0</v>
      </c>
      <c r="X47" s="97">
        <v>0.0</v>
      </c>
      <c r="Y47" s="98">
        <f t="shared" si="98"/>
        <v>0</v>
      </c>
      <c r="Z47" s="14"/>
      <c r="AA47" s="96" t="s">
        <v>292</v>
      </c>
      <c r="AB47" s="98">
        <f t="shared" si="99"/>
        <v>0</v>
      </c>
      <c r="AC47" s="98">
        <f t="shared" si="100"/>
        <v>0</v>
      </c>
      <c r="AD47" s="98">
        <f t="shared" si="101"/>
        <v>0</v>
      </c>
      <c r="AE47" s="14"/>
      <c r="AF47" s="96" t="s">
        <v>292</v>
      </c>
      <c r="AG47" s="97">
        <v>0.0</v>
      </c>
      <c r="AH47" s="97">
        <v>0.0</v>
      </c>
      <c r="AI47" s="98">
        <f t="shared" si="102"/>
        <v>0</v>
      </c>
      <c r="AJ47" s="97">
        <v>0.0</v>
      </c>
      <c r="AK47" s="97">
        <v>0.0</v>
      </c>
      <c r="AL47" s="98">
        <f t="shared" si="103"/>
        <v>0</v>
      </c>
      <c r="AM47" s="97">
        <v>0.0</v>
      </c>
      <c r="AN47" s="97">
        <v>0.0</v>
      </c>
      <c r="AO47" s="98">
        <f t="shared" si="104"/>
        <v>0</v>
      </c>
      <c r="AP47" s="14"/>
      <c r="AQ47" s="96" t="s">
        <v>292</v>
      </c>
      <c r="AR47" s="98">
        <f t="shared" si="105"/>
        <v>0</v>
      </c>
      <c r="AS47" s="98">
        <f t="shared" si="106"/>
        <v>0</v>
      </c>
      <c r="AT47" s="98">
        <f t="shared" si="107"/>
        <v>0</v>
      </c>
      <c r="AU47" s="14"/>
    </row>
    <row r="48" ht="14.25" customHeight="1">
      <c r="A48" s="85"/>
      <c r="C48" s="85"/>
      <c r="D48" s="14"/>
      <c r="E48" s="96" t="s">
        <v>293</v>
      </c>
      <c r="F48" s="97">
        <v>0.0</v>
      </c>
      <c r="G48" s="97">
        <v>0.0</v>
      </c>
      <c r="H48" s="98">
        <f t="shared" si="93"/>
        <v>0</v>
      </c>
      <c r="I48" s="97">
        <v>0.0</v>
      </c>
      <c r="J48" s="97">
        <v>0.0</v>
      </c>
      <c r="K48" s="98">
        <f t="shared" si="94"/>
        <v>0</v>
      </c>
      <c r="L48" s="97">
        <v>0.0</v>
      </c>
      <c r="M48" s="97">
        <v>0.0</v>
      </c>
      <c r="N48" s="98">
        <f t="shared" si="95"/>
        <v>0</v>
      </c>
      <c r="O48" s="14"/>
      <c r="P48" s="96" t="s">
        <v>293</v>
      </c>
      <c r="Q48" s="97">
        <v>0.0</v>
      </c>
      <c r="R48" s="97">
        <v>0.0</v>
      </c>
      <c r="S48" s="98">
        <f t="shared" si="96"/>
        <v>0</v>
      </c>
      <c r="T48" s="97">
        <v>0.0</v>
      </c>
      <c r="U48" s="97">
        <v>0.0</v>
      </c>
      <c r="V48" s="98">
        <f t="shared" si="97"/>
        <v>0</v>
      </c>
      <c r="W48" s="97">
        <v>0.0</v>
      </c>
      <c r="X48" s="97">
        <v>0.0</v>
      </c>
      <c r="Y48" s="98">
        <f t="shared" si="98"/>
        <v>0</v>
      </c>
      <c r="Z48" s="14"/>
      <c r="AA48" s="96" t="s">
        <v>293</v>
      </c>
      <c r="AB48" s="98">
        <f t="shared" si="99"/>
        <v>0</v>
      </c>
      <c r="AC48" s="98">
        <f t="shared" si="100"/>
        <v>0</v>
      </c>
      <c r="AD48" s="98">
        <f t="shared" si="101"/>
        <v>0</v>
      </c>
      <c r="AE48" s="14"/>
      <c r="AF48" s="96" t="s">
        <v>293</v>
      </c>
      <c r="AG48" s="97">
        <v>0.0</v>
      </c>
      <c r="AH48" s="97">
        <v>0.0</v>
      </c>
      <c r="AI48" s="98">
        <f t="shared" si="102"/>
        <v>0</v>
      </c>
      <c r="AJ48" s="97">
        <v>0.0</v>
      </c>
      <c r="AK48" s="97">
        <v>0.0</v>
      </c>
      <c r="AL48" s="98">
        <f t="shared" si="103"/>
        <v>0</v>
      </c>
      <c r="AM48" s="97">
        <v>0.0</v>
      </c>
      <c r="AN48" s="97">
        <v>0.0</v>
      </c>
      <c r="AO48" s="98">
        <f t="shared" si="104"/>
        <v>0</v>
      </c>
      <c r="AP48" s="14"/>
      <c r="AQ48" s="96" t="s">
        <v>293</v>
      </c>
      <c r="AR48" s="98">
        <f t="shared" si="105"/>
        <v>0</v>
      </c>
      <c r="AS48" s="98">
        <f t="shared" si="106"/>
        <v>0</v>
      </c>
      <c r="AT48" s="98">
        <f t="shared" si="107"/>
        <v>0</v>
      </c>
      <c r="AU48" s="14"/>
    </row>
    <row r="49" ht="14.25" customHeight="1">
      <c r="A49" s="85"/>
      <c r="C49" s="85"/>
      <c r="D49" s="14"/>
      <c r="E49" s="96" t="s">
        <v>294</v>
      </c>
      <c r="F49" s="97">
        <v>0.0</v>
      </c>
      <c r="G49" s="98">
        <f>-F49</f>
        <v>0</v>
      </c>
      <c r="H49" s="98">
        <f t="shared" si="93"/>
        <v>0</v>
      </c>
      <c r="I49" s="97">
        <v>0.0</v>
      </c>
      <c r="J49" s="98">
        <f>-I49</f>
        <v>0</v>
      </c>
      <c r="K49" s="98">
        <f t="shared" si="94"/>
        <v>0</v>
      </c>
      <c r="L49" s="97">
        <v>0.0</v>
      </c>
      <c r="M49" s="98">
        <f>-L49</f>
        <v>0</v>
      </c>
      <c r="N49" s="98">
        <f t="shared" si="95"/>
        <v>0</v>
      </c>
      <c r="O49" s="14"/>
      <c r="P49" s="96" t="s">
        <v>294</v>
      </c>
      <c r="Q49" s="97">
        <v>0.0</v>
      </c>
      <c r="R49" s="98">
        <f>-Q49</f>
        <v>0</v>
      </c>
      <c r="S49" s="98">
        <f t="shared" si="96"/>
        <v>0</v>
      </c>
      <c r="T49" s="97">
        <v>0.0</v>
      </c>
      <c r="U49" s="98">
        <f>-T49</f>
        <v>0</v>
      </c>
      <c r="V49" s="98">
        <f t="shared" si="97"/>
        <v>0</v>
      </c>
      <c r="W49" s="97">
        <v>0.0</v>
      </c>
      <c r="X49" s="98">
        <f>-W49</f>
        <v>0</v>
      </c>
      <c r="Y49" s="98">
        <f t="shared" si="98"/>
        <v>0</v>
      </c>
      <c r="Z49" s="14"/>
      <c r="AA49" s="96" t="s">
        <v>294</v>
      </c>
      <c r="AB49" s="98">
        <f t="shared" si="99"/>
        <v>0</v>
      </c>
      <c r="AC49" s="98">
        <f t="shared" si="100"/>
        <v>0</v>
      </c>
      <c r="AD49" s="98">
        <f t="shared" si="101"/>
        <v>0</v>
      </c>
      <c r="AE49" s="14"/>
      <c r="AF49" s="96" t="s">
        <v>294</v>
      </c>
      <c r="AG49" s="97">
        <v>0.0</v>
      </c>
      <c r="AH49" s="98">
        <f>-AG49</f>
        <v>0</v>
      </c>
      <c r="AI49" s="98">
        <f t="shared" si="102"/>
        <v>0</v>
      </c>
      <c r="AJ49" s="97">
        <v>0.0</v>
      </c>
      <c r="AK49" s="98">
        <f>-AJ49</f>
        <v>0</v>
      </c>
      <c r="AL49" s="98">
        <f t="shared" si="103"/>
        <v>0</v>
      </c>
      <c r="AM49" s="97">
        <v>0.0</v>
      </c>
      <c r="AN49" s="98">
        <f>-AM49</f>
        <v>0</v>
      </c>
      <c r="AO49" s="98">
        <f t="shared" si="104"/>
        <v>0</v>
      </c>
      <c r="AP49" s="14"/>
      <c r="AQ49" s="96" t="s">
        <v>294</v>
      </c>
      <c r="AR49" s="98">
        <f t="shared" si="105"/>
        <v>0</v>
      </c>
      <c r="AS49" s="98">
        <f t="shared" si="106"/>
        <v>0</v>
      </c>
      <c r="AT49" s="98">
        <f t="shared" si="107"/>
        <v>0</v>
      </c>
      <c r="AU49" s="14"/>
    </row>
    <row r="50" ht="14.25" customHeight="1">
      <c r="A50" s="85"/>
      <c r="C50" s="85"/>
      <c r="D50" s="14"/>
      <c r="E50" s="99" t="s">
        <v>295</v>
      </c>
      <c r="F50" s="100">
        <f t="shared" ref="F50:N50" si="108">F43+F45+F46+F49+F47+F48</f>
        <v>0</v>
      </c>
      <c r="G50" s="100">
        <f t="shared" si="108"/>
        <v>0</v>
      </c>
      <c r="H50" s="100">
        <f t="shared" si="108"/>
        <v>0</v>
      </c>
      <c r="I50" s="100">
        <f t="shared" si="108"/>
        <v>0</v>
      </c>
      <c r="J50" s="100">
        <f t="shared" si="108"/>
        <v>0</v>
      </c>
      <c r="K50" s="100">
        <f t="shared" si="108"/>
        <v>0</v>
      </c>
      <c r="L50" s="100">
        <f t="shared" si="108"/>
        <v>0</v>
      </c>
      <c r="M50" s="100">
        <f t="shared" si="108"/>
        <v>0</v>
      </c>
      <c r="N50" s="100">
        <f t="shared" si="108"/>
        <v>0</v>
      </c>
      <c r="O50" s="14"/>
      <c r="P50" s="99" t="s">
        <v>295</v>
      </c>
      <c r="Q50" s="100">
        <f t="shared" ref="Q50:Y50" si="109">Q43+Q45+Q46+Q49+Q47+Q48</f>
        <v>0</v>
      </c>
      <c r="R50" s="100">
        <f t="shared" si="109"/>
        <v>0</v>
      </c>
      <c r="S50" s="100">
        <f t="shared" si="109"/>
        <v>0</v>
      </c>
      <c r="T50" s="100">
        <f t="shared" si="109"/>
        <v>0</v>
      </c>
      <c r="U50" s="100">
        <f t="shared" si="109"/>
        <v>0</v>
      </c>
      <c r="V50" s="100">
        <f t="shared" si="109"/>
        <v>0</v>
      </c>
      <c r="W50" s="100">
        <f t="shared" si="109"/>
        <v>0</v>
      </c>
      <c r="X50" s="100">
        <f t="shared" si="109"/>
        <v>0</v>
      </c>
      <c r="Y50" s="100">
        <f t="shared" si="109"/>
        <v>0</v>
      </c>
      <c r="Z50" s="14"/>
      <c r="AA50" s="99" t="s">
        <v>295</v>
      </c>
      <c r="AB50" s="100">
        <f t="shared" ref="AB50:AD50" si="110">AB43+AB45+AB46+AB49+AB47+AB48</f>
        <v>0</v>
      </c>
      <c r="AC50" s="100">
        <f t="shared" si="110"/>
        <v>0</v>
      </c>
      <c r="AD50" s="100">
        <f t="shared" si="110"/>
        <v>0</v>
      </c>
      <c r="AE50" s="14"/>
      <c r="AF50" s="99" t="s">
        <v>295</v>
      </c>
      <c r="AG50" s="100">
        <f t="shared" ref="AG50:AO50" si="111">AG43+AG45+AG46+AG49+AG47+AG48</f>
        <v>0</v>
      </c>
      <c r="AH50" s="100">
        <f t="shared" si="111"/>
        <v>0</v>
      </c>
      <c r="AI50" s="100">
        <f t="shared" si="111"/>
        <v>0</v>
      </c>
      <c r="AJ50" s="100">
        <f t="shared" si="111"/>
        <v>0</v>
      </c>
      <c r="AK50" s="100">
        <f t="shared" si="111"/>
        <v>0</v>
      </c>
      <c r="AL50" s="100">
        <f t="shared" si="111"/>
        <v>0</v>
      </c>
      <c r="AM50" s="100">
        <f t="shared" si="111"/>
        <v>0</v>
      </c>
      <c r="AN50" s="100">
        <f t="shared" si="111"/>
        <v>0</v>
      </c>
      <c r="AO50" s="100">
        <f t="shared" si="111"/>
        <v>0</v>
      </c>
      <c r="AP50" s="14"/>
      <c r="AQ50" s="99" t="s">
        <v>295</v>
      </c>
      <c r="AR50" s="100">
        <f t="shared" ref="AR50:AT50" si="112">AR43+AR45+AR46+AR49+AR47+AR48</f>
        <v>0</v>
      </c>
      <c r="AS50" s="100">
        <f t="shared" si="112"/>
        <v>0</v>
      </c>
      <c r="AT50" s="100">
        <f t="shared" si="112"/>
        <v>0</v>
      </c>
      <c r="AU50" s="14"/>
    </row>
    <row r="51" ht="14.25" customHeight="1">
      <c r="A51" s="85"/>
      <c r="C51" s="85"/>
      <c r="D51" s="14"/>
      <c r="E51" s="14"/>
      <c r="F51" s="101"/>
      <c r="G51" s="101"/>
      <c r="H51" s="101"/>
      <c r="I51" s="101"/>
      <c r="J51" s="101"/>
      <c r="K51" s="101"/>
      <c r="L51" s="101"/>
      <c r="M51" s="101"/>
      <c r="N51" s="101"/>
      <c r="O51" s="14"/>
      <c r="P51" s="14"/>
      <c r="Q51" s="101"/>
      <c r="R51" s="101"/>
      <c r="S51" s="101"/>
      <c r="T51" s="101"/>
      <c r="U51" s="101"/>
      <c r="V51" s="101"/>
      <c r="W51" s="101"/>
      <c r="X51" s="101"/>
      <c r="Y51" s="101"/>
      <c r="Z51" s="14"/>
      <c r="AA51" s="14"/>
      <c r="AB51" s="101"/>
      <c r="AC51" s="101"/>
      <c r="AD51" s="101"/>
      <c r="AE51" s="14"/>
      <c r="AF51" s="14"/>
      <c r="AG51" s="101"/>
      <c r="AH51" s="101"/>
      <c r="AI51" s="101"/>
      <c r="AJ51" s="101"/>
      <c r="AK51" s="101"/>
      <c r="AL51" s="101"/>
      <c r="AM51" s="101"/>
      <c r="AN51" s="101"/>
      <c r="AO51" s="101"/>
      <c r="AP51" s="14"/>
      <c r="AQ51" s="14"/>
      <c r="AR51" s="101"/>
      <c r="AS51" s="101"/>
      <c r="AT51" s="101"/>
      <c r="AU51" s="14"/>
    </row>
    <row r="52" ht="14.25" customHeight="1">
      <c r="A52" s="85"/>
      <c r="C52" s="85"/>
      <c r="D52" s="14"/>
      <c r="E52" s="96" t="s">
        <v>296</v>
      </c>
      <c r="F52" s="97">
        <v>0.0</v>
      </c>
      <c r="G52" s="97">
        <v>0.0</v>
      </c>
      <c r="H52" s="98">
        <f>SUM(F52:G52)</f>
        <v>0</v>
      </c>
      <c r="I52" s="97">
        <v>0.0</v>
      </c>
      <c r="J52" s="97">
        <v>0.0</v>
      </c>
      <c r="K52" s="98">
        <f>SUM(I52:J52)</f>
        <v>0</v>
      </c>
      <c r="L52" s="97">
        <v>0.0</v>
      </c>
      <c r="M52" s="97">
        <v>0.0</v>
      </c>
      <c r="N52" s="98">
        <f>SUM(L52:M52)</f>
        <v>0</v>
      </c>
      <c r="O52" s="14"/>
      <c r="P52" s="96" t="s">
        <v>296</v>
      </c>
      <c r="Q52" s="97">
        <v>0.0</v>
      </c>
      <c r="R52" s="97">
        <v>0.0</v>
      </c>
      <c r="S52" s="98">
        <f>SUM(Q52:R52)</f>
        <v>0</v>
      </c>
      <c r="T52" s="97">
        <v>0.0</v>
      </c>
      <c r="U52" s="97">
        <v>0.0</v>
      </c>
      <c r="V52" s="98">
        <f>SUM(T52:U52)</f>
        <v>0</v>
      </c>
      <c r="W52" s="97">
        <v>0.0</v>
      </c>
      <c r="X52" s="97">
        <v>0.0</v>
      </c>
      <c r="Y52" s="98">
        <f>SUM(W52:X52)</f>
        <v>0</v>
      </c>
      <c r="Z52" s="14"/>
      <c r="AA52" s="96" t="s">
        <v>296</v>
      </c>
      <c r="AB52" s="98">
        <f>S52/S$16</f>
        <v>0</v>
      </c>
      <c r="AC52" s="98">
        <f>V52/V$16</f>
        <v>0</v>
      </c>
      <c r="AD52" s="98">
        <f>Y52/Y$16</f>
        <v>0</v>
      </c>
      <c r="AE52" s="14"/>
      <c r="AF52" s="96" t="s">
        <v>296</v>
      </c>
      <c r="AG52" s="97">
        <v>0.0</v>
      </c>
      <c r="AH52" s="97">
        <v>0.0</v>
      </c>
      <c r="AI52" s="98">
        <f>SUM(AG52:AH52)</f>
        <v>0</v>
      </c>
      <c r="AJ52" s="97">
        <v>0.0</v>
      </c>
      <c r="AK52" s="97">
        <v>0.0</v>
      </c>
      <c r="AL52" s="98">
        <f>SUM(AJ52:AK52)</f>
        <v>0</v>
      </c>
      <c r="AM52" s="97">
        <v>0.0</v>
      </c>
      <c r="AN52" s="97">
        <v>0.0</v>
      </c>
      <c r="AO52" s="98">
        <f>SUM(AM52:AN52)</f>
        <v>0</v>
      </c>
      <c r="AP52" s="14"/>
      <c r="AQ52" s="96" t="s">
        <v>296</v>
      </c>
      <c r="AR52" s="98">
        <f>AI52/AI$16</f>
        <v>0</v>
      </c>
      <c r="AS52" s="98">
        <f>AL52/AL$16</f>
        <v>0</v>
      </c>
      <c r="AT52" s="98">
        <f>AO52/AO$16</f>
        <v>0</v>
      </c>
      <c r="AU52" s="14"/>
    </row>
    <row r="53" ht="14.25" customHeight="1">
      <c r="A53" s="85"/>
      <c r="C53" s="85"/>
      <c r="D53" s="14"/>
      <c r="E53" s="99" t="s">
        <v>297</v>
      </c>
      <c r="F53" s="100">
        <f t="shared" ref="F53:N53" si="113">F52+F50</f>
        <v>0</v>
      </c>
      <c r="G53" s="100">
        <f t="shared" si="113"/>
        <v>0</v>
      </c>
      <c r="H53" s="100">
        <f t="shared" si="113"/>
        <v>0</v>
      </c>
      <c r="I53" s="100">
        <f t="shared" si="113"/>
        <v>0</v>
      </c>
      <c r="J53" s="100">
        <f t="shared" si="113"/>
        <v>0</v>
      </c>
      <c r="K53" s="100">
        <f t="shared" si="113"/>
        <v>0</v>
      </c>
      <c r="L53" s="100">
        <f t="shared" si="113"/>
        <v>0</v>
      </c>
      <c r="M53" s="100">
        <f t="shared" si="113"/>
        <v>0</v>
      </c>
      <c r="N53" s="100">
        <f t="shared" si="113"/>
        <v>0</v>
      </c>
      <c r="O53" s="14"/>
      <c r="P53" s="99" t="s">
        <v>297</v>
      </c>
      <c r="Q53" s="100">
        <f t="shared" ref="Q53:Y53" si="114">Q52+Q50</f>
        <v>0</v>
      </c>
      <c r="R53" s="100">
        <f t="shared" si="114"/>
        <v>0</v>
      </c>
      <c r="S53" s="100">
        <f t="shared" si="114"/>
        <v>0</v>
      </c>
      <c r="T53" s="100">
        <f t="shared" si="114"/>
        <v>0</v>
      </c>
      <c r="U53" s="100">
        <f t="shared" si="114"/>
        <v>0</v>
      </c>
      <c r="V53" s="100">
        <f t="shared" si="114"/>
        <v>0</v>
      </c>
      <c r="W53" s="100">
        <f t="shared" si="114"/>
        <v>0</v>
      </c>
      <c r="X53" s="100">
        <f t="shared" si="114"/>
        <v>0</v>
      </c>
      <c r="Y53" s="100">
        <f t="shared" si="114"/>
        <v>0</v>
      </c>
      <c r="Z53" s="14"/>
      <c r="AA53" s="99" t="s">
        <v>297</v>
      </c>
      <c r="AB53" s="100">
        <f t="shared" ref="AB53:AD53" si="115">AB52+AB50</f>
        <v>0</v>
      </c>
      <c r="AC53" s="100">
        <f t="shared" si="115"/>
        <v>0</v>
      </c>
      <c r="AD53" s="100">
        <f t="shared" si="115"/>
        <v>0</v>
      </c>
      <c r="AE53" s="14"/>
      <c r="AF53" s="99" t="s">
        <v>297</v>
      </c>
      <c r="AG53" s="100">
        <f t="shared" ref="AG53:AO53" si="116">AG52+AG50</f>
        <v>0</v>
      </c>
      <c r="AH53" s="100">
        <f t="shared" si="116"/>
        <v>0</v>
      </c>
      <c r="AI53" s="100">
        <f t="shared" si="116"/>
        <v>0</v>
      </c>
      <c r="AJ53" s="100">
        <f t="shared" si="116"/>
        <v>0</v>
      </c>
      <c r="AK53" s="100">
        <f t="shared" si="116"/>
        <v>0</v>
      </c>
      <c r="AL53" s="100">
        <f t="shared" si="116"/>
        <v>0</v>
      </c>
      <c r="AM53" s="100">
        <f t="shared" si="116"/>
        <v>0</v>
      </c>
      <c r="AN53" s="100">
        <f t="shared" si="116"/>
        <v>0</v>
      </c>
      <c r="AO53" s="100">
        <f t="shared" si="116"/>
        <v>0</v>
      </c>
      <c r="AP53" s="14"/>
      <c r="AQ53" s="99" t="s">
        <v>297</v>
      </c>
      <c r="AR53" s="100">
        <f t="shared" ref="AR53:AT53" si="117">AR52+AR50</f>
        <v>0</v>
      </c>
      <c r="AS53" s="100">
        <f t="shared" si="117"/>
        <v>0</v>
      </c>
      <c r="AT53" s="100">
        <f t="shared" si="117"/>
        <v>0</v>
      </c>
      <c r="AU53" s="14"/>
    </row>
    <row r="54" ht="14.25" customHeight="1">
      <c r="A54" s="85"/>
      <c r="C54" s="85"/>
      <c r="D54" s="14"/>
      <c r="E54" s="14"/>
      <c r="F54" s="101"/>
      <c r="G54" s="101"/>
      <c r="H54" s="101"/>
      <c r="I54" s="101"/>
      <c r="J54" s="101"/>
      <c r="K54" s="101"/>
      <c r="L54" s="101"/>
      <c r="M54" s="101"/>
      <c r="N54" s="101"/>
      <c r="O54" s="14"/>
      <c r="P54" s="14"/>
      <c r="Q54" s="101"/>
      <c r="R54" s="101"/>
      <c r="S54" s="101"/>
      <c r="T54" s="101"/>
      <c r="U54" s="101"/>
      <c r="V54" s="101"/>
      <c r="W54" s="101"/>
      <c r="X54" s="101"/>
      <c r="Y54" s="101"/>
      <c r="Z54" s="14"/>
      <c r="AA54" s="14"/>
      <c r="AB54" s="101"/>
      <c r="AC54" s="101"/>
      <c r="AD54" s="101"/>
      <c r="AE54" s="14"/>
      <c r="AF54" s="14"/>
      <c r="AG54" s="101"/>
      <c r="AH54" s="101"/>
      <c r="AI54" s="101"/>
      <c r="AJ54" s="101"/>
      <c r="AK54" s="101"/>
      <c r="AL54" s="101"/>
      <c r="AM54" s="101"/>
      <c r="AN54" s="101"/>
      <c r="AO54" s="101"/>
      <c r="AP54" s="14"/>
      <c r="AQ54" s="14"/>
      <c r="AR54" s="101"/>
      <c r="AS54" s="101"/>
      <c r="AT54" s="101"/>
      <c r="AU54" s="14"/>
    </row>
    <row r="55" ht="14.25" customHeight="1">
      <c r="A55" s="85">
        <f>IF(OR(H55&gt;0,K55&gt;0,N55&gt;0,AB55&gt;0,AC55&gt;0,AD55&gt;0,AI55&gt;0,AL55&gt;0,AO55&gt;0),1,0)</f>
        <v>0</v>
      </c>
      <c r="C55" s="85"/>
      <c r="D55" s="102"/>
      <c r="E55" s="103" t="s">
        <v>182</v>
      </c>
      <c r="F55" s="97">
        <v>0.0</v>
      </c>
      <c r="G55" s="97">
        <v>0.0</v>
      </c>
      <c r="H55" s="124">
        <f>SUM(F55:G55)</f>
        <v>0</v>
      </c>
      <c r="I55" s="97">
        <v>0.0</v>
      </c>
      <c r="J55" s="97">
        <v>0.0</v>
      </c>
      <c r="K55" s="124">
        <f>SUM(I55:J55)</f>
        <v>0</v>
      </c>
      <c r="L55" s="97">
        <v>0.0</v>
      </c>
      <c r="M55" s="97">
        <v>0.0</v>
      </c>
      <c r="N55" s="124">
        <f>SUM(L55:M55)</f>
        <v>0</v>
      </c>
      <c r="O55" s="102"/>
      <c r="P55" s="103" t="s">
        <v>183</v>
      </c>
      <c r="Q55" s="97">
        <v>0.0</v>
      </c>
      <c r="R55" s="97">
        <v>0.0</v>
      </c>
      <c r="S55" s="124">
        <f>SUM(Q55:R55)</f>
        <v>0</v>
      </c>
      <c r="T55" s="97">
        <v>0.0</v>
      </c>
      <c r="U55" s="97">
        <v>0.0</v>
      </c>
      <c r="V55" s="124">
        <f>SUM(T55:U55)</f>
        <v>0</v>
      </c>
      <c r="W55" s="97">
        <v>0.0</v>
      </c>
      <c r="X55" s="97">
        <v>0.0</v>
      </c>
      <c r="Y55" s="124">
        <f>SUM(W55:X55)</f>
        <v>0</v>
      </c>
      <c r="Z55" s="102"/>
      <c r="AA55" s="103" t="s">
        <v>182</v>
      </c>
      <c r="AB55" s="124">
        <f>S55/S$16</f>
        <v>0</v>
      </c>
      <c r="AC55" s="124">
        <f>V55/V$16</f>
        <v>0</v>
      </c>
      <c r="AD55" s="124">
        <f>Y55/Y$16</f>
        <v>0</v>
      </c>
      <c r="AE55" s="102"/>
      <c r="AF55" s="103" t="s">
        <v>183</v>
      </c>
      <c r="AG55" s="97">
        <v>0.0</v>
      </c>
      <c r="AH55" s="97">
        <v>0.0</v>
      </c>
      <c r="AI55" s="124">
        <f>SUM(AG55:AH55)</f>
        <v>0</v>
      </c>
      <c r="AJ55" s="97">
        <v>0.0</v>
      </c>
      <c r="AK55" s="97">
        <v>0.0</v>
      </c>
      <c r="AL55" s="124">
        <f>SUM(AJ55:AK55)</f>
        <v>0</v>
      </c>
      <c r="AM55" s="97">
        <v>0.0</v>
      </c>
      <c r="AN55" s="97">
        <v>0.0</v>
      </c>
      <c r="AO55" s="124">
        <f>SUM(AM55:AN55)</f>
        <v>0</v>
      </c>
      <c r="AP55" s="102"/>
      <c r="AQ55" s="103" t="s">
        <v>182</v>
      </c>
      <c r="AR55" s="124">
        <f>AI55/AI$16</f>
        <v>0</v>
      </c>
      <c r="AS55" s="124">
        <f>AL55/AL$16</f>
        <v>0</v>
      </c>
      <c r="AT55" s="124">
        <f>AO55/AO$16</f>
        <v>0</v>
      </c>
      <c r="AU55" s="102"/>
    </row>
    <row r="56" ht="14.25" customHeight="1">
      <c r="A56" s="85"/>
      <c r="C56" s="85"/>
      <c r="D56" s="14"/>
      <c r="E56" s="14"/>
      <c r="F56" s="101"/>
      <c r="G56" s="101"/>
      <c r="H56" s="101"/>
      <c r="I56" s="101"/>
      <c r="J56" s="101"/>
      <c r="K56" s="101"/>
      <c r="L56" s="101"/>
      <c r="M56" s="101"/>
      <c r="N56" s="101"/>
      <c r="O56" s="14"/>
      <c r="P56" s="14"/>
      <c r="Q56" s="101"/>
      <c r="R56" s="101"/>
      <c r="S56" s="101"/>
      <c r="T56" s="101"/>
      <c r="U56" s="101"/>
      <c r="V56" s="101"/>
      <c r="W56" s="101"/>
      <c r="X56" s="101"/>
      <c r="Y56" s="101"/>
      <c r="Z56" s="14"/>
      <c r="AA56" s="14"/>
      <c r="AB56" s="101"/>
      <c r="AC56" s="101"/>
      <c r="AD56" s="101"/>
      <c r="AE56" s="14"/>
      <c r="AF56" s="14"/>
      <c r="AG56" s="101"/>
      <c r="AH56" s="101"/>
      <c r="AI56" s="101"/>
      <c r="AJ56" s="101"/>
      <c r="AK56" s="101"/>
      <c r="AL56" s="101"/>
      <c r="AM56" s="101"/>
      <c r="AN56" s="101"/>
      <c r="AO56" s="101"/>
      <c r="AP56" s="14"/>
      <c r="AQ56" s="14"/>
      <c r="AR56" s="101"/>
      <c r="AS56" s="101"/>
      <c r="AT56" s="101"/>
      <c r="AU56" s="14"/>
    </row>
    <row r="57" ht="14.25" customHeight="1">
      <c r="A57" s="85"/>
      <c r="C57" s="85"/>
      <c r="D57" s="14"/>
      <c r="E57" s="91" t="s">
        <v>186</v>
      </c>
      <c r="F57" s="125"/>
      <c r="G57" s="125"/>
      <c r="H57" s="94" t="str">
        <f>H21</f>
        <v>31/XX/20XX</v>
      </c>
      <c r="I57" s="125"/>
      <c r="J57" s="125"/>
      <c r="K57" s="94" t="str">
        <f>K21</f>
        <v>31/XX/20XX</v>
      </c>
      <c r="L57" s="125"/>
      <c r="M57" s="125"/>
      <c r="N57" s="94" t="str">
        <f>N21</f>
        <v>31/XX/20XX</v>
      </c>
      <c r="O57" s="14"/>
      <c r="P57" s="91" t="s">
        <v>187</v>
      </c>
      <c r="Q57" s="125"/>
      <c r="R57" s="125"/>
      <c r="S57" s="94" t="str">
        <f>S21</f>
        <v>31/XX/20XX</v>
      </c>
      <c r="T57" s="125"/>
      <c r="U57" s="125"/>
      <c r="V57" s="94" t="str">
        <f>V21</f>
        <v>31/XX/20XX</v>
      </c>
      <c r="W57" s="125"/>
      <c r="X57" s="125"/>
      <c r="Y57" s="94" t="str">
        <f>Y21</f>
        <v>31/XX/20XX</v>
      </c>
      <c r="Z57" s="14"/>
      <c r="AA57" s="91" t="s">
        <v>186</v>
      </c>
      <c r="AB57" s="94" t="str">
        <f t="shared" ref="AB57:AD57" si="118">AB21</f>
        <v>31/XX/20XX</v>
      </c>
      <c r="AC57" s="94" t="str">
        <f t="shared" si="118"/>
        <v>31/XX/20XX</v>
      </c>
      <c r="AD57" s="94" t="str">
        <f t="shared" si="118"/>
        <v>31/XX/20XX</v>
      </c>
      <c r="AE57" s="14"/>
      <c r="AF57" s="91" t="s">
        <v>187</v>
      </c>
      <c r="AG57" s="125"/>
      <c r="AH57" s="125"/>
      <c r="AI57" s="94" t="str">
        <f>AI21</f>
        <v>31/XX/20XX</v>
      </c>
      <c r="AJ57" s="125"/>
      <c r="AK57" s="125"/>
      <c r="AL57" s="94" t="str">
        <f>AL21</f>
        <v>31/XX/20XX</v>
      </c>
      <c r="AM57" s="125"/>
      <c r="AN57" s="125"/>
      <c r="AO57" s="94" t="str">
        <f>AO21</f>
        <v>31/XX/20XX</v>
      </c>
      <c r="AP57" s="14"/>
      <c r="AQ57" s="91" t="s">
        <v>186</v>
      </c>
      <c r="AR57" s="94" t="str">
        <f t="shared" ref="AR57:AT57" si="119">AR21</f>
        <v>31/XX/20XX</v>
      </c>
      <c r="AS57" s="94" t="str">
        <f t="shared" si="119"/>
        <v>31/XX/20XX</v>
      </c>
      <c r="AT57" s="94" t="str">
        <f t="shared" si="119"/>
        <v>31/XX/20XX</v>
      </c>
      <c r="AU57" s="14"/>
    </row>
    <row r="58" ht="14.25" customHeight="1">
      <c r="A58" s="85">
        <f t="shared" ref="A58:A63" si="120">IF(OR(H58&lt;0,K58&lt;0,N58&lt;0,AB58&lt;0,AC58&lt;0,AD58&lt;0,AI58&lt;0,AL58&lt;0,AO58&lt;0),1,0)</f>
        <v>0</v>
      </c>
      <c r="C58" s="85"/>
      <c r="D58" s="14"/>
      <c r="E58" s="96" t="s">
        <v>65</v>
      </c>
      <c r="F58" s="97">
        <v>0.0</v>
      </c>
      <c r="G58" s="97">
        <v>0.0</v>
      </c>
      <c r="H58" s="98">
        <f t="shared" ref="H58:H63" si="121">SUM(F58:G58)</f>
        <v>0</v>
      </c>
      <c r="I58" s="97">
        <v>0.0</v>
      </c>
      <c r="J58" s="97">
        <v>0.0</v>
      </c>
      <c r="K58" s="98">
        <f t="shared" ref="K58:K63" si="122">SUM(I58:J58)</f>
        <v>0</v>
      </c>
      <c r="L58" s="97">
        <v>0.0</v>
      </c>
      <c r="M58" s="97">
        <v>0.0</v>
      </c>
      <c r="N58" s="98">
        <f t="shared" ref="N58:N63" si="123">SUM(L58:M58)</f>
        <v>0</v>
      </c>
      <c r="O58" s="14"/>
      <c r="P58" s="96" t="s">
        <v>65</v>
      </c>
      <c r="Q58" s="97">
        <v>0.0</v>
      </c>
      <c r="R58" s="97">
        <v>0.0</v>
      </c>
      <c r="S58" s="98">
        <f t="shared" ref="S58:S63" si="124">SUM(Q58:R58)</f>
        <v>0</v>
      </c>
      <c r="T58" s="97">
        <v>0.0</v>
      </c>
      <c r="U58" s="97">
        <v>0.0</v>
      </c>
      <c r="V58" s="98">
        <f t="shared" ref="V58:V63" si="125">SUM(T58:U58)</f>
        <v>0</v>
      </c>
      <c r="W58" s="97">
        <v>0.0</v>
      </c>
      <c r="X58" s="97">
        <v>0.0</v>
      </c>
      <c r="Y58" s="98">
        <f t="shared" ref="Y58:Y63" si="126">SUM(W58:X58)</f>
        <v>0</v>
      </c>
      <c r="Z58" s="14"/>
      <c r="AA58" s="96" t="s">
        <v>65</v>
      </c>
      <c r="AB58" s="98">
        <f t="shared" ref="AB58:AB63" si="127">S58/S$17</f>
        <v>0</v>
      </c>
      <c r="AC58" s="98">
        <f t="shared" ref="AC58:AC63" si="128">V58/V$17</f>
        <v>0</v>
      </c>
      <c r="AD58" s="98">
        <f t="shared" ref="AD58:AD63" si="129">Y58/Y$17</f>
        <v>0</v>
      </c>
      <c r="AE58" s="14"/>
      <c r="AF58" s="96" t="s">
        <v>65</v>
      </c>
      <c r="AG58" s="97">
        <v>0.0</v>
      </c>
      <c r="AH58" s="97">
        <v>0.0</v>
      </c>
      <c r="AI58" s="98">
        <f t="shared" ref="AI58:AI63" si="130">SUM(AG58:AH58)</f>
        <v>0</v>
      </c>
      <c r="AJ58" s="97">
        <v>0.0</v>
      </c>
      <c r="AK58" s="97">
        <v>0.0</v>
      </c>
      <c r="AL58" s="98">
        <f t="shared" ref="AL58:AL63" si="131">SUM(AJ58:AK58)</f>
        <v>0</v>
      </c>
      <c r="AM58" s="97">
        <v>0.0</v>
      </c>
      <c r="AN58" s="97">
        <v>0.0</v>
      </c>
      <c r="AO58" s="98">
        <f t="shared" ref="AO58:AO63" si="132">SUM(AM58:AN58)</f>
        <v>0</v>
      </c>
      <c r="AP58" s="14"/>
      <c r="AQ58" s="96" t="s">
        <v>65</v>
      </c>
      <c r="AR58" s="98">
        <f t="shared" ref="AR58:AR63" si="133">AI58/AI$17</f>
        <v>0</v>
      </c>
      <c r="AS58" s="98">
        <f t="shared" ref="AS58:AS63" si="134">AL58/AL$17</f>
        <v>0</v>
      </c>
      <c r="AT58" s="98">
        <f t="shared" ref="AT58:AT63" si="135">AO58/AO$17</f>
        <v>0</v>
      </c>
      <c r="AU58" s="14"/>
    </row>
    <row r="59" ht="14.25" customHeight="1">
      <c r="A59" s="85">
        <f t="shared" si="120"/>
        <v>0</v>
      </c>
      <c r="C59" s="85"/>
      <c r="D59" s="14"/>
      <c r="E59" s="96" t="s">
        <v>211</v>
      </c>
      <c r="F59" s="97">
        <v>0.0</v>
      </c>
      <c r="G59" s="97">
        <v>0.0</v>
      </c>
      <c r="H59" s="98">
        <f t="shared" si="121"/>
        <v>0</v>
      </c>
      <c r="I59" s="97">
        <v>0.0</v>
      </c>
      <c r="J59" s="97">
        <v>0.0</v>
      </c>
      <c r="K59" s="98">
        <f t="shared" si="122"/>
        <v>0</v>
      </c>
      <c r="L59" s="97">
        <v>0.0</v>
      </c>
      <c r="M59" s="97">
        <v>0.0</v>
      </c>
      <c r="N59" s="98">
        <f t="shared" si="123"/>
        <v>0</v>
      </c>
      <c r="O59" s="14"/>
      <c r="P59" s="96" t="s">
        <v>211</v>
      </c>
      <c r="Q59" s="97">
        <v>0.0</v>
      </c>
      <c r="R59" s="97">
        <v>0.0</v>
      </c>
      <c r="S59" s="98">
        <f t="shared" si="124"/>
        <v>0</v>
      </c>
      <c r="T59" s="97">
        <v>0.0</v>
      </c>
      <c r="U59" s="97">
        <v>0.0</v>
      </c>
      <c r="V59" s="98">
        <f t="shared" si="125"/>
        <v>0</v>
      </c>
      <c r="W59" s="97">
        <v>0.0</v>
      </c>
      <c r="X59" s="97">
        <v>0.0</v>
      </c>
      <c r="Y59" s="98">
        <f t="shared" si="126"/>
        <v>0</v>
      </c>
      <c r="Z59" s="14"/>
      <c r="AA59" s="96" t="s">
        <v>211</v>
      </c>
      <c r="AB59" s="98">
        <f t="shared" si="127"/>
        <v>0</v>
      </c>
      <c r="AC59" s="98">
        <f t="shared" si="128"/>
        <v>0</v>
      </c>
      <c r="AD59" s="98">
        <f t="shared" si="129"/>
        <v>0</v>
      </c>
      <c r="AE59" s="14"/>
      <c r="AF59" s="96" t="s">
        <v>211</v>
      </c>
      <c r="AG59" s="97">
        <v>0.0</v>
      </c>
      <c r="AH59" s="97">
        <v>0.0</v>
      </c>
      <c r="AI59" s="98">
        <f t="shared" si="130"/>
        <v>0</v>
      </c>
      <c r="AJ59" s="97">
        <v>0.0</v>
      </c>
      <c r="AK59" s="97">
        <v>0.0</v>
      </c>
      <c r="AL59" s="98">
        <f t="shared" si="131"/>
        <v>0</v>
      </c>
      <c r="AM59" s="97">
        <v>0.0</v>
      </c>
      <c r="AN59" s="97">
        <v>0.0</v>
      </c>
      <c r="AO59" s="98">
        <f t="shared" si="132"/>
        <v>0</v>
      </c>
      <c r="AP59" s="14"/>
      <c r="AQ59" s="96" t="s">
        <v>211</v>
      </c>
      <c r="AR59" s="98">
        <f t="shared" si="133"/>
        <v>0</v>
      </c>
      <c r="AS59" s="98">
        <f t="shared" si="134"/>
        <v>0</v>
      </c>
      <c r="AT59" s="98">
        <f t="shared" si="135"/>
        <v>0</v>
      </c>
      <c r="AU59" s="14"/>
    </row>
    <row r="60" ht="14.25" customHeight="1">
      <c r="A60" s="85">
        <f t="shared" si="120"/>
        <v>0</v>
      </c>
      <c r="C60" s="85"/>
      <c r="D60" s="14"/>
      <c r="E60" s="96" t="s">
        <v>298</v>
      </c>
      <c r="F60" s="97">
        <v>0.0</v>
      </c>
      <c r="G60" s="97">
        <v>0.0</v>
      </c>
      <c r="H60" s="98">
        <f t="shared" si="121"/>
        <v>0</v>
      </c>
      <c r="I60" s="97">
        <v>0.0</v>
      </c>
      <c r="J60" s="97">
        <v>0.0</v>
      </c>
      <c r="K60" s="98">
        <f t="shared" si="122"/>
        <v>0</v>
      </c>
      <c r="L60" s="97">
        <v>0.0</v>
      </c>
      <c r="M60" s="97">
        <v>0.0</v>
      </c>
      <c r="N60" s="98">
        <f t="shared" si="123"/>
        <v>0</v>
      </c>
      <c r="O60" s="14"/>
      <c r="P60" s="96" t="s">
        <v>298</v>
      </c>
      <c r="Q60" s="97">
        <v>0.0</v>
      </c>
      <c r="R60" s="97">
        <v>0.0</v>
      </c>
      <c r="S60" s="98">
        <f t="shared" si="124"/>
        <v>0</v>
      </c>
      <c r="T60" s="97">
        <v>0.0</v>
      </c>
      <c r="U60" s="97">
        <v>0.0</v>
      </c>
      <c r="V60" s="98">
        <f t="shared" si="125"/>
        <v>0</v>
      </c>
      <c r="W60" s="97">
        <v>0.0</v>
      </c>
      <c r="X60" s="97">
        <v>0.0</v>
      </c>
      <c r="Y60" s="98">
        <f t="shared" si="126"/>
        <v>0</v>
      </c>
      <c r="Z60" s="14"/>
      <c r="AA60" s="96" t="s">
        <v>298</v>
      </c>
      <c r="AB60" s="98">
        <f t="shared" si="127"/>
        <v>0</v>
      </c>
      <c r="AC60" s="98">
        <f t="shared" si="128"/>
        <v>0</v>
      </c>
      <c r="AD60" s="98">
        <f t="shared" si="129"/>
        <v>0</v>
      </c>
      <c r="AE60" s="14"/>
      <c r="AF60" s="96" t="s">
        <v>298</v>
      </c>
      <c r="AG60" s="97">
        <v>0.0</v>
      </c>
      <c r="AH60" s="97">
        <v>0.0</v>
      </c>
      <c r="AI60" s="98">
        <f t="shared" si="130"/>
        <v>0</v>
      </c>
      <c r="AJ60" s="97">
        <v>0.0</v>
      </c>
      <c r="AK60" s="97">
        <v>0.0</v>
      </c>
      <c r="AL60" s="98">
        <f t="shared" si="131"/>
        <v>0</v>
      </c>
      <c r="AM60" s="97">
        <v>0.0</v>
      </c>
      <c r="AN60" s="97">
        <v>0.0</v>
      </c>
      <c r="AO60" s="98">
        <f t="shared" si="132"/>
        <v>0</v>
      </c>
      <c r="AP60" s="14"/>
      <c r="AQ60" s="96" t="s">
        <v>298</v>
      </c>
      <c r="AR60" s="98">
        <f t="shared" si="133"/>
        <v>0</v>
      </c>
      <c r="AS60" s="98">
        <f t="shared" si="134"/>
        <v>0</v>
      </c>
      <c r="AT60" s="98">
        <f t="shared" si="135"/>
        <v>0</v>
      </c>
      <c r="AU60" s="14"/>
    </row>
    <row r="61" ht="14.25" customHeight="1">
      <c r="A61" s="85">
        <f t="shared" si="120"/>
        <v>0</v>
      </c>
      <c r="C61" s="85"/>
      <c r="D61" s="14"/>
      <c r="E61" s="96" t="s">
        <v>299</v>
      </c>
      <c r="F61" s="97">
        <v>0.0</v>
      </c>
      <c r="G61" s="97">
        <v>0.0</v>
      </c>
      <c r="H61" s="98">
        <f t="shared" si="121"/>
        <v>0</v>
      </c>
      <c r="I61" s="97">
        <v>0.0</v>
      </c>
      <c r="J61" s="97">
        <v>0.0</v>
      </c>
      <c r="K61" s="98">
        <f t="shared" si="122"/>
        <v>0</v>
      </c>
      <c r="L61" s="97">
        <v>0.0</v>
      </c>
      <c r="M61" s="97">
        <v>0.0</v>
      </c>
      <c r="N61" s="98">
        <f t="shared" si="123"/>
        <v>0</v>
      </c>
      <c r="O61" s="14"/>
      <c r="P61" s="96" t="s">
        <v>299</v>
      </c>
      <c r="Q61" s="97">
        <v>0.0</v>
      </c>
      <c r="R61" s="97">
        <v>0.0</v>
      </c>
      <c r="S61" s="98">
        <f t="shared" si="124"/>
        <v>0</v>
      </c>
      <c r="T61" s="97">
        <v>0.0</v>
      </c>
      <c r="U61" s="97">
        <v>0.0</v>
      </c>
      <c r="V61" s="98">
        <f t="shared" si="125"/>
        <v>0</v>
      </c>
      <c r="W61" s="97">
        <v>0.0</v>
      </c>
      <c r="X61" s="97">
        <v>0.0</v>
      </c>
      <c r="Y61" s="98">
        <f t="shared" si="126"/>
        <v>0</v>
      </c>
      <c r="Z61" s="14"/>
      <c r="AA61" s="96" t="s">
        <v>299</v>
      </c>
      <c r="AB61" s="98">
        <f t="shared" si="127"/>
        <v>0</v>
      </c>
      <c r="AC61" s="98">
        <f t="shared" si="128"/>
        <v>0</v>
      </c>
      <c r="AD61" s="98">
        <f t="shared" si="129"/>
        <v>0</v>
      </c>
      <c r="AE61" s="14"/>
      <c r="AF61" s="96" t="s">
        <v>299</v>
      </c>
      <c r="AG61" s="97">
        <v>0.0</v>
      </c>
      <c r="AH61" s="97">
        <v>0.0</v>
      </c>
      <c r="AI61" s="98">
        <f t="shared" si="130"/>
        <v>0</v>
      </c>
      <c r="AJ61" s="97">
        <v>0.0</v>
      </c>
      <c r="AK61" s="97">
        <v>0.0</v>
      </c>
      <c r="AL61" s="98">
        <f t="shared" si="131"/>
        <v>0</v>
      </c>
      <c r="AM61" s="97">
        <v>0.0</v>
      </c>
      <c r="AN61" s="97">
        <v>0.0</v>
      </c>
      <c r="AO61" s="98">
        <f t="shared" si="132"/>
        <v>0</v>
      </c>
      <c r="AP61" s="14"/>
      <c r="AQ61" s="96" t="s">
        <v>299</v>
      </c>
      <c r="AR61" s="98">
        <f t="shared" si="133"/>
        <v>0</v>
      </c>
      <c r="AS61" s="98">
        <f t="shared" si="134"/>
        <v>0</v>
      </c>
      <c r="AT61" s="98">
        <f t="shared" si="135"/>
        <v>0</v>
      </c>
      <c r="AU61" s="14"/>
    </row>
    <row r="62" ht="14.25" customHeight="1">
      <c r="A62" s="85">
        <f t="shared" si="120"/>
        <v>0</v>
      </c>
      <c r="C62" s="85"/>
      <c r="D62" s="14"/>
      <c r="E62" s="96" t="s">
        <v>208</v>
      </c>
      <c r="F62" s="97">
        <v>0.0</v>
      </c>
      <c r="G62" s="97">
        <v>0.0</v>
      </c>
      <c r="H62" s="98">
        <f t="shared" si="121"/>
        <v>0</v>
      </c>
      <c r="I62" s="97">
        <v>0.0</v>
      </c>
      <c r="J62" s="97">
        <v>0.0</v>
      </c>
      <c r="K62" s="98">
        <f t="shared" si="122"/>
        <v>0</v>
      </c>
      <c r="L62" s="97">
        <v>0.0</v>
      </c>
      <c r="M62" s="97">
        <v>0.0</v>
      </c>
      <c r="N62" s="98">
        <f t="shared" si="123"/>
        <v>0</v>
      </c>
      <c r="O62" s="14"/>
      <c r="P62" s="96" t="s">
        <v>208</v>
      </c>
      <c r="Q62" s="97">
        <v>0.0</v>
      </c>
      <c r="R62" s="97">
        <v>0.0</v>
      </c>
      <c r="S62" s="98">
        <f t="shared" si="124"/>
        <v>0</v>
      </c>
      <c r="T62" s="97">
        <v>0.0</v>
      </c>
      <c r="U62" s="97">
        <v>0.0</v>
      </c>
      <c r="V62" s="98">
        <f t="shared" si="125"/>
        <v>0</v>
      </c>
      <c r="W62" s="97">
        <v>0.0</v>
      </c>
      <c r="X62" s="97">
        <v>0.0</v>
      </c>
      <c r="Y62" s="98">
        <f t="shared" si="126"/>
        <v>0</v>
      </c>
      <c r="Z62" s="14"/>
      <c r="AA62" s="96" t="s">
        <v>208</v>
      </c>
      <c r="AB62" s="98">
        <f t="shared" si="127"/>
        <v>0</v>
      </c>
      <c r="AC62" s="98">
        <f t="shared" si="128"/>
        <v>0</v>
      </c>
      <c r="AD62" s="98">
        <f t="shared" si="129"/>
        <v>0</v>
      </c>
      <c r="AE62" s="14"/>
      <c r="AF62" s="96" t="s">
        <v>208</v>
      </c>
      <c r="AG62" s="97">
        <v>0.0</v>
      </c>
      <c r="AH62" s="97">
        <v>0.0</v>
      </c>
      <c r="AI62" s="98">
        <f t="shared" si="130"/>
        <v>0</v>
      </c>
      <c r="AJ62" s="97">
        <v>0.0</v>
      </c>
      <c r="AK62" s="97">
        <v>0.0</v>
      </c>
      <c r="AL62" s="98">
        <f t="shared" si="131"/>
        <v>0</v>
      </c>
      <c r="AM62" s="97">
        <v>0.0</v>
      </c>
      <c r="AN62" s="97">
        <v>0.0</v>
      </c>
      <c r="AO62" s="98">
        <f t="shared" si="132"/>
        <v>0</v>
      </c>
      <c r="AP62" s="14"/>
      <c r="AQ62" s="96" t="s">
        <v>208</v>
      </c>
      <c r="AR62" s="98">
        <f t="shared" si="133"/>
        <v>0</v>
      </c>
      <c r="AS62" s="98">
        <f t="shared" si="134"/>
        <v>0</v>
      </c>
      <c r="AT62" s="98">
        <f t="shared" si="135"/>
        <v>0</v>
      </c>
      <c r="AU62" s="14"/>
    </row>
    <row r="63" ht="14.25" customHeight="1">
      <c r="A63" s="85">
        <f t="shared" si="120"/>
        <v>0</v>
      </c>
      <c r="C63" s="85"/>
      <c r="D63" s="14"/>
      <c r="E63" s="96" t="s">
        <v>300</v>
      </c>
      <c r="F63" s="97">
        <v>0.0</v>
      </c>
      <c r="G63" s="97">
        <v>0.0</v>
      </c>
      <c r="H63" s="98">
        <f t="shared" si="121"/>
        <v>0</v>
      </c>
      <c r="I63" s="97">
        <v>0.0</v>
      </c>
      <c r="J63" s="97">
        <v>0.0</v>
      </c>
      <c r="K63" s="98">
        <f t="shared" si="122"/>
        <v>0</v>
      </c>
      <c r="L63" s="97">
        <v>0.0</v>
      </c>
      <c r="M63" s="97">
        <v>0.0</v>
      </c>
      <c r="N63" s="98">
        <f t="shared" si="123"/>
        <v>0</v>
      </c>
      <c r="O63" s="14"/>
      <c r="P63" s="96" t="s">
        <v>300</v>
      </c>
      <c r="Q63" s="97">
        <v>0.0</v>
      </c>
      <c r="R63" s="97">
        <v>0.0</v>
      </c>
      <c r="S63" s="98">
        <f t="shared" si="124"/>
        <v>0</v>
      </c>
      <c r="T63" s="97">
        <v>0.0</v>
      </c>
      <c r="U63" s="97">
        <v>0.0</v>
      </c>
      <c r="V63" s="98">
        <f t="shared" si="125"/>
        <v>0</v>
      </c>
      <c r="W63" s="97">
        <v>0.0</v>
      </c>
      <c r="X63" s="97">
        <v>0.0</v>
      </c>
      <c r="Y63" s="98">
        <f t="shared" si="126"/>
        <v>0</v>
      </c>
      <c r="Z63" s="14"/>
      <c r="AA63" s="96" t="s">
        <v>300</v>
      </c>
      <c r="AB63" s="98">
        <f t="shared" si="127"/>
        <v>0</v>
      </c>
      <c r="AC63" s="98">
        <f t="shared" si="128"/>
        <v>0</v>
      </c>
      <c r="AD63" s="98">
        <f t="shared" si="129"/>
        <v>0</v>
      </c>
      <c r="AE63" s="14"/>
      <c r="AF63" s="96" t="s">
        <v>300</v>
      </c>
      <c r="AG63" s="97">
        <v>0.0</v>
      </c>
      <c r="AH63" s="97">
        <v>0.0</v>
      </c>
      <c r="AI63" s="98">
        <f t="shared" si="130"/>
        <v>0</v>
      </c>
      <c r="AJ63" s="97">
        <v>0.0</v>
      </c>
      <c r="AK63" s="97">
        <v>0.0</v>
      </c>
      <c r="AL63" s="98">
        <f t="shared" si="131"/>
        <v>0</v>
      </c>
      <c r="AM63" s="97">
        <v>0.0</v>
      </c>
      <c r="AN63" s="97">
        <v>0.0</v>
      </c>
      <c r="AO63" s="98">
        <f t="shared" si="132"/>
        <v>0</v>
      </c>
      <c r="AP63" s="14"/>
      <c r="AQ63" s="96" t="s">
        <v>300</v>
      </c>
      <c r="AR63" s="98">
        <f t="shared" si="133"/>
        <v>0</v>
      </c>
      <c r="AS63" s="98">
        <f t="shared" si="134"/>
        <v>0</v>
      </c>
      <c r="AT63" s="98">
        <f t="shared" si="135"/>
        <v>0</v>
      </c>
      <c r="AU63" s="14"/>
    </row>
    <row r="64" ht="14.25" customHeight="1">
      <c r="A64" s="85"/>
      <c r="C64" s="85"/>
      <c r="D64" s="14"/>
      <c r="E64" s="99" t="s">
        <v>301</v>
      </c>
      <c r="F64" s="100">
        <f t="shared" ref="F64:N64" si="136">SUM(F58:F63)</f>
        <v>0</v>
      </c>
      <c r="G64" s="100">
        <f t="shared" si="136"/>
        <v>0</v>
      </c>
      <c r="H64" s="100">
        <f t="shared" si="136"/>
        <v>0</v>
      </c>
      <c r="I64" s="100">
        <f t="shared" si="136"/>
        <v>0</v>
      </c>
      <c r="J64" s="100">
        <f t="shared" si="136"/>
        <v>0</v>
      </c>
      <c r="K64" s="100">
        <f t="shared" si="136"/>
        <v>0</v>
      </c>
      <c r="L64" s="100">
        <f t="shared" si="136"/>
        <v>0</v>
      </c>
      <c r="M64" s="100">
        <f t="shared" si="136"/>
        <v>0</v>
      </c>
      <c r="N64" s="100">
        <f t="shared" si="136"/>
        <v>0</v>
      </c>
      <c r="O64" s="14"/>
      <c r="P64" s="99" t="s">
        <v>301</v>
      </c>
      <c r="Q64" s="100">
        <f t="shared" ref="Q64:Y64" si="137">SUM(Q58:Q63)</f>
        <v>0</v>
      </c>
      <c r="R64" s="100">
        <f t="shared" si="137"/>
        <v>0</v>
      </c>
      <c r="S64" s="100">
        <f t="shared" si="137"/>
        <v>0</v>
      </c>
      <c r="T64" s="100">
        <f t="shared" si="137"/>
        <v>0</v>
      </c>
      <c r="U64" s="100">
        <f t="shared" si="137"/>
        <v>0</v>
      </c>
      <c r="V64" s="100">
        <f t="shared" si="137"/>
        <v>0</v>
      </c>
      <c r="W64" s="100">
        <f t="shared" si="137"/>
        <v>0</v>
      </c>
      <c r="X64" s="100">
        <f t="shared" si="137"/>
        <v>0</v>
      </c>
      <c r="Y64" s="100">
        <f t="shared" si="137"/>
        <v>0</v>
      </c>
      <c r="Z64" s="14"/>
      <c r="AA64" s="99" t="s">
        <v>301</v>
      </c>
      <c r="AB64" s="100">
        <f t="shared" ref="AB64:AD64" si="138">SUM(AB58:AB63)</f>
        <v>0</v>
      </c>
      <c r="AC64" s="100">
        <f t="shared" si="138"/>
        <v>0</v>
      </c>
      <c r="AD64" s="100">
        <f t="shared" si="138"/>
        <v>0</v>
      </c>
      <c r="AE64" s="14"/>
      <c r="AF64" s="99" t="s">
        <v>301</v>
      </c>
      <c r="AG64" s="100">
        <f t="shared" ref="AG64:AO64" si="139">SUM(AG58:AG63)</f>
        <v>0</v>
      </c>
      <c r="AH64" s="100">
        <f t="shared" si="139"/>
        <v>0</v>
      </c>
      <c r="AI64" s="100">
        <f t="shared" si="139"/>
        <v>0</v>
      </c>
      <c r="AJ64" s="100">
        <f t="shared" si="139"/>
        <v>0</v>
      </c>
      <c r="AK64" s="100">
        <f t="shared" si="139"/>
        <v>0</v>
      </c>
      <c r="AL64" s="100">
        <f t="shared" si="139"/>
        <v>0</v>
      </c>
      <c r="AM64" s="100">
        <f t="shared" si="139"/>
        <v>0</v>
      </c>
      <c r="AN64" s="100">
        <f t="shared" si="139"/>
        <v>0</v>
      </c>
      <c r="AO64" s="100">
        <f t="shared" si="139"/>
        <v>0</v>
      </c>
      <c r="AP64" s="14"/>
      <c r="AQ64" s="99" t="s">
        <v>301</v>
      </c>
      <c r="AR64" s="100">
        <f t="shared" ref="AR64:AT64" si="140">SUM(AR58:AR63)</f>
        <v>0</v>
      </c>
      <c r="AS64" s="100">
        <f t="shared" si="140"/>
        <v>0</v>
      </c>
      <c r="AT64" s="100">
        <f t="shared" si="140"/>
        <v>0</v>
      </c>
      <c r="AU64" s="14"/>
    </row>
    <row r="65" ht="14.25" customHeight="1">
      <c r="A65" s="85"/>
      <c r="C65" s="85"/>
      <c r="D65" s="14"/>
      <c r="E65" s="14"/>
      <c r="F65" s="104"/>
      <c r="G65" s="104"/>
      <c r="H65" s="104"/>
      <c r="I65" s="104"/>
      <c r="J65" s="104"/>
      <c r="K65" s="104"/>
      <c r="L65" s="104"/>
      <c r="M65" s="104"/>
      <c r="N65" s="104"/>
      <c r="O65" s="14"/>
      <c r="P65" s="14"/>
      <c r="Q65" s="104"/>
      <c r="R65" s="104"/>
      <c r="S65" s="104"/>
      <c r="T65" s="104"/>
      <c r="U65" s="104"/>
      <c r="V65" s="104"/>
      <c r="W65" s="104"/>
      <c r="X65" s="104"/>
      <c r="Y65" s="104"/>
      <c r="Z65" s="14"/>
      <c r="AA65" s="14"/>
      <c r="AB65" s="104"/>
      <c r="AC65" s="104"/>
      <c r="AD65" s="104"/>
      <c r="AE65" s="14"/>
      <c r="AF65" s="14"/>
      <c r="AG65" s="104"/>
      <c r="AH65" s="104"/>
      <c r="AI65" s="104"/>
      <c r="AJ65" s="104"/>
      <c r="AK65" s="104"/>
      <c r="AL65" s="104"/>
      <c r="AM65" s="104"/>
      <c r="AN65" s="104"/>
      <c r="AO65" s="104"/>
      <c r="AP65" s="14"/>
      <c r="AQ65" s="14"/>
      <c r="AR65" s="104"/>
      <c r="AS65" s="104"/>
      <c r="AT65" s="104"/>
      <c r="AU65" s="14"/>
    </row>
    <row r="66" ht="14.25" customHeight="1">
      <c r="A66" s="85">
        <f t="shared" ref="A66:A75" si="141">IF(OR(H66&lt;0,K66&lt;0,N66&lt;0,AB66&lt;0,AC66&lt;0,AD66&lt;0,AI66&lt;0,AL66&lt;0,AO66&lt;0),1,0)</f>
        <v>0</v>
      </c>
      <c r="C66" s="85"/>
      <c r="D66" s="14"/>
      <c r="E66" s="96" t="s">
        <v>204</v>
      </c>
      <c r="F66" s="97">
        <v>0.0</v>
      </c>
      <c r="G66" s="97">
        <v>0.0</v>
      </c>
      <c r="H66" s="98">
        <f t="shared" ref="H66:H75" si="142">SUM(F66:G66)</f>
        <v>0</v>
      </c>
      <c r="I66" s="97">
        <v>0.0</v>
      </c>
      <c r="J66" s="97">
        <v>0.0</v>
      </c>
      <c r="K66" s="98">
        <f t="shared" ref="K66:K75" si="143">SUM(I66:J66)</f>
        <v>0</v>
      </c>
      <c r="L66" s="97">
        <v>0.0</v>
      </c>
      <c r="M66" s="97">
        <v>0.0</v>
      </c>
      <c r="N66" s="98">
        <f t="shared" ref="N66:N75" si="144">SUM(L66:M66)</f>
        <v>0</v>
      </c>
      <c r="O66" s="14"/>
      <c r="P66" s="96" t="s">
        <v>204</v>
      </c>
      <c r="Q66" s="97">
        <v>0.0</v>
      </c>
      <c r="R66" s="97">
        <v>0.0</v>
      </c>
      <c r="S66" s="98">
        <f t="shared" ref="S66:S75" si="145">SUM(Q66:R66)</f>
        <v>0</v>
      </c>
      <c r="T66" s="97">
        <v>0.0</v>
      </c>
      <c r="U66" s="97">
        <v>0.0</v>
      </c>
      <c r="V66" s="98">
        <f t="shared" ref="V66:V75" si="146">SUM(T66:U66)</f>
        <v>0</v>
      </c>
      <c r="W66" s="97">
        <v>0.0</v>
      </c>
      <c r="X66" s="97">
        <v>0.0</v>
      </c>
      <c r="Y66" s="98">
        <f t="shared" ref="Y66:Y75" si="147">SUM(W66:X66)</f>
        <v>0</v>
      </c>
      <c r="Z66" s="14"/>
      <c r="AA66" s="96" t="s">
        <v>204</v>
      </c>
      <c r="AB66" s="98">
        <f t="shared" ref="AB66:AB75" si="148">S66/S$17</f>
        <v>0</v>
      </c>
      <c r="AC66" s="98">
        <f t="shared" ref="AC66:AC75" si="149">V66/V$17</f>
        <v>0</v>
      </c>
      <c r="AD66" s="98">
        <f t="shared" ref="AD66:AD75" si="150">Y66/Y$17</f>
        <v>0</v>
      </c>
      <c r="AE66" s="14"/>
      <c r="AF66" s="96" t="s">
        <v>204</v>
      </c>
      <c r="AG66" s="97">
        <v>0.0</v>
      </c>
      <c r="AH66" s="97">
        <v>0.0</v>
      </c>
      <c r="AI66" s="98">
        <f t="shared" ref="AI66:AI75" si="151">SUM(AG66:AH66)</f>
        <v>0</v>
      </c>
      <c r="AJ66" s="97">
        <v>0.0</v>
      </c>
      <c r="AK66" s="97">
        <v>0.0</v>
      </c>
      <c r="AL66" s="98">
        <f t="shared" ref="AL66:AL75" si="152">SUM(AJ66:AK66)</f>
        <v>0</v>
      </c>
      <c r="AM66" s="97">
        <v>0.0</v>
      </c>
      <c r="AN66" s="97">
        <v>0.0</v>
      </c>
      <c r="AO66" s="98">
        <f t="shared" ref="AO66:AO75" si="153">SUM(AM66:AN66)</f>
        <v>0</v>
      </c>
      <c r="AP66" s="14"/>
      <c r="AQ66" s="96" t="s">
        <v>204</v>
      </c>
      <c r="AR66" s="98">
        <f t="shared" ref="AR66:AR75" si="154">AI66/AI$17</f>
        <v>0</v>
      </c>
      <c r="AS66" s="98">
        <f t="shared" ref="AS66:AS75" si="155">AL66/AL$17</f>
        <v>0</v>
      </c>
      <c r="AT66" s="98">
        <f t="shared" ref="AT66:AT75" si="156">AO66/AO$17</f>
        <v>0</v>
      </c>
      <c r="AU66" s="14"/>
    </row>
    <row r="67" ht="14.25" customHeight="1">
      <c r="A67" s="85">
        <f t="shared" si="141"/>
        <v>0</v>
      </c>
      <c r="C67" s="85"/>
      <c r="D67" s="14"/>
      <c r="E67" s="96" t="s">
        <v>302</v>
      </c>
      <c r="F67" s="97">
        <v>0.0</v>
      </c>
      <c r="G67" s="97">
        <v>0.0</v>
      </c>
      <c r="H67" s="98">
        <f t="shared" si="142"/>
        <v>0</v>
      </c>
      <c r="I67" s="97">
        <v>0.0</v>
      </c>
      <c r="J67" s="97">
        <v>0.0</v>
      </c>
      <c r="K67" s="98">
        <f t="shared" si="143"/>
        <v>0</v>
      </c>
      <c r="L67" s="97">
        <v>0.0</v>
      </c>
      <c r="M67" s="97">
        <v>0.0</v>
      </c>
      <c r="N67" s="98">
        <f t="shared" si="144"/>
        <v>0</v>
      </c>
      <c r="O67" s="14"/>
      <c r="P67" s="96" t="s">
        <v>302</v>
      </c>
      <c r="Q67" s="97">
        <v>0.0</v>
      </c>
      <c r="R67" s="97">
        <v>0.0</v>
      </c>
      <c r="S67" s="98">
        <f t="shared" si="145"/>
        <v>0</v>
      </c>
      <c r="T67" s="97">
        <v>0.0</v>
      </c>
      <c r="U67" s="97">
        <v>0.0</v>
      </c>
      <c r="V67" s="98">
        <f t="shared" si="146"/>
        <v>0</v>
      </c>
      <c r="W67" s="97">
        <v>0.0</v>
      </c>
      <c r="X67" s="97">
        <v>0.0</v>
      </c>
      <c r="Y67" s="98">
        <f t="shared" si="147"/>
        <v>0</v>
      </c>
      <c r="Z67" s="14"/>
      <c r="AA67" s="96" t="s">
        <v>302</v>
      </c>
      <c r="AB67" s="98">
        <f t="shared" si="148"/>
        <v>0</v>
      </c>
      <c r="AC67" s="98">
        <f t="shared" si="149"/>
        <v>0</v>
      </c>
      <c r="AD67" s="98">
        <f t="shared" si="150"/>
        <v>0</v>
      </c>
      <c r="AE67" s="14"/>
      <c r="AF67" s="96" t="s">
        <v>302</v>
      </c>
      <c r="AG67" s="97">
        <v>0.0</v>
      </c>
      <c r="AH67" s="97">
        <v>0.0</v>
      </c>
      <c r="AI67" s="98">
        <f t="shared" si="151"/>
        <v>0</v>
      </c>
      <c r="AJ67" s="97">
        <v>0.0</v>
      </c>
      <c r="AK67" s="97">
        <v>0.0</v>
      </c>
      <c r="AL67" s="98">
        <f t="shared" si="152"/>
        <v>0</v>
      </c>
      <c r="AM67" s="97">
        <v>0.0</v>
      </c>
      <c r="AN67" s="97">
        <v>0.0</v>
      </c>
      <c r="AO67" s="98">
        <f t="shared" si="153"/>
        <v>0</v>
      </c>
      <c r="AP67" s="14"/>
      <c r="AQ67" s="96" t="s">
        <v>302</v>
      </c>
      <c r="AR67" s="98">
        <f t="shared" si="154"/>
        <v>0</v>
      </c>
      <c r="AS67" s="98">
        <f t="shared" si="155"/>
        <v>0</v>
      </c>
      <c r="AT67" s="98">
        <f t="shared" si="156"/>
        <v>0</v>
      </c>
      <c r="AU67" s="14"/>
    </row>
    <row r="68" ht="14.25" customHeight="1">
      <c r="A68" s="85">
        <f t="shared" si="141"/>
        <v>0</v>
      </c>
      <c r="C68" s="85"/>
      <c r="D68" s="14"/>
      <c r="E68" s="96" t="s">
        <v>303</v>
      </c>
      <c r="F68" s="97">
        <v>0.0</v>
      </c>
      <c r="G68" s="97">
        <v>0.0</v>
      </c>
      <c r="H68" s="98">
        <f t="shared" si="142"/>
        <v>0</v>
      </c>
      <c r="I68" s="97">
        <v>0.0</v>
      </c>
      <c r="J68" s="97">
        <v>0.0</v>
      </c>
      <c r="K68" s="98">
        <f t="shared" si="143"/>
        <v>0</v>
      </c>
      <c r="L68" s="97">
        <v>0.0</v>
      </c>
      <c r="M68" s="97">
        <v>0.0</v>
      </c>
      <c r="N68" s="98">
        <f t="shared" si="144"/>
        <v>0</v>
      </c>
      <c r="O68" s="14"/>
      <c r="P68" s="96" t="s">
        <v>303</v>
      </c>
      <c r="Q68" s="97">
        <v>0.0</v>
      </c>
      <c r="R68" s="97">
        <v>0.0</v>
      </c>
      <c r="S68" s="98">
        <f t="shared" si="145"/>
        <v>0</v>
      </c>
      <c r="T68" s="97">
        <v>0.0</v>
      </c>
      <c r="U68" s="97">
        <v>0.0</v>
      </c>
      <c r="V68" s="98">
        <f t="shared" si="146"/>
        <v>0</v>
      </c>
      <c r="W68" s="97">
        <v>0.0</v>
      </c>
      <c r="X68" s="97">
        <v>0.0</v>
      </c>
      <c r="Y68" s="98">
        <f t="shared" si="147"/>
        <v>0</v>
      </c>
      <c r="Z68" s="14"/>
      <c r="AA68" s="96" t="s">
        <v>303</v>
      </c>
      <c r="AB68" s="98">
        <f t="shared" si="148"/>
        <v>0</v>
      </c>
      <c r="AC68" s="98">
        <f t="shared" si="149"/>
        <v>0</v>
      </c>
      <c r="AD68" s="98">
        <f t="shared" si="150"/>
        <v>0</v>
      </c>
      <c r="AE68" s="14"/>
      <c r="AF68" s="96" t="s">
        <v>303</v>
      </c>
      <c r="AG68" s="97">
        <v>0.0</v>
      </c>
      <c r="AH68" s="97">
        <v>0.0</v>
      </c>
      <c r="AI68" s="98">
        <f t="shared" si="151"/>
        <v>0</v>
      </c>
      <c r="AJ68" s="97">
        <v>0.0</v>
      </c>
      <c r="AK68" s="97">
        <v>0.0</v>
      </c>
      <c r="AL68" s="98">
        <f t="shared" si="152"/>
        <v>0</v>
      </c>
      <c r="AM68" s="97">
        <v>0.0</v>
      </c>
      <c r="AN68" s="97">
        <v>0.0</v>
      </c>
      <c r="AO68" s="98">
        <f t="shared" si="153"/>
        <v>0</v>
      </c>
      <c r="AP68" s="14"/>
      <c r="AQ68" s="96" t="s">
        <v>303</v>
      </c>
      <c r="AR68" s="98">
        <f t="shared" si="154"/>
        <v>0</v>
      </c>
      <c r="AS68" s="98">
        <f t="shared" si="155"/>
        <v>0</v>
      </c>
      <c r="AT68" s="98">
        <f t="shared" si="156"/>
        <v>0</v>
      </c>
      <c r="AU68" s="14"/>
    </row>
    <row r="69" ht="14.25" customHeight="1">
      <c r="A69" s="85">
        <f t="shared" si="141"/>
        <v>0</v>
      </c>
      <c r="C69" s="85"/>
      <c r="D69" s="14"/>
      <c r="E69" s="96" t="s">
        <v>304</v>
      </c>
      <c r="F69" s="97">
        <v>0.0</v>
      </c>
      <c r="G69" s="97">
        <v>0.0</v>
      </c>
      <c r="H69" s="98">
        <f t="shared" si="142"/>
        <v>0</v>
      </c>
      <c r="I69" s="97">
        <v>0.0</v>
      </c>
      <c r="J69" s="97">
        <v>0.0</v>
      </c>
      <c r="K69" s="98">
        <f t="shared" si="143"/>
        <v>0</v>
      </c>
      <c r="L69" s="97">
        <v>0.0</v>
      </c>
      <c r="M69" s="97">
        <v>0.0</v>
      </c>
      <c r="N69" s="98">
        <f t="shared" si="144"/>
        <v>0</v>
      </c>
      <c r="O69" s="14"/>
      <c r="P69" s="96" t="s">
        <v>304</v>
      </c>
      <c r="Q69" s="97">
        <v>0.0</v>
      </c>
      <c r="R69" s="97">
        <v>0.0</v>
      </c>
      <c r="S69" s="98">
        <f t="shared" si="145"/>
        <v>0</v>
      </c>
      <c r="T69" s="97">
        <v>0.0</v>
      </c>
      <c r="U69" s="97">
        <v>0.0</v>
      </c>
      <c r="V69" s="98">
        <f t="shared" si="146"/>
        <v>0</v>
      </c>
      <c r="W69" s="97">
        <v>0.0</v>
      </c>
      <c r="X69" s="97">
        <v>0.0</v>
      </c>
      <c r="Y69" s="98">
        <f t="shared" si="147"/>
        <v>0</v>
      </c>
      <c r="Z69" s="14"/>
      <c r="AA69" s="96" t="s">
        <v>304</v>
      </c>
      <c r="AB69" s="98">
        <f t="shared" si="148"/>
        <v>0</v>
      </c>
      <c r="AC69" s="98">
        <f t="shared" si="149"/>
        <v>0</v>
      </c>
      <c r="AD69" s="98">
        <f t="shared" si="150"/>
        <v>0</v>
      </c>
      <c r="AE69" s="14"/>
      <c r="AF69" s="96" t="s">
        <v>304</v>
      </c>
      <c r="AG69" s="97">
        <v>0.0</v>
      </c>
      <c r="AH69" s="97">
        <v>0.0</v>
      </c>
      <c r="AI69" s="98">
        <f t="shared" si="151"/>
        <v>0</v>
      </c>
      <c r="AJ69" s="97">
        <v>0.0</v>
      </c>
      <c r="AK69" s="97">
        <v>0.0</v>
      </c>
      <c r="AL69" s="98">
        <f t="shared" si="152"/>
        <v>0</v>
      </c>
      <c r="AM69" s="97">
        <v>0.0</v>
      </c>
      <c r="AN69" s="97">
        <v>0.0</v>
      </c>
      <c r="AO69" s="98">
        <f t="shared" si="153"/>
        <v>0</v>
      </c>
      <c r="AP69" s="14"/>
      <c r="AQ69" s="96" t="s">
        <v>304</v>
      </c>
      <c r="AR69" s="98">
        <f t="shared" si="154"/>
        <v>0</v>
      </c>
      <c r="AS69" s="98">
        <f t="shared" si="155"/>
        <v>0</v>
      </c>
      <c r="AT69" s="98">
        <f t="shared" si="156"/>
        <v>0</v>
      </c>
      <c r="AU69" s="14"/>
    </row>
    <row r="70" ht="14.25" customHeight="1">
      <c r="A70" s="85">
        <f t="shared" si="141"/>
        <v>0</v>
      </c>
      <c r="C70" s="85"/>
      <c r="D70" s="14"/>
      <c r="E70" s="96" t="s">
        <v>305</v>
      </c>
      <c r="F70" s="97">
        <v>0.0</v>
      </c>
      <c r="G70" s="97">
        <v>0.0</v>
      </c>
      <c r="H70" s="98">
        <f t="shared" si="142"/>
        <v>0</v>
      </c>
      <c r="I70" s="97">
        <v>0.0</v>
      </c>
      <c r="J70" s="97">
        <v>0.0</v>
      </c>
      <c r="K70" s="98">
        <f t="shared" si="143"/>
        <v>0</v>
      </c>
      <c r="L70" s="97">
        <v>0.0</v>
      </c>
      <c r="M70" s="97">
        <v>0.0</v>
      </c>
      <c r="N70" s="98">
        <f t="shared" si="144"/>
        <v>0</v>
      </c>
      <c r="O70" s="14"/>
      <c r="P70" s="96" t="s">
        <v>305</v>
      </c>
      <c r="Q70" s="97">
        <v>0.0</v>
      </c>
      <c r="R70" s="97">
        <v>0.0</v>
      </c>
      <c r="S70" s="98">
        <f t="shared" si="145"/>
        <v>0</v>
      </c>
      <c r="T70" s="97">
        <v>0.0</v>
      </c>
      <c r="U70" s="97">
        <v>0.0</v>
      </c>
      <c r="V70" s="98">
        <f t="shared" si="146"/>
        <v>0</v>
      </c>
      <c r="W70" s="97">
        <v>0.0</v>
      </c>
      <c r="X70" s="97">
        <v>0.0</v>
      </c>
      <c r="Y70" s="98">
        <f t="shared" si="147"/>
        <v>0</v>
      </c>
      <c r="Z70" s="14"/>
      <c r="AA70" s="96" t="s">
        <v>305</v>
      </c>
      <c r="AB70" s="98">
        <f t="shared" si="148"/>
        <v>0</v>
      </c>
      <c r="AC70" s="98">
        <f t="shared" si="149"/>
        <v>0</v>
      </c>
      <c r="AD70" s="98">
        <f t="shared" si="150"/>
        <v>0</v>
      </c>
      <c r="AE70" s="14"/>
      <c r="AF70" s="96" t="s">
        <v>305</v>
      </c>
      <c r="AG70" s="97">
        <v>0.0</v>
      </c>
      <c r="AH70" s="97">
        <v>0.0</v>
      </c>
      <c r="AI70" s="98">
        <f t="shared" si="151"/>
        <v>0</v>
      </c>
      <c r="AJ70" s="97">
        <v>0.0</v>
      </c>
      <c r="AK70" s="97">
        <v>0.0</v>
      </c>
      <c r="AL70" s="98">
        <f t="shared" si="152"/>
        <v>0</v>
      </c>
      <c r="AM70" s="97">
        <v>0.0</v>
      </c>
      <c r="AN70" s="97">
        <v>0.0</v>
      </c>
      <c r="AO70" s="98">
        <f t="shared" si="153"/>
        <v>0</v>
      </c>
      <c r="AP70" s="14"/>
      <c r="AQ70" s="96" t="s">
        <v>305</v>
      </c>
      <c r="AR70" s="98">
        <f t="shared" si="154"/>
        <v>0</v>
      </c>
      <c r="AS70" s="98">
        <f t="shared" si="155"/>
        <v>0</v>
      </c>
      <c r="AT70" s="98">
        <f t="shared" si="156"/>
        <v>0</v>
      </c>
      <c r="AU70" s="14"/>
    </row>
    <row r="71" ht="14.25" customHeight="1">
      <c r="A71" s="85">
        <f t="shared" si="141"/>
        <v>0</v>
      </c>
      <c r="C71" s="85"/>
      <c r="D71" s="14"/>
      <c r="E71" s="96" t="s">
        <v>210</v>
      </c>
      <c r="F71" s="97">
        <v>0.0</v>
      </c>
      <c r="G71" s="97">
        <v>0.0</v>
      </c>
      <c r="H71" s="98">
        <f t="shared" si="142"/>
        <v>0</v>
      </c>
      <c r="I71" s="97">
        <v>0.0</v>
      </c>
      <c r="J71" s="97">
        <v>0.0</v>
      </c>
      <c r="K71" s="98">
        <f t="shared" si="143"/>
        <v>0</v>
      </c>
      <c r="L71" s="97">
        <v>0.0</v>
      </c>
      <c r="M71" s="97">
        <v>0.0</v>
      </c>
      <c r="N71" s="98">
        <f t="shared" si="144"/>
        <v>0</v>
      </c>
      <c r="O71" s="14"/>
      <c r="P71" s="96" t="s">
        <v>210</v>
      </c>
      <c r="Q71" s="97">
        <v>0.0</v>
      </c>
      <c r="R71" s="97">
        <v>0.0</v>
      </c>
      <c r="S71" s="98">
        <f t="shared" si="145"/>
        <v>0</v>
      </c>
      <c r="T71" s="97">
        <v>0.0</v>
      </c>
      <c r="U71" s="97">
        <v>0.0</v>
      </c>
      <c r="V71" s="98">
        <f t="shared" si="146"/>
        <v>0</v>
      </c>
      <c r="W71" s="97">
        <v>0.0</v>
      </c>
      <c r="X71" s="97">
        <v>0.0</v>
      </c>
      <c r="Y71" s="98">
        <f t="shared" si="147"/>
        <v>0</v>
      </c>
      <c r="Z71" s="14"/>
      <c r="AA71" s="96" t="s">
        <v>210</v>
      </c>
      <c r="AB71" s="98">
        <f t="shared" si="148"/>
        <v>0</v>
      </c>
      <c r="AC71" s="98">
        <f t="shared" si="149"/>
        <v>0</v>
      </c>
      <c r="AD71" s="98">
        <f t="shared" si="150"/>
        <v>0</v>
      </c>
      <c r="AE71" s="14"/>
      <c r="AF71" s="96" t="s">
        <v>210</v>
      </c>
      <c r="AG71" s="97">
        <v>0.0</v>
      </c>
      <c r="AH71" s="97">
        <v>0.0</v>
      </c>
      <c r="AI71" s="98">
        <f t="shared" si="151"/>
        <v>0</v>
      </c>
      <c r="AJ71" s="97">
        <v>0.0</v>
      </c>
      <c r="AK71" s="97">
        <v>0.0</v>
      </c>
      <c r="AL71" s="98">
        <f t="shared" si="152"/>
        <v>0</v>
      </c>
      <c r="AM71" s="97">
        <v>0.0</v>
      </c>
      <c r="AN71" s="97">
        <v>0.0</v>
      </c>
      <c r="AO71" s="98">
        <f t="shared" si="153"/>
        <v>0</v>
      </c>
      <c r="AP71" s="14"/>
      <c r="AQ71" s="96" t="s">
        <v>210</v>
      </c>
      <c r="AR71" s="98">
        <f t="shared" si="154"/>
        <v>0</v>
      </c>
      <c r="AS71" s="98">
        <f t="shared" si="155"/>
        <v>0</v>
      </c>
      <c r="AT71" s="98">
        <f t="shared" si="156"/>
        <v>0</v>
      </c>
      <c r="AU71" s="14"/>
    </row>
    <row r="72" ht="14.25" customHeight="1">
      <c r="A72" s="85">
        <f t="shared" si="141"/>
        <v>0</v>
      </c>
      <c r="C72" s="85"/>
      <c r="D72" s="14"/>
      <c r="E72" s="96" t="s">
        <v>306</v>
      </c>
      <c r="F72" s="97">
        <v>0.0</v>
      </c>
      <c r="G72" s="97">
        <v>0.0</v>
      </c>
      <c r="H72" s="98">
        <f t="shared" si="142"/>
        <v>0</v>
      </c>
      <c r="I72" s="97">
        <v>0.0</v>
      </c>
      <c r="J72" s="97">
        <v>0.0</v>
      </c>
      <c r="K72" s="98">
        <f t="shared" si="143"/>
        <v>0</v>
      </c>
      <c r="L72" s="97">
        <v>0.0</v>
      </c>
      <c r="M72" s="97">
        <v>0.0</v>
      </c>
      <c r="N72" s="98">
        <f t="shared" si="144"/>
        <v>0</v>
      </c>
      <c r="O72" s="14"/>
      <c r="P72" s="96" t="s">
        <v>306</v>
      </c>
      <c r="Q72" s="97">
        <v>0.0</v>
      </c>
      <c r="R72" s="97">
        <v>0.0</v>
      </c>
      <c r="S72" s="98">
        <f t="shared" si="145"/>
        <v>0</v>
      </c>
      <c r="T72" s="97">
        <v>0.0</v>
      </c>
      <c r="U72" s="97">
        <v>0.0</v>
      </c>
      <c r="V72" s="98">
        <f t="shared" si="146"/>
        <v>0</v>
      </c>
      <c r="W72" s="97">
        <v>0.0</v>
      </c>
      <c r="X72" s="97">
        <v>0.0</v>
      </c>
      <c r="Y72" s="98">
        <f t="shared" si="147"/>
        <v>0</v>
      </c>
      <c r="Z72" s="14"/>
      <c r="AA72" s="96" t="s">
        <v>306</v>
      </c>
      <c r="AB72" s="98">
        <f t="shared" si="148"/>
        <v>0</v>
      </c>
      <c r="AC72" s="98">
        <f t="shared" si="149"/>
        <v>0</v>
      </c>
      <c r="AD72" s="98">
        <f t="shared" si="150"/>
        <v>0</v>
      </c>
      <c r="AE72" s="14"/>
      <c r="AF72" s="96" t="s">
        <v>306</v>
      </c>
      <c r="AG72" s="97">
        <v>0.0</v>
      </c>
      <c r="AH72" s="97">
        <v>0.0</v>
      </c>
      <c r="AI72" s="98">
        <f t="shared" si="151"/>
        <v>0</v>
      </c>
      <c r="AJ72" s="97">
        <v>0.0</v>
      </c>
      <c r="AK72" s="97">
        <v>0.0</v>
      </c>
      <c r="AL72" s="98">
        <f t="shared" si="152"/>
        <v>0</v>
      </c>
      <c r="AM72" s="97">
        <v>0.0</v>
      </c>
      <c r="AN72" s="97">
        <v>0.0</v>
      </c>
      <c r="AO72" s="98">
        <f t="shared" si="153"/>
        <v>0</v>
      </c>
      <c r="AP72" s="14"/>
      <c r="AQ72" s="96" t="s">
        <v>306</v>
      </c>
      <c r="AR72" s="98">
        <f t="shared" si="154"/>
        <v>0</v>
      </c>
      <c r="AS72" s="98">
        <f t="shared" si="155"/>
        <v>0</v>
      </c>
      <c r="AT72" s="98">
        <f t="shared" si="156"/>
        <v>0</v>
      </c>
      <c r="AU72" s="14"/>
    </row>
    <row r="73" ht="14.25" customHeight="1">
      <c r="A73" s="85">
        <f t="shared" si="141"/>
        <v>0</v>
      </c>
      <c r="C73" s="85"/>
      <c r="D73" s="14"/>
      <c r="E73" s="96" t="s">
        <v>208</v>
      </c>
      <c r="F73" s="97">
        <v>0.0</v>
      </c>
      <c r="G73" s="97">
        <v>0.0</v>
      </c>
      <c r="H73" s="98">
        <f t="shared" si="142"/>
        <v>0</v>
      </c>
      <c r="I73" s="97">
        <v>0.0</v>
      </c>
      <c r="J73" s="97">
        <v>0.0</v>
      </c>
      <c r="K73" s="98">
        <f t="shared" si="143"/>
        <v>0</v>
      </c>
      <c r="L73" s="97">
        <v>0.0</v>
      </c>
      <c r="M73" s="97">
        <v>0.0</v>
      </c>
      <c r="N73" s="98">
        <f t="shared" si="144"/>
        <v>0</v>
      </c>
      <c r="O73" s="14"/>
      <c r="P73" s="96" t="s">
        <v>208</v>
      </c>
      <c r="Q73" s="97">
        <v>0.0</v>
      </c>
      <c r="R73" s="97">
        <v>0.0</v>
      </c>
      <c r="S73" s="98">
        <f t="shared" si="145"/>
        <v>0</v>
      </c>
      <c r="T73" s="97">
        <v>0.0</v>
      </c>
      <c r="U73" s="97">
        <v>0.0</v>
      </c>
      <c r="V73" s="98">
        <f t="shared" si="146"/>
        <v>0</v>
      </c>
      <c r="W73" s="97">
        <v>0.0</v>
      </c>
      <c r="X73" s="97">
        <v>0.0</v>
      </c>
      <c r="Y73" s="98">
        <f t="shared" si="147"/>
        <v>0</v>
      </c>
      <c r="Z73" s="14"/>
      <c r="AA73" s="96" t="s">
        <v>208</v>
      </c>
      <c r="AB73" s="98">
        <f t="shared" si="148"/>
        <v>0</v>
      </c>
      <c r="AC73" s="98">
        <f t="shared" si="149"/>
        <v>0</v>
      </c>
      <c r="AD73" s="98">
        <f t="shared" si="150"/>
        <v>0</v>
      </c>
      <c r="AE73" s="14"/>
      <c r="AF73" s="96" t="s">
        <v>208</v>
      </c>
      <c r="AG73" s="97">
        <v>0.0</v>
      </c>
      <c r="AH73" s="97">
        <v>0.0</v>
      </c>
      <c r="AI73" s="98">
        <f t="shared" si="151"/>
        <v>0</v>
      </c>
      <c r="AJ73" s="97">
        <v>0.0</v>
      </c>
      <c r="AK73" s="97">
        <v>0.0</v>
      </c>
      <c r="AL73" s="98">
        <f t="shared" si="152"/>
        <v>0</v>
      </c>
      <c r="AM73" s="97">
        <v>0.0</v>
      </c>
      <c r="AN73" s="97">
        <v>0.0</v>
      </c>
      <c r="AO73" s="98">
        <f t="shared" si="153"/>
        <v>0</v>
      </c>
      <c r="AP73" s="14"/>
      <c r="AQ73" s="96" t="s">
        <v>208</v>
      </c>
      <c r="AR73" s="98">
        <f t="shared" si="154"/>
        <v>0</v>
      </c>
      <c r="AS73" s="98">
        <f t="shared" si="155"/>
        <v>0</v>
      </c>
      <c r="AT73" s="98">
        <f t="shared" si="156"/>
        <v>0</v>
      </c>
      <c r="AU73" s="14"/>
    </row>
    <row r="74" ht="14.25" customHeight="1">
      <c r="A74" s="85">
        <f t="shared" si="141"/>
        <v>0</v>
      </c>
      <c r="C74" s="85"/>
      <c r="D74" s="14"/>
      <c r="E74" s="96" t="s">
        <v>307</v>
      </c>
      <c r="F74" s="97">
        <v>0.0</v>
      </c>
      <c r="G74" s="97">
        <v>0.0</v>
      </c>
      <c r="H74" s="98">
        <f t="shared" si="142"/>
        <v>0</v>
      </c>
      <c r="I74" s="97">
        <v>0.0</v>
      </c>
      <c r="J74" s="97">
        <v>0.0</v>
      </c>
      <c r="K74" s="98">
        <f t="shared" si="143"/>
        <v>0</v>
      </c>
      <c r="L74" s="97">
        <v>0.0</v>
      </c>
      <c r="M74" s="97">
        <v>0.0</v>
      </c>
      <c r="N74" s="98">
        <f t="shared" si="144"/>
        <v>0</v>
      </c>
      <c r="O74" s="14"/>
      <c r="P74" s="96" t="s">
        <v>307</v>
      </c>
      <c r="Q74" s="97">
        <v>0.0</v>
      </c>
      <c r="R74" s="97">
        <v>0.0</v>
      </c>
      <c r="S74" s="98">
        <f t="shared" si="145"/>
        <v>0</v>
      </c>
      <c r="T74" s="97">
        <v>0.0</v>
      </c>
      <c r="U74" s="97">
        <v>0.0</v>
      </c>
      <c r="V74" s="98">
        <f t="shared" si="146"/>
        <v>0</v>
      </c>
      <c r="W74" s="97">
        <v>0.0</v>
      </c>
      <c r="X74" s="97">
        <v>0.0</v>
      </c>
      <c r="Y74" s="98">
        <f t="shared" si="147"/>
        <v>0</v>
      </c>
      <c r="Z74" s="14"/>
      <c r="AA74" s="96" t="s">
        <v>307</v>
      </c>
      <c r="AB74" s="98">
        <f t="shared" si="148"/>
        <v>0</v>
      </c>
      <c r="AC74" s="98">
        <f t="shared" si="149"/>
        <v>0</v>
      </c>
      <c r="AD74" s="98">
        <f t="shared" si="150"/>
        <v>0</v>
      </c>
      <c r="AE74" s="14"/>
      <c r="AF74" s="96" t="s">
        <v>307</v>
      </c>
      <c r="AG74" s="97">
        <v>0.0</v>
      </c>
      <c r="AH74" s="97">
        <v>0.0</v>
      </c>
      <c r="AI74" s="98">
        <f t="shared" si="151"/>
        <v>0</v>
      </c>
      <c r="AJ74" s="97">
        <v>0.0</v>
      </c>
      <c r="AK74" s="97">
        <v>0.0</v>
      </c>
      <c r="AL74" s="98">
        <f t="shared" si="152"/>
        <v>0</v>
      </c>
      <c r="AM74" s="97">
        <v>0.0</v>
      </c>
      <c r="AN74" s="97">
        <v>0.0</v>
      </c>
      <c r="AO74" s="98">
        <f t="shared" si="153"/>
        <v>0</v>
      </c>
      <c r="AP74" s="14"/>
      <c r="AQ74" s="96" t="s">
        <v>307</v>
      </c>
      <c r="AR74" s="98">
        <f t="shared" si="154"/>
        <v>0</v>
      </c>
      <c r="AS74" s="98">
        <f t="shared" si="155"/>
        <v>0</v>
      </c>
      <c r="AT74" s="98">
        <f t="shared" si="156"/>
        <v>0</v>
      </c>
      <c r="AU74" s="14"/>
    </row>
    <row r="75" ht="14.25" customHeight="1">
      <c r="A75" s="85">
        <f t="shared" si="141"/>
        <v>0</v>
      </c>
      <c r="C75" s="85"/>
      <c r="D75" s="14"/>
      <c r="E75" s="96" t="s">
        <v>308</v>
      </c>
      <c r="F75" s="97">
        <v>0.0</v>
      </c>
      <c r="G75" s="97">
        <v>0.0</v>
      </c>
      <c r="H75" s="98">
        <f t="shared" si="142"/>
        <v>0</v>
      </c>
      <c r="I75" s="97">
        <v>0.0</v>
      </c>
      <c r="J75" s="97">
        <v>0.0</v>
      </c>
      <c r="K75" s="98">
        <f t="shared" si="143"/>
        <v>0</v>
      </c>
      <c r="L75" s="97">
        <v>0.0</v>
      </c>
      <c r="M75" s="97">
        <v>0.0</v>
      </c>
      <c r="N75" s="98">
        <f t="shared" si="144"/>
        <v>0</v>
      </c>
      <c r="O75" s="14"/>
      <c r="P75" s="96" t="s">
        <v>308</v>
      </c>
      <c r="Q75" s="97">
        <v>0.0</v>
      </c>
      <c r="R75" s="97">
        <v>0.0</v>
      </c>
      <c r="S75" s="98">
        <f t="shared" si="145"/>
        <v>0</v>
      </c>
      <c r="T75" s="97">
        <v>0.0</v>
      </c>
      <c r="U75" s="97">
        <v>0.0</v>
      </c>
      <c r="V75" s="98">
        <f t="shared" si="146"/>
        <v>0</v>
      </c>
      <c r="W75" s="97">
        <v>0.0</v>
      </c>
      <c r="X75" s="97">
        <v>0.0</v>
      </c>
      <c r="Y75" s="98">
        <f t="shared" si="147"/>
        <v>0</v>
      </c>
      <c r="Z75" s="14"/>
      <c r="AA75" s="96" t="s">
        <v>308</v>
      </c>
      <c r="AB75" s="98">
        <f t="shared" si="148"/>
        <v>0</v>
      </c>
      <c r="AC75" s="98">
        <f t="shared" si="149"/>
        <v>0</v>
      </c>
      <c r="AD75" s="98">
        <f t="shared" si="150"/>
        <v>0</v>
      </c>
      <c r="AE75" s="14"/>
      <c r="AF75" s="96" t="s">
        <v>308</v>
      </c>
      <c r="AG75" s="97">
        <v>0.0</v>
      </c>
      <c r="AH75" s="97">
        <v>0.0</v>
      </c>
      <c r="AI75" s="98">
        <f t="shared" si="151"/>
        <v>0</v>
      </c>
      <c r="AJ75" s="97">
        <v>0.0</v>
      </c>
      <c r="AK75" s="97">
        <v>0.0</v>
      </c>
      <c r="AL75" s="98">
        <f t="shared" si="152"/>
        <v>0</v>
      </c>
      <c r="AM75" s="97">
        <v>0.0</v>
      </c>
      <c r="AN75" s="97">
        <v>0.0</v>
      </c>
      <c r="AO75" s="98">
        <f t="shared" si="153"/>
        <v>0</v>
      </c>
      <c r="AP75" s="14"/>
      <c r="AQ75" s="96" t="s">
        <v>308</v>
      </c>
      <c r="AR75" s="98">
        <f t="shared" si="154"/>
        <v>0</v>
      </c>
      <c r="AS75" s="98">
        <f t="shared" si="155"/>
        <v>0</v>
      </c>
      <c r="AT75" s="98">
        <f t="shared" si="156"/>
        <v>0</v>
      </c>
      <c r="AU75" s="14"/>
    </row>
    <row r="76" ht="14.25" customHeight="1">
      <c r="A76" s="85"/>
      <c r="C76" s="85"/>
      <c r="D76" s="14"/>
      <c r="E76" s="99" t="s">
        <v>309</v>
      </c>
      <c r="F76" s="100">
        <f t="shared" ref="F76:N76" si="157">SUM(F66:F75)</f>
        <v>0</v>
      </c>
      <c r="G76" s="100">
        <f t="shared" si="157"/>
        <v>0</v>
      </c>
      <c r="H76" s="100">
        <f t="shared" si="157"/>
        <v>0</v>
      </c>
      <c r="I76" s="100">
        <f t="shared" si="157"/>
        <v>0</v>
      </c>
      <c r="J76" s="100">
        <f t="shared" si="157"/>
        <v>0</v>
      </c>
      <c r="K76" s="100">
        <f t="shared" si="157"/>
        <v>0</v>
      </c>
      <c r="L76" s="100">
        <f t="shared" si="157"/>
        <v>0</v>
      </c>
      <c r="M76" s="100">
        <f t="shared" si="157"/>
        <v>0</v>
      </c>
      <c r="N76" s="100">
        <f t="shared" si="157"/>
        <v>0</v>
      </c>
      <c r="O76" s="14"/>
      <c r="P76" s="99" t="s">
        <v>309</v>
      </c>
      <c r="Q76" s="100">
        <f t="shared" ref="Q76:Y76" si="158">SUM(Q66:Q75)</f>
        <v>0</v>
      </c>
      <c r="R76" s="100">
        <f t="shared" si="158"/>
        <v>0</v>
      </c>
      <c r="S76" s="100">
        <f t="shared" si="158"/>
        <v>0</v>
      </c>
      <c r="T76" s="100">
        <f t="shared" si="158"/>
        <v>0</v>
      </c>
      <c r="U76" s="100">
        <f t="shared" si="158"/>
        <v>0</v>
      </c>
      <c r="V76" s="100">
        <f t="shared" si="158"/>
        <v>0</v>
      </c>
      <c r="W76" s="100">
        <f t="shared" si="158"/>
        <v>0</v>
      </c>
      <c r="X76" s="100">
        <f t="shared" si="158"/>
        <v>0</v>
      </c>
      <c r="Y76" s="100">
        <f t="shared" si="158"/>
        <v>0</v>
      </c>
      <c r="Z76" s="14"/>
      <c r="AA76" s="99" t="s">
        <v>309</v>
      </c>
      <c r="AB76" s="100">
        <f t="shared" ref="AB76:AD76" si="159">SUM(AB66:AB75)</f>
        <v>0</v>
      </c>
      <c r="AC76" s="100">
        <f t="shared" si="159"/>
        <v>0</v>
      </c>
      <c r="AD76" s="100">
        <f t="shared" si="159"/>
        <v>0</v>
      </c>
      <c r="AE76" s="14"/>
      <c r="AF76" s="99" t="s">
        <v>309</v>
      </c>
      <c r="AG76" s="100">
        <f t="shared" ref="AG76:AO76" si="160">SUM(AG66:AG75)</f>
        <v>0</v>
      </c>
      <c r="AH76" s="100">
        <f t="shared" si="160"/>
        <v>0</v>
      </c>
      <c r="AI76" s="100">
        <f t="shared" si="160"/>
        <v>0</v>
      </c>
      <c r="AJ76" s="100">
        <f t="shared" si="160"/>
        <v>0</v>
      </c>
      <c r="AK76" s="100">
        <f t="shared" si="160"/>
        <v>0</v>
      </c>
      <c r="AL76" s="100">
        <f t="shared" si="160"/>
        <v>0</v>
      </c>
      <c r="AM76" s="100">
        <f t="shared" si="160"/>
        <v>0</v>
      </c>
      <c r="AN76" s="100">
        <f t="shared" si="160"/>
        <v>0</v>
      </c>
      <c r="AO76" s="100">
        <f t="shared" si="160"/>
        <v>0</v>
      </c>
      <c r="AP76" s="14"/>
      <c r="AQ76" s="99" t="s">
        <v>309</v>
      </c>
      <c r="AR76" s="100">
        <f t="shared" ref="AR76:AT76" si="161">SUM(AR66:AR75)</f>
        <v>0</v>
      </c>
      <c r="AS76" s="100">
        <f t="shared" si="161"/>
        <v>0</v>
      </c>
      <c r="AT76" s="100">
        <f t="shared" si="161"/>
        <v>0</v>
      </c>
      <c r="AU76" s="14"/>
    </row>
    <row r="77" ht="14.25" customHeight="1">
      <c r="A77" s="85"/>
      <c r="C77" s="85"/>
      <c r="D77" s="14"/>
      <c r="E77" s="14"/>
      <c r="F77" s="104"/>
      <c r="G77" s="104"/>
      <c r="H77" s="104"/>
      <c r="I77" s="104"/>
      <c r="J77" s="104"/>
      <c r="K77" s="104"/>
      <c r="L77" s="104"/>
      <c r="M77" s="104"/>
      <c r="N77" s="104"/>
      <c r="O77" s="14"/>
      <c r="P77" s="14"/>
      <c r="Q77" s="104"/>
      <c r="R77" s="104"/>
      <c r="S77" s="104"/>
      <c r="T77" s="104"/>
      <c r="U77" s="104"/>
      <c r="V77" s="104"/>
      <c r="W77" s="104"/>
      <c r="X77" s="104"/>
      <c r="Y77" s="104"/>
      <c r="Z77" s="14"/>
      <c r="AA77" s="14"/>
      <c r="AB77" s="104"/>
      <c r="AC77" s="104"/>
      <c r="AD77" s="104"/>
      <c r="AE77" s="14"/>
      <c r="AF77" s="14"/>
      <c r="AG77" s="104"/>
      <c r="AH77" s="104"/>
      <c r="AI77" s="104"/>
      <c r="AJ77" s="104"/>
      <c r="AK77" s="104"/>
      <c r="AL77" s="104"/>
      <c r="AM77" s="104"/>
      <c r="AN77" s="104"/>
      <c r="AO77" s="104"/>
      <c r="AP77" s="14"/>
      <c r="AQ77" s="14"/>
      <c r="AR77" s="104"/>
      <c r="AS77" s="104"/>
      <c r="AT77" s="104"/>
      <c r="AU77" s="14"/>
    </row>
    <row r="78" ht="14.25" customHeight="1">
      <c r="A78" s="85">
        <f t="shared" ref="A78:A87" si="162">IF(OR(H78&lt;0,K78&lt;0,N78&lt;0,AB78&lt;0,AC78&lt;0,AD78&lt;0,AI78&lt;0,AL78&lt;0,AO78&lt;0),1,0)</f>
        <v>0</v>
      </c>
      <c r="C78" s="85"/>
      <c r="D78" s="14"/>
      <c r="E78" s="107" t="s">
        <v>310</v>
      </c>
      <c r="F78" s="97">
        <v>0.0</v>
      </c>
      <c r="G78" s="97">
        <v>0.0</v>
      </c>
      <c r="H78" s="98">
        <f t="shared" ref="H78:H87" si="163">SUM(F78:G78)</f>
        <v>0</v>
      </c>
      <c r="I78" s="97">
        <v>0.0</v>
      </c>
      <c r="J78" s="97">
        <v>0.0</v>
      </c>
      <c r="K78" s="98">
        <f t="shared" ref="K78:K87" si="164">SUM(I78:J78)</f>
        <v>0</v>
      </c>
      <c r="L78" s="97">
        <v>0.0</v>
      </c>
      <c r="M78" s="97">
        <v>0.0</v>
      </c>
      <c r="N78" s="98">
        <f t="shared" ref="N78:N87" si="165">SUM(L78:M78)</f>
        <v>0</v>
      </c>
      <c r="O78" s="14"/>
      <c r="P78" s="107" t="s">
        <v>310</v>
      </c>
      <c r="Q78" s="97">
        <v>0.0</v>
      </c>
      <c r="R78" s="97">
        <v>0.0</v>
      </c>
      <c r="S78" s="98">
        <f t="shared" ref="S78:S87" si="166">SUM(Q78:R78)</f>
        <v>0</v>
      </c>
      <c r="T78" s="97">
        <v>0.0</v>
      </c>
      <c r="U78" s="97">
        <v>0.0</v>
      </c>
      <c r="V78" s="98">
        <f t="shared" ref="V78:V87" si="167">SUM(T78:U78)</f>
        <v>0</v>
      </c>
      <c r="W78" s="97">
        <v>0.0</v>
      </c>
      <c r="X78" s="97">
        <v>0.0</v>
      </c>
      <c r="Y78" s="98">
        <f t="shared" ref="Y78:Y87" si="168">SUM(W78:X78)</f>
        <v>0</v>
      </c>
      <c r="Z78" s="14"/>
      <c r="AA78" s="107" t="s">
        <v>310</v>
      </c>
      <c r="AB78" s="98">
        <f t="shared" ref="AB78:AB87" si="169">S78/S$17</f>
        <v>0</v>
      </c>
      <c r="AC78" s="98">
        <f t="shared" ref="AC78:AC87" si="170">V78/V$17</f>
        <v>0</v>
      </c>
      <c r="AD78" s="98">
        <f t="shared" ref="AD78:AD87" si="171">Y78/Y$17</f>
        <v>0</v>
      </c>
      <c r="AE78" s="14"/>
      <c r="AF78" s="107" t="s">
        <v>310</v>
      </c>
      <c r="AG78" s="97">
        <v>0.0</v>
      </c>
      <c r="AH78" s="97">
        <v>0.0</v>
      </c>
      <c r="AI78" s="98">
        <f t="shared" ref="AI78:AI87" si="172">SUM(AG78:AH78)</f>
        <v>0</v>
      </c>
      <c r="AJ78" s="97">
        <v>0.0</v>
      </c>
      <c r="AK78" s="97">
        <v>0.0</v>
      </c>
      <c r="AL78" s="98">
        <f t="shared" ref="AL78:AL87" si="173">SUM(AJ78:AK78)</f>
        <v>0</v>
      </c>
      <c r="AM78" s="97">
        <v>0.0</v>
      </c>
      <c r="AN78" s="97">
        <v>0.0</v>
      </c>
      <c r="AO78" s="98">
        <f t="shared" ref="AO78:AO87" si="174">SUM(AM78:AN78)</f>
        <v>0</v>
      </c>
      <c r="AP78" s="14"/>
      <c r="AQ78" s="107" t="s">
        <v>310</v>
      </c>
      <c r="AR78" s="98">
        <f t="shared" ref="AR78:AR87" si="175">AI78/AI$17</f>
        <v>0</v>
      </c>
      <c r="AS78" s="98">
        <f t="shared" ref="AS78:AS87" si="176">AL78/AL$17</f>
        <v>0</v>
      </c>
      <c r="AT78" s="98">
        <f t="shared" ref="AT78:AT87" si="177">AO78/AO$17</f>
        <v>0</v>
      </c>
      <c r="AU78" s="14"/>
    </row>
    <row r="79" ht="14.25" customHeight="1">
      <c r="A79" s="85">
        <f t="shared" si="162"/>
        <v>0</v>
      </c>
      <c r="C79" s="85"/>
      <c r="D79" s="14"/>
      <c r="E79" s="96" t="s">
        <v>225</v>
      </c>
      <c r="F79" s="97">
        <v>0.0</v>
      </c>
      <c r="G79" s="97">
        <v>0.0</v>
      </c>
      <c r="H79" s="98">
        <f t="shared" si="163"/>
        <v>0</v>
      </c>
      <c r="I79" s="97">
        <v>0.0</v>
      </c>
      <c r="J79" s="97">
        <v>0.0</v>
      </c>
      <c r="K79" s="98">
        <f t="shared" si="164"/>
        <v>0</v>
      </c>
      <c r="L79" s="97">
        <v>0.0</v>
      </c>
      <c r="M79" s="97">
        <v>0.0</v>
      </c>
      <c r="N79" s="98">
        <f t="shared" si="165"/>
        <v>0</v>
      </c>
      <c r="O79" s="14"/>
      <c r="P79" s="96" t="s">
        <v>225</v>
      </c>
      <c r="Q79" s="97">
        <v>0.0</v>
      </c>
      <c r="R79" s="97">
        <v>0.0</v>
      </c>
      <c r="S79" s="98">
        <f t="shared" si="166"/>
        <v>0</v>
      </c>
      <c r="T79" s="97">
        <v>0.0</v>
      </c>
      <c r="U79" s="97">
        <v>0.0</v>
      </c>
      <c r="V79" s="98">
        <f t="shared" si="167"/>
        <v>0</v>
      </c>
      <c r="W79" s="97">
        <v>0.0</v>
      </c>
      <c r="X79" s="97">
        <v>0.0</v>
      </c>
      <c r="Y79" s="98">
        <f t="shared" si="168"/>
        <v>0</v>
      </c>
      <c r="Z79" s="14"/>
      <c r="AA79" s="96" t="s">
        <v>225</v>
      </c>
      <c r="AB79" s="98">
        <f t="shared" si="169"/>
        <v>0</v>
      </c>
      <c r="AC79" s="98">
        <f t="shared" si="170"/>
        <v>0</v>
      </c>
      <c r="AD79" s="98">
        <f t="shared" si="171"/>
        <v>0</v>
      </c>
      <c r="AE79" s="14"/>
      <c r="AF79" s="96" t="s">
        <v>225</v>
      </c>
      <c r="AG79" s="97">
        <v>0.0</v>
      </c>
      <c r="AH79" s="97">
        <v>0.0</v>
      </c>
      <c r="AI79" s="98">
        <f t="shared" si="172"/>
        <v>0</v>
      </c>
      <c r="AJ79" s="97">
        <v>0.0</v>
      </c>
      <c r="AK79" s="97">
        <v>0.0</v>
      </c>
      <c r="AL79" s="98">
        <f t="shared" si="173"/>
        <v>0</v>
      </c>
      <c r="AM79" s="97">
        <v>0.0</v>
      </c>
      <c r="AN79" s="97">
        <v>0.0</v>
      </c>
      <c r="AO79" s="98">
        <f t="shared" si="174"/>
        <v>0</v>
      </c>
      <c r="AP79" s="14"/>
      <c r="AQ79" s="96" t="s">
        <v>225</v>
      </c>
      <c r="AR79" s="98">
        <f t="shared" si="175"/>
        <v>0</v>
      </c>
      <c r="AS79" s="98">
        <f t="shared" si="176"/>
        <v>0</v>
      </c>
      <c r="AT79" s="98">
        <f t="shared" si="177"/>
        <v>0</v>
      </c>
      <c r="AU79" s="14"/>
    </row>
    <row r="80" ht="14.25" customHeight="1">
      <c r="A80" s="85">
        <f t="shared" si="162"/>
        <v>0</v>
      </c>
      <c r="C80" s="85"/>
      <c r="D80" s="14"/>
      <c r="E80" s="96" t="s">
        <v>311</v>
      </c>
      <c r="F80" s="97">
        <v>0.0</v>
      </c>
      <c r="G80" s="97">
        <v>0.0</v>
      </c>
      <c r="H80" s="98">
        <f t="shared" si="163"/>
        <v>0</v>
      </c>
      <c r="I80" s="97">
        <v>0.0</v>
      </c>
      <c r="J80" s="97">
        <v>0.0</v>
      </c>
      <c r="K80" s="98">
        <f t="shared" si="164"/>
        <v>0</v>
      </c>
      <c r="L80" s="97">
        <v>0.0</v>
      </c>
      <c r="M80" s="97">
        <v>0.0</v>
      </c>
      <c r="N80" s="98">
        <f t="shared" si="165"/>
        <v>0</v>
      </c>
      <c r="O80" s="14"/>
      <c r="P80" s="96" t="s">
        <v>311</v>
      </c>
      <c r="Q80" s="97">
        <v>0.0</v>
      </c>
      <c r="R80" s="97">
        <v>0.0</v>
      </c>
      <c r="S80" s="98">
        <f t="shared" si="166"/>
        <v>0</v>
      </c>
      <c r="T80" s="97">
        <v>0.0</v>
      </c>
      <c r="U80" s="97">
        <v>0.0</v>
      </c>
      <c r="V80" s="98">
        <f t="shared" si="167"/>
        <v>0</v>
      </c>
      <c r="W80" s="97">
        <v>0.0</v>
      </c>
      <c r="X80" s="97">
        <v>0.0</v>
      </c>
      <c r="Y80" s="98">
        <f t="shared" si="168"/>
        <v>0</v>
      </c>
      <c r="Z80" s="14"/>
      <c r="AA80" s="96" t="s">
        <v>311</v>
      </c>
      <c r="AB80" s="98">
        <f t="shared" si="169"/>
        <v>0</v>
      </c>
      <c r="AC80" s="98">
        <f t="shared" si="170"/>
        <v>0</v>
      </c>
      <c r="AD80" s="98">
        <f t="shared" si="171"/>
        <v>0</v>
      </c>
      <c r="AE80" s="14"/>
      <c r="AF80" s="96" t="s">
        <v>311</v>
      </c>
      <c r="AG80" s="97">
        <v>0.0</v>
      </c>
      <c r="AH80" s="97">
        <v>0.0</v>
      </c>
      <c r="AI80" s="98">
        <f t="shared" si="172"/>
        <v>0</v>
      </c>
      <c r="AJ80" s="97">
        <v>0.0</v>
      </c>
      <c r="AK80" s="97">
        <v>0.0</v>
      </c>
      <c r="AL80" s="98">
        <f t="shared" si="173"/>
        <v>0</v>
      </c>
      <c r="AM80" s="97">
        <v>0.0</v>
      </c>
      <c r="AN80" s="97">
        <v>0.0</v>
      </c>
      <c r="AO80" s="98">
        <f t="shared" si="174"/>
        <v>0</v>
      </c>
      <c r="AP80" s="14"/>
      <c r="AQ80" s="96" t="s">
        <v>311</v>
      </c>
      <c r="AR80" s="98">
        <f t="shared" si="175"/>
        <v>0</v>
      </c>
      <c r="AS80" s="98">
        <f t="shared" si="176"/>
        <v>0</v>
      </c>
      <c r="AT80" s="98">
        <f t="shared" si="177"/>
        <v>0</v>
      </c>
      <c r="AU80" s="14"/>
    </row>
    <row r="81" ht="14.25" customHeight="1">
      <c r="A81" s="85">
        <f t="shared" si="162"/>
        <v>0</v>
      </c>
      <c r="C81" s="85"/>
      <c r="D81" s="14"/>
      <c r="E81" s="107" t="s">
        <v>312</v>
      </c>
      <c r="F81" s="97">
        <v>0.0</v>
      </c>
      <c r="G81" s="97">
        <v>0.0</v>
      </c>
      <c r="H81" s="98">
        <f t="shared" si="163"/>
        <v>0</v>
      </c>
      <c r="I81" s="97">
        <v>0.0</v>
      </c>
      <c r="J81" s="97">
        <v>0.0</v>
      </c>
      <c r="K81" s="98">
        <f t="shared" si="164"/>
        <v>0</v>
      </c>
      <c r="L81" s="97">
        <v>0.0</v>
      </c>
      <c r="M81" s="97">
        <v>0.0</v>
      </c>
      <c r="N81" s="98">
        <f t="shared" si="165"/>
        <v>0</v>
      </c>
      <c r="O81" s="14"/>
      <c r="P81" s="107" t="s">
        <v>312</v>
      </c>
      <c r="Q81" s="97">
        <v>0.0</v>
      </c>
      <c r="R81" s="97">
        <v>0.0</v>
      </c>
      <c r="S81" s="98">
        <f t="shared" si="166"/>
        <v>0</v>
      </c>
      <c r="T81" s="97">
        <v>0.0</v>
      </c>
      <c r="U81" s="97">
        <v>0.0</v>
      </c>
      <c r="V81" s="98">
        <f t="shared" si="167"/>
        <v>0</v>
      </c>
      <c r="W81" s="97">
        <v>0.0</v>
      </c>
      <c r="X81" s="97">
        <v>0.0</v>
      </c>
      <c r="Y81" s="98">
        <f t="shared" si="168"/>
        <v>0</v>
      </c>
      <c r="Z81" s="14"/>
      <c r="AA81" s="107" t="s">
        <v>312</v>
      </c>
      <c r="AB81" s="98">
        <f t="shared" si="169"/>
        <v>0</v>
      </c>
      <c r="AC81" s="98">
        <f t="shared" si="170"/>
        <v>0</v>
      </c>
      <c r="AD81" s="98">
        <f t="shared" si="171"/>
        <v>0</v>
      </c>
      <c r="AE81" s="14"/>
      <c r="AF81" s="107" t="s">
        <v>312</v>
      </c>
      <c r="AG81" s="97">
        <v>0.0</v>
      </c>
      <c r="AH81" s="97">
        <v>0.0</v>
      </c>
      <c r="AI81" s="98">
        <f t="shared" si="172"/>
        <v>0</v>
      </c>
      <c r="AJ81" s="97">
        <v>0.0</v>
      </c>
      <c r="AK81" s="97">
        <v>0.0</v>
      </c>
      <c r="AL81" s="98">
        <f t="shared" si="173"/>
        <v>0</v>
      </c>
      <c r="AM81" s="97">
        <v>0.0</v>
      </c>
      <c r="AN81" s="97">
        <v>0.0</v>
      </c>
      <c r="AO81" s="98">
        <f t="shared" si="174"/>
        <v>0</v>
      </c>
      <c r="AP81" s="14"/>
      <c r="AQ81" s="107" t="s">
        <v>312</v>
      </c>
      <c r="AR81" s="98">
        <f t="shared" si="175"/>
        <v>0</v>
      </c>
      <c r="AS81" s="98">
        <f t="shared" si="176"/>
        <v>0</v>
      </c>
      <c r="AT81" s="98">
        <f t="shared" si="177"/>
        <v>0</v>
      </c>
      <c r="AU81" s="14"/>
    </row>
    <row r="82" ht="14.25" customHeight="1">
      <c r="A82" s="85">
        <f t="shared" si="162"/>
        <v>0</v>
      </c>
      <c r="C82" s="85"/>
      <c r="D82" s="14"/>
      <c r="E82" s="107" t="s">
        <v>313</v>
      </c>
      <c r="F82" s="97">
        <v>0.0</v>
      </c>
      <c r="G82" s="97">
        <v>0.0</v>
      </c>
      <c r="H82" s="98">
        <f t="shared" si="163"/>
        <v>0</v>
      </c>
      <c r="I82" s="97">
        <v>0.0</v>
      </c>
      <c r="J82" s="97">
        <v>0.0</v>
      </c>
      <c r="K82" s="98">
        <f t="shared" si="164"/>
        <v>0</v>
      </c>
      <c r="L82" s="97">
        <v>0.0</v>
      </c>
      <c r="M82" s="97">
        <v>0.0</v>
      </c>
      <c r="N82" s="98">
        <f t="shared" si="165"/>
        <v>0</v>
      </c>
      <c r="O82" s="14"/>
      <c r="P82" s="107" t="s">
        <v>313</v>
      </c>
      <c r="Q82" s="97">
        <v>0.0</v>
      </c>
      <c r="R82" s="97">
        <v>0.0</v>
      </c>
      <c r="S82" s="98">
        <f t="shared" si="166"/>
        <v>0</v>
      </c>
      <c r="T82" s="97">
        <v>0.0</v>
      </c>
      <c r="U82" s="97">
        <v>0.0</v>
      </c>
      <c r="V82" s="98">
        <f t="shared" si="167"/>
        <v>0</v>
      </c>
      <c r="W82" s="97">
        <v>0.0</v>
      </c>
      <c r="X82" s="97">
        <v>0.0</v>
      </c>
      <c r="Y82" s="98">
        <f t="shared" si="168"/>
        <v>0</v>
      </c>
      <c r="Z82" s="14"/>
      <c r="AA82" s="107" t="s">
        <v>313</v>
      </c>
      <c r="AB82" s="98">
        <f t="shared" si="169"/>
        <v>0</v>
      </c>
      <c r="AC82" s="98">
        <f t="shared" si="170"/>
        <v>0</v>
      </c>
      <c r="AD82" s="98">
        <f t="shared" si="171"/>
        <v>0</v>
      </c>
      <c r="AE82" s="14"/>
      <c r="AF82" s="107" t="s">
        <v>313</v>
      </c>
      <c r="AG82" s="97">
        <v>0.0</v>
      </c>
      <c r="AH82" s="97">
        <v>0.0</v>
      </c>
      <c r="AI82" s="98">
        <f t="shared" si="172"/>
        <v>0</v>
      </c>
      <c r="AJ82" s="97">
        <v>0.0</v>
      </c>
      <c r="AK82" s="97">
        <v>0.0</v>
      </c>
      <c r="AL82" s="98">
        <f t="shared" si="173"/>
        <v>0</v>
      </c>
      <c r="AM82" s="97">
        <v>0.0</v>
      </c>
      <c r="AN82" s="97">
        <v>0.0</v>
      </c>
      <c r="AO82" s="98">
        <f t="shared" si="174"/>
        <v>0</v>
      </c>
      <c r="AP82" s="14"/>
      <c r="AQ82" s="107" t="s">
        <v>313</v>
      </c>
      <c r="AR82" s="98">
        <f t="shared" si="175"/>
        <v>0</v>
      </c>
      <c r="AS82" s="98">
        <f t="shared" si="176"/>
        <v>0</v>
      </c>
      <c r="AT82" s="98">
        <f t="shared" si="177"/>
        <v>0</v>
      </c>
      <c r="AU82" s="14"/>
    </row>
    <row r="83" ht="14.25" customHeight="1">
      <c r="A83" s="85">
        <f t="shared" si="162"/>
        <v>0</v>
      </c>
      <c r="C83" s="85"/>
      <c r="D83" s="14"/>
      <c r="E83" s="107" t="s">
        <v>314</v>
      </c>
      <c r="F83" s="97">
        <v>0.0</v>
      </c>
      <c r="G83" s="97">
        <v>0.0</v>
      </c>
      <c r="H83" s="98">
        <f t="shared" si="163"/>
        <v>0</v>
      </c>
      <c r="I83" s="97">
        <v>0.0</v>
      </c>
      <c r="J83" s="97">
        <v>0.0</v>
      </c>
      <c r="K83" s="98">
        <f t="shared" si="164"/>
        <v>0</v>
      </c>
      <c r="L83" s="97">
        <v>0.0</v>
      </c>
      <c r="M83" s="97">
        <v>0.0</v>
      </c>
      <c r="N83" s="98">
        <f t="shared" si="165"/>
        <v>0</v>
      </c>
      <c r="O83" s="14"/>
      <c r="P83" s="107" t="s">
        <v>314</v>
      </c>
      <c r="Q83" s="97">
        <v>0.0</v>
      </c>
      <c r="R83" s="97">
        <v>0.0</v>
      </c>
      <c r="S83" s="98">
        <f t="shared" si="166"/>
        <v>0</v>
      </c>
      <c r="T83" s="97">
        <v>0.0</v>
      </c>
      <c r="U83" s="97">
        <v>0.0</v>
      </c>
      <c r="V83" s="98">
        <f t="shared" si="167"/>
        <v>0</v>
      </c>
      <c r="W83" s="97">
        <v>0.0</v>
      </c>
      <c r="X83" s="97">
        <v>0.0</v>
      </c>
      <c r="Y83" s="98">
        <f t="shared" si="168"/>
        <v>0</v>
      </c>
      <c r="Z83" s="14"/>
      <c r="AA83" s="107" t="s">
        <v>314</v>
      </c>
      <c r="AB83" s="98">
        <f t="shared" si="169"/>
        <v>0</v>
      </c>
      <c r="AC83" s="98">
        <f t="shared" si="170"/>
        <v>0</v>
      </c>
      <c r="AD83" s="98">
        <f t="shared" si="171"/>
        <v>0</v>
      </c>
      <c r="AE83" s="14"/>
      <c r="AF83" s="107" t="s">
        <v>314</v>
      </c>
      <c r="AG83" s="97">
        <v>0.0</v>
      </c>
      <c r="AH83" s="97">
        <v>0.0</v>
      </c>
      <c r="AI83" s="98">
        <f t="shared" si="172"/>
        <v>0</v>
      </c>
      <c r="AJ83" s="97">
        <v>0.0</v>
      </c>
      <c r="AK83" s="97">
        <v>0.0</v>
      </c>
      <c r="AL83" s="98">
        <f t="shared" si="173"/>
        <v>0</v>
      </c>
      <c r="AM83" s="97">
        <v>0.0</v>
      </c>
      <c r="AN83" s="97">
        <v>0.0</v>
      </c>
      <c r="AO83" s="98">
        <f t="shared" si="174"/>
        <v>0</v>
      </c>
      <c r="AP83" s="14"/>
      <c r="AQ83" s="107" t="s">
        <v>314</v>
      </c>
      <c r="AR83" s="98">
        <f t="shared" si="175"/>
        <v>0</v>
      </c>
      <c r="AS83" s="98">
        <f t="shared" si="176"/>
        <v>0</v>
      </c>
      <c r="AT83" s="98">
        <f t="shared" si="177"/>
        <v>0</v>
      </c>
      <c r="AU83" s="14"/>
    </row>
    <row r="84" ht="14.25" customHeight="1">
      <c r="A84" s="85">
        <f t="shared" si="162"/>
        <v>0</v>
      </c>
      <c r="C84" s="85"/>
      <c r="D84" s="14"/>
      <c r="E84" s="107" t="s">
        <v>315</v>
      </c>
      <c r="F84" s="97">
        <v>0.0</v>
      </c>
      <c r="G84" s="97">
        <v>0.0</v>
      </c>
      <c r="H84" s="98">
        <f t="shared" si="163"/>
        <v>0</v>
      </c>
      <c r="I84" s="97">
        <v>0.0</v>
      </c>
      <c r="J84" s="97">
        <v>0.0</v>
      </c>
      <c r="K84" s="98">
        <f t="shared" si="164"/>
        <v>0</v>
      </c>
      <c r="L84" s="97">
        <v>0.0</v>
      </c>
      <c r="M84" s="97">
        <v>0.0</v>
      </c>
      <c r="N84" s="98">
        <f t="shared" si="165"/>
        <v>0</v>
      </c>
      <c r="O84" s="14"/>
      <c r="P84" s="107" t="s">
        <v>315</v>
      </c>
      <c r="Q84" s="97">
        <v>0.0</v>
      </c>
      <c r="R84" s="97">
        <v>0.0</v>
      </c>
      <c r="S84" s="98">
        <f t="shared" si="166"/>
        <v>0</v>
      </c>
      <c r="T84" s="97">
        <v>0.0</v>
      </c>
      <c r="U84" s="97">
        <v>0.0</v>
      </c>
      <c r="V84" s="98">
        <f t="shared" si="167"/>
        <v>0</v>
      </c>
      <c r="W84" s="97">
        <v>0.0</v>
      </c>
      <c r="X84" s="97">
        <v>0.0</v>
      </c>
      <c r="Y84" s="98">
        <f t="shared" si="168"/>
        <v>0</v>
      </c>
      <c r="Z84" s="14"/>
      <c r="AA84" s="107" t="s">
        <v>315</v>
      </c>
      <c r="AB84" s="98">
        <f t="shared" si="169"/>
        <v>0</v>
      </c>
      <c r="AC84" s="98">
        <f t="shared" si="170"/>
        <v>0</v>
      </c>
      <c r="AD84" s="98">
        <f t="shared" si="171"/>
        <v>0</v>
      </c>
      <c r="AE84" s="14"/>
      <c r="AF84" s="107" t="s">
        <v>315</v>
      </c>
      <c r="AG84" s="97">
        <v>0.0</v>
      </c>
      <c r="AH84" s="97">
        <v>0.0</v>
      </c>
      <c r="AI84" s="98">
        <f t="shared" si="172"/>
        <v>0</v>
      </c>
      <c r="AJ84" s="97">
        <v>0.0</v>
      </c>
      <c r="AK84" s="97">
        <v>0.0</v>
      </c>
      <c r="AL84" s="98">
        <f t="shared" si="173"/>
        <v>0</v>
      </c>
      <c r="AM84" s="97">
        <v>0.0</v>
      </c>
      <c r="AN84" s="97">
        <v>0.0</v>
      </c>
      <c r="AO84" s="98">
        <f t="shared" si="174"/>
        <v>0</v>
      </c>
      <c r="AP84" s="14"/>
      <c r="AQ84" s="107" t="s">
        <v>315</v>
      </c>
      <c r="AR84" s="98">
        <f t="shared" si="175"/>
        <v>0</v>
      </c>
      <c r="AS84" s="98">
        <f t="shared" si="176"/>
        <v>0</v>
      </c>
      <c r="AT84" s="98">
        <f t="shared" si="177"/>
        <v>0</v>
      </c>
      <c r="AU84" s="14"/>
    </row>
    <row r="85" ht="14.25" customHeight="1">
      <c r="A85" s="85">
        <f t="shared" si="162"/>
        <v>0</v>
      </c>
      <c r="C85" s="85"/>
      <c r="D85" s="14"/>
      <c r="E85" s="107" t="s">
        <v>316</v>
      </c>
      <c r="F85" s="97">
        <v>0.0</v>
      </c>
      <c r="G85" s="97">
        <v>0.0</v>
      </c>
      <c r="H85" s="98">
        <f t="shared" si="163"/>
        <v>0</v>
      </c>
      <c r="I85" s="97">
        <v>0.0</v>
      </c>
      <c r="J85" s="97">
        <v>0.0</v>
      </c>
      <c r="K85" s="98">
        <f t="shared" si="164"/>
        <v>0</v>
      </c>
      <c r="L85" s="97">
        <v>0.0</v>
      </c>
      <c r="M85" s="97">
        <v>0.0</v>
      </c>
      <c r="N85" s="98">
        <f t="shared" si="165"/>
        <v>0</v>
      </c>
      <c r="O85" s="14"/>
      <c r="P85" s="107" t="s">
        <v>316</v>
      </c>
      <c r="Q85" s="97">
        <v>0.0</v>
      </c>
      <c r="R85" s="97">
        <v>0.0</v>
      </c>
      <c r="S85" s="98">
        <f t="shared" si="166"/>
        <v>0</v>
      </c>
      <c r="T85" s="97">
        <v>0.0</v>
      </c>
      <c r="U85" s="97">
        <v>0.0</v>
      </c>
      <c r="V85" s="98">
        <f t="shared" si="167"/>
        <v>0</v>
      </c>
      <c r="W85" s="97">
        <v>0.0</v>
      </c>
      <c r="X85" s="97">
        <v>0.0</v>
      </c>
      <c r="Y85" s="98">
        <f t="shared" si="168"/>
        <v>0</v>
      </c>
      <c r="Z85" s="14"/>
      <c r="AA85" s="107" t="s">
        <v>316</v>
      </c>
      <c r="AB85" s="98">
        <f t="shared" si="169"/>
        <v>0</v>
      </c>
      <c r="AC85" s="98">
        <f t="shared" si="170"/>
        <v>0</v>
      </c>
      <c r="AD85" s="98">
        <f t="shared" si="171"/>
        <v>0</v>
      </c>
      <c r="AE85" s="14"/>
      <c r="AF85" s="107" t="s">
        <v>316</v>
      </c>
      <c r="AG85" s="97">
        <v>0.0</v>
      </c>
      <c r="AH85" s="97">
        <v>0.0</v>
      </c>
      <c r="AI85" s="98">
        <f t="shared" si="172"/>
        <v>0</v>
      </c>
      <c r="AJ85" s="97">
        <v>0.0</v>
      </c>
      <c r="AK85" s="97">
        <v>0.0</v>
      </c>
      <c r="AL85" s="98">
        <f t="shared" si="173"/>
        <v>0</v>
      </c>
      <c r="AM85" s="97">
        <v>0.0</v>
      </c>
      <c r="AN85" s="97">
        <v>0.0</v>
      </c>
      <c r="AO85" s="98">
        <f t="shared" si="174"/>
        <v>0</v>
      </c>
      <c r="AP85" s="14"/>
      <c r="AQ85" s="107" t="s">
        <v>316</v>
      </c>
      <c r="AR85" s="98">
        <f t="shared" si="175"/>
        <v>0</v>
      </c>
      <c r="AS85" s="98">
        <f t="shared" si="176"/>
        <v>0</v>
      </c>
      <c r="AT85" s="98">
        <f t="shared" si="177"/>
        <v>0</v>
      </c>
      <c r="AU85" s="14"/>
    </row>
    <row r="86" ht="14.25" customHeight="1">
      <c r="A86" s="85">
        <f t="shared" si="162"/>
        <v>0</v>
      </c>
      <c r="C86" s="85"/>
      <c r="D86" s="14"/>
      <c r="E86" s="96" t="s">
        <v>228</v>
      </c>
      <c r="F86" s="97">
        <v>0.0</v>
      </c>
      <c r="G86" s="97">
        <v>0.0</v>
      </c>
      <c r="H86" s="98">
        <f t="shared" si="163"/>
        <v>0</v>
      </c>
      <c r="I86" s="97">
        <v>0.0</v>
      </c>
      <c r="J86" s="97">
        <v>0.0</v>
      </c>
      <c r="K86" s="98">
        <f t="shared" si="164"/>
        <v>0</v>
      </c>
      <c r="L86" s="97">
        <v>0.0</v>
      </c>
      <c r="M86" s="97">
        <v>0.0</v>
      </c>
      <c r="N86" s="98">
        <f t="shared" si="165"/>
        <v>0</v>
      </c>
      <c r="O86" s="14"/>
      <c r="P86" s="96" t="s">
        <v>228</v>
      </c>
      <c r="Q86" s="97">
        <v>0.0</v>
      </c>
      <c r="R86" s="97">
        <v>0.0</v>
      </c>
      <c r="S86" s="98">
        <f t="shared" si="166"/>
        <v>0</v>
      </c>
      <c r="T86" s="97">
        <v>0.0</v>
      </c>
      <c r="U86" s="97">
        <v>0.0</v>
      </c>
      <c r="V86" s="98">
        <f t="shared" si="167"/>
        <v>0</v>
      </c>
      <c r="W86" s="97">
        <v>0.0</v>
      </c>
      <c r="X86" s="97">
        <v>0.0</v>
      </c>
      <c r="Y86" s="98">
        <f t="shared" si="168"/>
        <v>0</v>
      </c>
      <c r="Z86" s="14"/>
      <c r="AA86" s="96" t="s">
        <v>228</v>
      </c>
      <c r="AB86" s="98">
        <f t="shared" si="169"/>
        <v>0</v>
      </c>
      <c r="AC86" s="98">
        <f t="shared" si="170"/>
        <v>0</v>
      </c>
      <c r="AD86" s="98">
        <f t="shared" si="171"/>
        <v>0</v>
      </c>
      <c r="AE86" s="14"/>
      <c r="AF86" s="96" t="s">
        <v>228</v>
      </c>
      <c r="AG86" s="97">
        <v>0.0</v>
      </c>
      <c r="AH86" s="97">
        <v>0.0</v>
      </c>
      <c r="AI86" s="98">
        <f t="shared" si="172"/>
        <v>0</v>
      </c>
      <c r="AJ86" s="97">
        <v>0.0</v>
      </c>
      <c r="AK86" s="97">
        <v>0.0</v>
      </c>
      <c r="AL86" s="98">
        <f t="shared" si="173"/>
        <v>0</v>
      </c>
      <c r="AM86" s="97">
        <v>0.0</v>
      </c>
      <c r="AN86" s="97">
        <v>0.0</v>
      </c>
      <c r="AO86" s="98">
        <f t="shared" si="174"/>
        <v>0</v>
      </c>
      <c r="AP86" s="14"/>
      <c r="AQ86" s="96" t="s">
        <v>228</v>
      </c>
      <c r="AR86" s="98">
        <f t="shared" si="175"/>
        <v>0</v>
      </c>
      <c r="AS86" s="98">
        <f t="shared" si="176"/>
        <v>0</v>
      </c>
      <c r="AT86" s="98">
        <f t="shared" si="177"/>
        <v>0</v>
      </c>
      <c r="AU86" s="14"/>
    </row>
    <row r="87" ht="14.25" customHeight="1">
      <c r="A87" s="85">
        <f t="shared" si="162"/>
        <v>0</v>
      </c>
      <c r="C87" s="85"/>
      <c r="D87" s="14"/>
      <c r="E87" s="96" t="s">
        <v>317</v>
      </c>
      <c r="F87" s="97">
        <v>0.0</v>
      </c>
      <c r="G87" s="97">
        <v>0.0</v>
      </c>
      <c r="H87" s="98">
        <f t="shared" si="163"/>
        <v>0</v>
      </c>
      <c r="I87" s="97">
        <v>0.0</v>
      </c>
      <c r="J87" s="97">
        <v>0.0</v>
      </c>
      <c r="K87" s="98">
        <f t="shared" si="164"/>
        <v>0</v>
      </c>
      <c r="L87" s="97">
        <v>0.0</v>
      </c>
      <c r="M87" s="97">
        <v>0.0</v>
      </c>
      <c r="N87" s="98">
        <f t="shared" si="165"/>
        <v>0</v>
      </c>
      <c r="O87" s="14"/>
      <c r="P87" s="96" t="s">
        <v>317</v>
      </c>
      <c r="Q87" s="97">
        <v>0.0</v>
      </c>
      <c r="R87" s="97">
        <v>0.0</v>
      </c>
      <c r="S87" s="98">
        <f t="shared" si="166"/>
        <v>0</v>
      </c>
      <c r="T87" s="97">
        <v>0.0</v>
      </c>
      <c r="U87" s="97">
        <v>0.0</v>
      </c>
      <c r="V87" s="98">
        <f t="shared" si="167"/>
        <v>0</v>
      </c>
      <c r="W87" s="97">
        <v>0.0</v>
      </c>
      <c r="X87" s="97">
        <v>0.0</v>
      </c>
      <c r="Y87" s="98">
        <f t="shared" si="168"/>
        <v>0</v>
      </c>
      <c r="Z87" s="14"/>
      <c r="AA87" s="96" t="s">
        <v>317</v>
      </c>
      <c r="AB87" s="98">
        <f t="shared" si="169"/>
        <v>0</v>
      </c>
      <c r="AC87" s="98">
        <f t="shared" si="170"/>
        <v>0</v>
      </c>
      <c r="AD87" s="98">
        <f t="shared" si="171"/>
        <v>0</v>
      </c>
      <c r="AE87" s="14"/>
      <c r="AF87" s="96" t="s">
        <v>317</v>
      </c>
      <c r="AG87" s="97">
        <v>0.0</v>
      </c>
      <c r="AH87" s="97">
        <v>0.0</v>
      </c>
      <c r="AI87" s="98">
        <f t="shared" si="172"/>
        <v>0</v>
      </c>
      <c r="AJ87" s="97">
        <v>0.0</v>
      </c>
      <c r="AK87" s="97">
        <v>0.0</v>
      </c>
      <c r="AL87" s="98">
        <f t="shared" si="173"/>
        <v>0</v>
      </c>
      <c r="AM87" s="97">
        <v>0.0</v>
      </c>
      <c r="AN87" s="97">
        <v>0.0</v>
      </c>
      <c r="AO87" s="98">
        <f t="shared" si="174"/>
        <v>0</v>
      </c>
      <c r="AP87" s="14"/>
      <c r="AQ87" s="96" t="s">
        <v>317</v>
      </c>
      <c r="AR87" s="98">
        <f t="shared" si="175"/>
        <v>0</v>
      </c>
      <c r="AS87" s="98">
        <f t="shared" si="176"/>
        <v>0</v>
      </c>
      <c r="AT87" s="98">
        <f t="shared" si="177"/>
        <v>0</v>
      </c>
      <c r="AU87" s="14"/>
    </row>
    <row r="88" ht="14.25" customHeight="1">
      <c r="A88" s="85"/>
      <c r="C88" s="85"/>
      <c r="D88" s="14"/>
      <c r="E88" s="99" t="s">
        <v>232</v>
      </c>
      <c r="F88" s="100">
        <f t="shared" ref="F88:N88" si="178">SUM(F78:F87)</f>
        <v>0</v>
      </c>
      <c r="G88" s="100">
        <f t="shared" si="178"/>
        <v>0</v>
      </c>
      <c r="H88" s="100">
        <f t="shared" si="178"/>
        <v>0</v>
      </c>
      <c r="I88" s="100">
        <f t="shared" si="178"/>
        <v>0</v>
      </c>
      <c r="J88" s="100">
        <f t="shared" si="178"/>
        <v>0</v>
      </c>
      <c r="K88" s="100">
        <f t="shared" si="178"/>
        <v>0</v>
      </c>
      <c r="L88" s="100">
        <f t="shared" si="178"/>
        <v>0</v>
      </c>
      <c r="M88" s="100">
        <f t="shared" si="178"/>
        <v>0</v>
      </c>
      <c r="N88" s="100">
        <f t="shared" si="178"/>
        <v>0</v>
      </c>
      <c r="O88" s="14"/>
      <c r="P88" s="99" t="s">
        <v>232</v>
      </c>
      <c r="Q88" s="100">
        <f t="shared" ref="Q88:Y88" si="179">SUM(Q78:Q87)</f>
        <v>0</v>
      </c>
      <c r="R88" s="100">
        <f t="shared" si="179"/>
        <v>0</v>
      </c>
      <c r="S88" s="100">
        <f t="shared" si="179"/>
        <v>0</v>
      </c>
      <c r="T88" s="100">
        <f t="shared" si="179"/>
        <v>0</v>
      </c>
      <c r="U88" s="100">
        <f t="shared" si="179"/>
        <v>0</v>
      </c>
      <c r="V88" s="100">
        <f t="shared" si="179"/>
        <v>0</v>
      </c>
      <c r="W88" s="100">
        <f t="shared" si="179"/>
        <v>0</v>
      </c>
      <c r="X88" s="100">
        <f t="shared" si="179"/>
        <v>0</v>
      </c>
      <c r="Y88" s="100">
        <f t="shared" si="179"/>
        <v>0</v>
      </c>
      <c r="Z88" s="14"/>
      <c r="AA88" s="99" t="s">
        <v>232</v>
      </c>
      <c r="AB88" s="100">
        <f t="shared" ref="AB88:AD88" si="180">SUM(AB78:AB87)</f>
        <v>0</v>
      </c>
      <c r="AC88" s="100">
        <f t="shared" si="180"/>
        <v>0</v>
      </c>
      <c r="AD88" s="100">
        <f t="shared" si="180"/>
        <v>0</v>
      </c>
      <c r="AE88" s="14"/>
      <c r="AF88" s="99" t="s">
        <v>232</v>
      </c>
      <c r="AG88" s="100">
        <f t="shared" ref="AG88:AO88" si="181">SUM(AG78:AG87)</f>
        <v>0</v>
      </c>
      <c r="AH88" s="100">
        <f t="shared" si="181"/>
        <v>0</v>
      </c>
      <c r="AI88" s="100">
        <f t="shared" si="181"/>
        <v>0</v>
      </c>
      <c r="AJ88" s="100">
        <f t="shared" si="181"/>
        <v>0</v>
      </c>
      <c r="AK88" s="100">
        <f t="shared" si="181"/>
        <v>0</v>
      </c>
      <c r="AL88" s="100">
        <f t="shared" si="181"/>
        <v>0</v>
      </c>
      <c r="AM88" s="100">
        <f t="shared" si="181"/>
        <v>0</v>
      </c>
      <c r="AN88" s="100">
        <f t="shared" si="181"/>
        <v>0</v>
      </c>
      <c r="AO88" s="100">
        <f t="shared" si="181"/>
        <v>0</v>
      </c>
      <c r="AP88" s="14"/>
      <c r="AQ88" s="99" t="s">
        <v>232</v>
      </c>
      <c r="AR88" s="100">
        <f t="shared" ref="AR88:AT88" si="182">SUM(AR78:AR87)</f>
        <v>0</v>
      </c>
      <c r="AS88" s="100">
        <f t="shared" si="182"/>
        <v>0</v>
      </c>
      <c r="AT88" s="100">
        <f t="shared" si="182"/>
        <v>0</v>
      </c>
      <c r="AU88" s="14"/>
    </row>
    <row r="89" ht="14.25" customHeight="1">
      <c r="A89" s="85"/>
      <c r="C89" s="85"/>
      <c r="D89" s="14"/>
      <c r="E89" s="14"/>
      <c r="F89" s="104"/>
      <c r="G89" s="104"/>
      <c r="H89" s="104"/>
      <c r="I89" s="104"/>
      <c r="J89" s="104"/>
      <c r="K89" s="104"/>
      <c r="L89" s="104"/>
      <c r="M89" s="104"/>
      <c r="N89" s="104"/>
      <c r="O89" s="14"/>
      <c r="P89" s="14"/>
      <c r="Q89" s="104"/>
      <c r="R89" s="104"/>
      <c r="S89" s="104"/>
      <c r="T89" s="104"/>
      <c r="U89" s="104"/>
      <c r="V89" s="104"/>
      <c r="W89" s="104"/>
      <c r="X89" s="104"/>
      <c r="Y89" s="104"/>
      <c r="Z89" s="14"/>
      <c r="AA89" s="14"/>
      <c r="AB89" s="104"/>
      <c r="AC89" s="104"/>
      <c r="AD89" s="104"/>
      <c r="AE89" s="14"/>
      <c r="AF89" s="14"/>
      <c r="AG89" s="104"/>
      <c r="AH89" s="104"/>
      <c r="AI89" s="104"/>
      <c r="AJ89" s="104"/>
      <c r="AK89" s="104"/>
      <c r="AL89" s="104"/>
      <c r="AM89" s="104"/>
      <c r="AN89" s="104"/>
      <c r="AO89" s="104"/>
      <c r="AP89" s="14"/>
      <c r="AQ89" s="14"/>
      <c r="AR89" s="104"/>
      <c r="AS89" s="104"/>
      <c r="AT89" s="104"/>
      <c r="AU89" s="14"/>
    </row>
    <row r="90" ht="14.25" customHeight="1">
      <c r="A90" s="85"/>
      <c r="C90" s="85"/>
      <c r="D90" s="14"/>
      <c r="E90" s="99" t="s">
        <v>233</v>
      </c>
      <c r="F90" s="100">
        <f t="shared" ref="F90:N90" si="183">F76-F88</f>
        <v>0</v>
      </c>
      <c r="G90" s="100">
        <f t="shared" si="183"/>
        <v>0</v>
      </c>
      <c r="H90" s="100">
        <f t="shared" si="183"/>
        <v>0</v>
      </c>
      <c r="I90" s="100">
        <f t="shared" si="183"/>
        <v>0</v>
      </c>
      <c r="J90" s="100">
        <f t="shared" si="183"/>
        <v>0</v>
      </c>
      <c r="K90" s="100">
        <f t="shared" si="183"/>
        <v>0</v>
      </c>
      <c r="L90" s="100">
        <f t="shared" si="183"/>
        <v>0</v>
      </c>
      <c r="M90" s="100">
        <f t="shared" si="183"/>
        <v>0</v>
      </c>
      <c r="N90" s="100">
        <f t="shared" si="183"/>
        <v>0</v>
      </c>
      <c r="O90" s="14"/>
      <c r="P90" s="99" t="s">
        <v>233</v>
      </c>
      <c r="Q90" s="100">
        <f t="shared" ref="Q90:Y90" si="184">Q76-Q88</f>
        <v>0</v>
      </c>
      <c r="R90" s="100">
        <f t="shared" si="184"/>
        <v>0</v>
      </c>
      <c r="S90" s="100">
        <f t="shared" si="184"/>
        <v>0</v>
      </c>
      <c r="T90" s="100">
        <f t="shared" si="184"/>
        <v>0</v>
      </c>
      <c r="U90" s="100">
        <f t="shared" si="184"/>
        <v>0</v>
      </c>
      <c r="V90" s="100">
        <f t="shared" si="184"/>
        <v>0</v>
      </c>
      <c r="W90" s="100">
        <f t="shared" si="184"/>
        <v>0</v>
      </c>
      <c r="X90" s="100">
        <f t="shared" si="184"/>
        <v>0</v>
      </c>
      <c r="Y90" s="100">
        <f t="shared" si="184"/>
        <v>0</v>
      </c>
      <c r="Z90" s="14"/>
      <c r="AA90" s="99" t="s">
        <v>233</v>
      </c>
      <c r="AB90" s="100">
        <f t="shared" ref="AB90:AD90" si="185">AB76-AB88</f>
        <v>0</v>
      </c>
      <c r="AC90" s="100">
        <f t="shared" si="185"/>
        <v>0</v>
      </c>
      <c r="AD90" s="100">
        <f t="shared" si="185"/>
        <v>0</v>
      </c>
      <c r="AE90" s="14"/>
      <c r="AF90" s="99" t="s">
        <v>233</v>
      </c>
      <c r="AG90" s="100">
        <f t="shared" ref="AG90:AO90" si="186">AG76-AG88</f>
        <v>0</v>
      </c>
      <c r="AH90" s="100">
        <f t="shared" si="186"/>
        <v>0</v>
      </c>
      <c r="AI90" s="100">
        <f t="shared" si="186"/>
        <v>0</v>
      </c>
      <c r="AJ90" s="100">
        <f t="shared" si="186"/>
        <v>0</v>
      </c>
      <c r="AK90" s="100">
        <f t="shared" si="186"/>
        <v>0</v>
      </c>
      <c r="AL90" s="100">
        <f t="shared" si="186"/>
        <v>0</v>
      </c>
      <c r="AM90" s="100">
        <f t="shared" si="186"/>
        <v>0</v>
      </c>
      <c r="AN90" s="100">
        <f t="shared" si="186"/>
        <v>0</v>
      </c>
      <c r="AO90" s="100">
        <f t="shared" si="186"/>
        <v>0</v>
      </c>
      <c r="AP90" s="14"/>
      <c r="AQ90" s="99" t="s">
        <v>233</v>
      </c>
      <c r="AR90" s="100">
        <f t="shared" ref="AR90:AT90" si="187">AR76-AR88</f>
        <v>0</v>
      </c>
      <c r="AS90" s="100">
        <f t="shared" si="187"/>
        <v>0</v>
      </c>
      <c r="AT90" s="100">
        <f t="shared" si="187"/>
        <v>0</v>
      </c>
      <c r="AU90" s="14"/>
    </row>
    <row r="91" ht="14.25" customHeight="1">
      <c r="A91" s="85"/>
      <c r="C91" s="85"/>
      <c r="D91" s="14"/>
      <c r="E91" s="14"/>
      <c r="F91" s="104"/>
      <c r="G91" s="104"/>
      <c r="H91" s="104"/>
      <c r="I91" s="104"/>
      <c r="J91" s="104"/>
      <c r="K91" s="104"/>
      <c r="L91" s="104"/>
      <c r="M91" s="104"/>
      <c r="N91" s="104"/>
      <c r="O91" s="14"/>
      <c r="P91" s="14"/>
      <c r="Q91" s="104"/>
      <c r="R91" s="104"/>
      <c r="S91" s="104"/>
      <c r="T91" s="104"/>
      <c r="U91" s="104"/>
      <c r="V91" s="104"/>
      <c r="W91" s="104"/>
      <c r="X91" s="104"/>
      <c r="Y91" s="104"/>
      <c r="Z91" s="14"/>
      <c r="AA91" s="14"/>
      <c r="AB91" s="104"/>
      <c r="AC91" s="104"/>
      <c r="AD91" s="104"/>
      <c r="AE91" s="14"/>
      <c r="AF91" s="14"/>
      <c r="AG91" s="104"/>
      <c r="AH91" s="104"/>
      <c r="AI91" s="104"/>
      <c r="AJ91" s="104"/>
      <c r="AK91" s="104"/>
      <c r="AL91" s="104"/>
      <c r="AM91" s="104"/>
      <c r="AN91" s="104"/>
      <c r="AO91" s="104"/>
      <c r="AP91" s="14"/>
      <c r="AQ91" s="14"/>
      <c r="AR91" s="104"/>
      <c r="AS91" s="104"/>
      <c r="AT91" s="104"/>
      <c r="AU91" s="14"/>
    </row>
    <row r="92" ht="14.25" customHeight="1">
      <c r="A92" s="85"/>
      <c r="C92" s="85"/>
      <c r="D92" s="14"/>
      <c r="E92" s="108" t="s">
        <v>234</v>
      </c>
      <c r="F92" s="109">
        <f t="shared" ref="F92:N92" si="188">(F64+F76)-F88</f>
        <v>0</v>
      </c>
      <c r="G92" s="109">
        <f t="shared" si="188"/>
        <v>0</v>
      </c>
      <c r="H92" s="109">
        <f t="shared" si="188"/>
        <v>0</v>
      </c>
      <c r="I92" s="109">
        <f t="shared" si="188"/>
        <v>0</v>
      </c>
      <c r="J92" s="109">
        <f t="shared" si="188"/>
        <v>0</v>
      </c>
      <c r="K92" s="109">
        <f t="shared" si="188"/>
        <v>0</v>
      </c>
      <c r="L92" s="109">
        <f t="shared" si="188"/>
        <v>0</v>
      </c>
      <c r="M92" s="109">
        <f t="shared" si="188"/>
        <v>0</v>
      </c>
      <c r="N92" s="109">
        <f t="shared" si="188"/>
        <v>0</v>
      </c>
      <c r="O92" s="14"/>
      <c r="P92" s="108" t="s">
        <v>234</v>
      </c>
      <c r="Q92" s="109">
        <f t="shared" ref="Q92:Y92" si="189">(Q64+Q76)-Q88</f>
        <v>0</v>
      </c>
      <c r="R92" s="109">
        <f t="shared" si="189"/>
        <v>0</v>
      </c>
      <c r="S92" s="109">
        <f t="shared" si="189"/>
        <v>0</v>
      </c>
      <c r="T92" s="109">
        <f t="shared" si="189"/>
        <v>0</v>
      </c>
      <c r="U92" s="109">
        <f t="shared" si="189"/>
        <v>0</v>
      </c>
      <c r="V92" s="109">
        <f t="shared" si="189"/>
        <v>0</v>
      </c>
      <c r="W92" s="109">
        <f t="shared" si="189"/>
        <v>0</v>
      </c>
      <c r="X92" s="109">
        <f t="shared" si="189"/>
        <v>0</v>
      </c>
      <c r="Y92" s="109">
        <f t="shared" si="189"/>
        <v>0</v>
      </c>
      <c r="Z92" s="14"/>
      <c r="AA92" s="108" t="s">
        <v>234</v>
      </c>
      <c r="AB92" s="109">
        <f t="shared" ref="AB92:AD92" si="190">(AB64+AB76)-AB88</f>
        <v>0</v>
      </c>
      <c r="AC92" s="109">
        <f t="shared" si="190"/>
        <v>0</v>
      </c>
      <c r="AD92" s="109">
        <f t="shared" si="190"/>
        <v>0</v>
      </c>
      <c r="AE92" s="14"/>
      <c r="AF92" s="108" t="s">
        <v>234</v>
      </c>
      <c r="AG92" s="109">
        <f t="shared" ref="AG92:AO92" si="191">(AG64+AG76)-AG88</f>
        <v>0</v>
      </c>
      <c r="AH92" s="109">
        <f t="shared" si="191"/>
        <v>0</v>
      </c>
      <c r="AI92" s="109">
        <f t="shared" si="191"/>
        <v>0</v>
      </c>
      <c r="AJ92" s="109">
        <f t="shared" si="191"/>
        <v>0</v>
      </c>
      <c r="AK92" s="109">
        <f t="shared" si="191"/>
        <v>0</v>
      </c>
      <c r="AL92" s="109">
        <f t="shared" si="191"/>
        <v>0</v>
      </c>
      <c r="AM92" s="109">
        <f t="shared" si="191"/>
        <v>0</v>
      </c>
      <c r="AN92" s="109">
        <f t="shared" si="191"/>
        <v>0</v>
      </c>
      <c r="AO92" s="109">
        <f t="shared" si="191"/>
        <v>0</v>
      </c>
      <c r="AP92" s="14"/>
      <c r="AQ92" s="108" t="s">
        <v>234</v>
      </c>
      <c r="AR92" s="109">
        <f t="shared" ref="AR92:AT92" si="192">(AR64+AR76)-AR88</f>
        <v>0</v>
      </c>
      <c r="AS92" s="109">
        <f t="shared" si="192"/>
        <v>0</v>
      </c>
      <c r="AT92" s="109">
        <f t="shared" si="192"/>
        <v>0</v>
      </c>
      <c r="AU92" s="14"/>
    </row>
    <row r="93" ht="14.25" customHeight="1">
      <c r="A93" s="85"/>
      <c r="C93" s="85"/>
      <c r="D93" s="14"/>
      <c r="E93" s="14"/>
      <c r="F93" s="104"/>
      <c r="G93" s="104"/>
      <c r="H93" s="104"/>
      <c r="I93" s="104"/>
      <c r="J93" s="104"/>
      <c r="K93" s="104"/>
      <c r="L93" s="104"/>
      <c r="M93" s="104"/>
      <c r="N93" s="104"/>
      <c r="O93" s="14"/>
      <c r="P93" s="14"/>
      <c r="Q93" s="104"/>
      <c r="R93" s="104"/>
      <c r="S93" s="104"/>
      <c r="T93" s="104"/>
      <c r="U93" s="104"/>
      <c r="V93" s="104"/>
      <c r="W93" s="104"/>
      <c r="X93" s="104"/>
      <c r="Y93" s="104"/>
      <c r="Z93" s="14"/>
      <c r="AA93" s="14"/>
      <c r="AB93" s="104"/>
      <c r="AC93" s="104"/>
      <c r="AD93" s="104"/>
      <c r="AE93" s="14"/>
      <c r="AF93" s="14"/>
      <c r="AG93" s="104"/>
      <c r="AH93" s="104"/>
      <c r="AI93" s="104"/>
      <c r="AJ93" s="104"/>
      <c r="AK93" s="104"/>
      <c r="AL93" s="104"/>
      <c r="AM93" s="104"/>
      <c r="AN93" s="104"/>
      <c r="AO93" s="104"/>
      <c r="AP93" s="14"/>
      <c r="AQ93" s="14"/>
      <c r="AR93" s="104"/>
      <c r="AS93" s="104"/>
      <c r="AT93" s="104"/>
      <c r="AU93" s="14"/>
    </row>
    <row r="94" ht="14.25" customHeight="1">
      <c r="A94" s="85">
        <f t="shared" ref="A94:A102" si="193">IF(OR(H94&lt;0,K94&lt;0,N94&lt;0,AB94&lt;0,AC94&lt;0,AD94&lt;0,AI94&lt;0,AL94&lt;0,AO94&lt;0),1,0)</f>
        <v>0</v>
      </c>
      <c r="C94" s="85"/>
      <c r="D94" s="14"/>
      <c r="E94" s="96" t="s">
        <v>318</v>
      </c>
      <c r="F94" s="97">
        <v>0.0</v>
      </c>
      <c r="G94" s="97">
        <v>0.0</v>
      </c>
      <c r="H94" s="98">
        <f t="shared" ref="H94:H102" si="194">SUM(F94:G94)</f>
        <v>0</v>
      </c>
      <c r="I94" s="97">
        <v>0.0</v>
      </c>
      <c r="J94" s="97">
        <v>0.0</v>
      </c>
      <c r="K94" s="98">
        <f t="shared" ref="K94:K102" si="195">SUM(I94:J94)</f>
        <v>0</v>
      </c>
      <c r="L94" s="97">
        <v>0.0</v>
      </c>
      <c r="M94" s="97">
        <v>0.0</v>
      </c>
      <c r="N94" s="98">
        <f t="shared" ref="N94:N102" si="196">SUM(L94:M94)</f>
        <v>0</v>
      </c>
      <c r="O94" s="14"/>
      <c r="P94" s="96" t="s">
        <v>318</v>
      </c>
      <c r="Q94" s="97">
        <v>0.0</v>
      </c>
      <c r="R94" s="97">
        <v>0.0</v>
      </c>
      <c r="S94" s="98">
        <f t="shared" ref="S94:S102" si="197">SUM(Q94:R94)</f>
        <v>0</v>
      </c>
      <c r="T94" s="97">
        <v>0.0</v>
      </c>
      <c r="U94" s="97">
        <v>0.0</v>
      </c>
      <c r="V94" s="98">
        <f t="shared" ref="V94:V102" si="198">SUM(T94:U94)</f>
        <v>0</v>
      </c>
      <c r="W94" s="97">
        <v>0.0</v>
      </c>
      <c r="X94" s="97">
        <v>0.0</v>
      </c>
      <c r="Y94" s="98">
        <f t="shared" ref="Y94:Y102" si="199">SUM(W94:X94)</f>
        <v>0</v>
      </c>
      <c r="Z94" s="14"/>
      <c r="AA94" s="96" t="s">
        <v>318</v>
      </c>
      <c r="AB94" s="98">
        <f t="shared" ref="AB94:AB102" si="200">S94/S$17</f>
        <v>0</v>
      </c>
      <c r="AC94" s="98">
        <f t="shared" ref="AC94:AC102" si="201">V94/V$17</f>
        <v>0</v>
      </c>
      <c r="AD94" s="98">
        <f t="shared" ref="AD94:AD102" si="202">Y94/Y$17</f>
        <v>0</v>
      </c>
      <c r="AE94" s="14"/>
      <c r="AF94" s="96" t="s">
        <v>318</v>
      </c>
      <c r="AG94" s="97">
        <v>0.0</v>
      </c>
      <c r="AH94" s="97">
        <v>0.0</v>
      </c>
      <c r="AI94" s="98">
        <f t="shared" ref="AI94:AI102" si="203">SUM(AG94:AH94)</f>
        <v>0</v>
      </c>
      <c r="AJ94" s="97">
        <v>0.0</v>
      </c>
      <c r="AK94" s="97">
        <v>0.0</v>
      </c>
      <c r="AL94" s="98">
        <f t="shared" ref="AL94:AL102" si="204">SUM(AJ94:AK94)</f>
        <v>0</v>
      </c>
      <c r="AM94" s="97">
        <v>0.0</v>
      </c>
      <c r="AN94" s="97">
        <v>0.0</v>
      </c>
      <c r="AO94" s="98">
        <f t="shared" ref="AO94:AO102" si="205">SUM(AM94:AN94)</f>
        <v>0</v>
      </c>
      <c r="AP94" s="14"/>
      <c r="AQ94" s="96" t="s">
        <v>318</v>
      </c>
      <c r="AR94" s="98">
        <f t="shared" ref="AR94:AR102" si="206">AI94/AI$17</f>
        <v>0</v>
      </c>
      <c r="AS94" s="98">
        <f t="shared" ref="AS94:AS102" si="207">AL94/AL$17</f>
        <v>0</v>
      </c>
      <c r="AT94" s="98">
        <f t="shared" ref="AT94:AT102" si="208">AO94/AO$17</f>
        <v>0</v>
      </c>
      <c r="AU94" s="14"/>
    </row>
    <row r="95" ht="14.25" customHeight="1">
      <c r="A95" s="85">
        <f t="shared" si="193"/>
        <v>0</v>
      </c>
      <c r="C95" s="85"/>
      <c r="D95" s="14"/>
      <c r="E95" s="96" t="s">
        <v>225</v>
      </c>
      <c r="F95" s="97">
        <v>0.0</v>
      </c>
      <c r="G95" s="97">
        <v>0.0</v>
      </c>
      <c r="H95" s="98">
        <f t="shared" si="194"/>
        <v>0</v>
      </c>
      <c r="I95" s="97">
        <v>0.0</v>
      </c>
      <c r="J95" s="97">
        <v>0.0</v>
      </c>
      <c r="K95" s="98">
        <f t="shared" si="195"/>
        <v>0</v>
      </c>
      <c r="L95" s="97">
        <v>0.0</v>
      </c>
      <c r="M95" s="97">
        <v>0.0</v>
      </c>
      <c r="N95" s="98">
        <f t="shared" si="196"/>
        <v>0</v>
      </c>
      <c r="O95" s="14"/>
      <c r="P95" s="96" t="s">
        <v>225</v>
      </c>
      <c r="Q95" s="97">
        <v>0.0</v>
      </c>
      <c r="R95" s="97">
        <v>0.0</v>
      </c>
      <c r="S95" s="98">
        <f t="shared" si="197"/>
        <v>0</v>
      </c>
      <c r="T95" s="97">
        <v>0.0</v>
      </c>
      <c r="U95" s="97">
        <v>0.0</v>
      </c>
      <c r="V95" s="98">
        <f t="shared" si="198"/>
        <v>0</v>
      </c>
      <c r="W95" s="97">
        <v>0.0</v>
      </c>
      <c r="X95" s="97">
        <v>0.0</v>
      </c>
      <c r="Y95" s="98">
        <f t="shared" si="199"/>
        <v>0</v>
      </c>
      <c r="Z95" s="14"/>
      <c r="AA95" s="96" t="s">
        <v>225</v>
      </c>
      <c r="AB95" s="98">
        <f t="shared" si="200"/>
        <v>0</v>
      </c>
      <c r="AC95" s="98">
        <f t="shared" si="201"/>
        <v>0</v>
      </c>
      <c r="AD95" s="98">
        <f t="shared" si="202"/>
        <v>0</v>
      </c>
      <c r="AE95" s="14"/>
      <c r="AF95" s="96" t="s">
        <v>225</v>
      </c>
      <c r="AG95" s="97">
        <v>0.0</v>
      </c>
      <c r="AH95" s="97">
        <v>0.0</v>
      </c>
      <c r="AI95" s="98">
        <f t="shared" si="203"/>
        <v>0</v>
      </c>
      <c r="AJ95" s="97">
        <v>0.0</v>
      </c>
      <c r="AK95" s="97">
        <v>0.0</v>
      </c>
      <c r="AL95" s="98">
        <f t="shared" si="204"/>
        <v>0</v>
      </c>
      <c r="AM95" s="97">
        <v>0.0</v>
      </c>
      <c r="AN95" s="97">
        <v>0.0</v>
      </c>
      <c r="AO95" s="98">
        <f t="shared" si="205"/>
        <v>0</v>
      </c>
      <c r="AP95" s="14"/>
      <c r="AQ95" s="96" t="s">
        <v>225</v>
      </c>
      <c r="AR95" s="98">
        <f t="shared" si="206"/>
        <v>0</v>
      </c>
      <c r="AS95" s="98">
        <f t="shared" si="207"/>
        <v>0</v>
      </c>
      <c r="AT95" s="98">
        <f t="shared" si="208"/>
        <v>0</v>
      </c>
      <c r="AU95" s="14"/>
    </row>
    <row r="96" ht="14.25" customHeight="1">
      <c r="A96" s="85">
        <f t="shared" si="193"/>
        <v>0</v>
      </c>
      <c r="C96" s="85"/>
      <c r="D96" s="14"/>
      <c r="E96" s="96" t="s">
        <v>319</v>
      </c>
      <c r="F96" s="97">
        <v>0.0</v>
      </c>
      <c r="G96" s="97">
        <v>0.0</v>
      </c>
      <c r="H96" s="98">
        <f t="shared" si="194"/>
        <v>0</v>
      </c>
      <c r="I96" s="97">
        <v>0.0</v>
      </c>
      <c r="J96" s="97">
        <v>0.0</v>
      </c>
      <c r="K96" s="98">
        <f t="shared" si="195"/>
        <v>0</v>
      </c>
      <c r="L96" s="97">
        <v>0.0</v>
      </c>
      <c r="M96" s="97">
        <v>0.0</v>
      </c>
      <c r="N96" s="98">
        <f t="shared" si="196"/>
        <v>0</v>
      </c>
      <c r="O96" s="14"/>
      <c r="P96" s="96" t="s">
        <v>319</v>
      </c>
      <c r="Q96" s="97">
        <v>0.0</v>
      </c>
      <c r="R96" s="97">
        <v>0.0</v>
      </c>
      <c r="S96" s="98">
        <f t="shared" si="197"/>
        <v>0</v>
      </c>
      <c r="T96" s="97">
        <v>0.0</v>
      </c>
      <c r="U96" s="97">
        <v>0.0</v>
      </c>
      <c r="V96" s="98">
        <f t="shared" si="198"/>
        <v>0</v>
      </c>
      <c r="W96" s="97">
        <v>0.0</v>
      </c>
      <c r="X96" s="97">
        <v>0.0</v>
      </c>
      <c r="Y96" s="98">
        <f t="shared" si="199"/>
        <v>0</v>
      </c>
      <c r="Z96" s="14"/>
      <c r="AA96" s="96" t="s">
        <v>319</v>
      </c>
      <c r="AB96" s="98">
        <f t="shared" si="200"/>
        <v>0</v>
      </c>
      <c r="AC96" s="98">
        <f t="shared" si="201"/>
        <v>0</v>
      </c>
      <c r="AD96" s="98">
        <f t="shared" si="202"/>
        <v>0</v>
      </c>
      <c r="AE96" s="14"/>
      <c r="AF96" s="96" t="s">
        <v>319</v>
      </c>
      <c r="AG96" s="97">
        <v>0.0</v>
      </c>
      <c r="AH96" s="97">
        <v>0.0</v>
      </c>
      <c r="AI96" s="98">
        <f t="shared" si="203"/>
        <v>0</v>
      </c>
      <c r="AJ96" s="97">
        <v>0.0</v>
      </c>
      <c r="AK96" s="97">
        <v>0.0</v>
      </c>
      <c r="AL96" s="98">
        <f t="shared" si="204"/>
        <v>0</v>
      </c>
      <c r="AM96" s="97">
        <v>0.0</v>
      </c>
      <c r="AN96" s="97">
        <v>0.0</v>
      </c>
      <c r="AO96" s="98">
        <f t="shared" si="205"/>
        <v>0</v>
      </c>
      <c r="AP96" s="14"/>
      <c r="AQ96" s="96" t="s">
        <v>319</v>
      </c>
      <c r="AR96" s="98">
        <f t="shared" si="206"/>
        <v>0</v>
      </c>
      <c r="AS96" s="98">
        <f t="shared" si="207"/>
        <v>0</v>
      </c>
      <c r="AT96" s="98">
        <f t="shared" si="208"/>
        <v>0</v>
      </c>
      <c r="AU96" s="14"/>
    </row>
    <row r="97" ht="14.25" customHeight="1">
      <c r="A97" s="85">
        <f t="shared" si="193"/>
        <v>0</v>
      </c>
      <c r="C97" s="85"/>
      <c r="D97" s="14"/>
      <c r="E97" s="96" t="s">
        <v>320</v>
      </c>
      <c r="F97" s="97">
        <v>0.0</v>
      </c>
      <c r="G97" s="97">
        <v>0.0</v>
      </c>
      <c r="H97" s="98">
        <f t="shared" si="194"/>
        <v>0</v>
      </c>
      <c r="I97" s="97">
        <v>0.0</v>
      </c>
      <c r="J97" s="97">
        <v>0.0</v>
      </c>
      <c r="K97" s="98">
        <f t="shared" si="195"/>
        <v>0</v>
      </c>
      <c r="L97" s="97">
        <v>0.0</v>
      </c>
      <c r="M97" s="97">
        <v>0.0</v>
      </c>
      <c r="N97" s="98">
        <f t="shared" si="196"/>
        <v>0</v>
      </c>
      <c r="O97" s="14"/>
      <c r="P97" s="96" t="s">
        <v>320</v>
      </c>
      <c r="Q97" s="97">
        <v>0.0</v>
      </c>
      <c r="R97" s="97">
        <v>0.0</v>
      </c>
      <c r="S97" s="98">
        <f t="shared" si="197"/>
        <v>0</v>
      </c>
      <c r="T97" s="97">
        <v>0.0</v>
      </c>
      <c r="U97" s="97">
        <v>0.0</v>
      </c>
      <c r="V97" s="98">
        <f t="shared" si="198"/>
        <v>0</v>
      </c>
      <c r="W97" s="97">
        <v>0.0</v>
      </c>
      <c r="X97" s="97">
        <v>0.0</v>
      </c>
      <c r="Y97" s="98">
        <f t="shared" si="199"/>
        <v>0</v>
      </c>
      <c r="Z97" s="14"/>
      <c r="AA97" s="96" t="s">
        <v>320</v>
      </c>
      <c r="AB97" s="98">
        <f t="shared" si="200"/>
        <v>0</v>
      </c>
      <c r="AC97" s="98">
        <f t="shared" si="201"/>
        <v>0</v>
      </c>
      <c r="AD97" s="98">
        <f t="shared" si="202"/>
        <v>0</v>
      </c>
      <c r="AE97" s="14"/>
      <c r="AF97" s="96" t="s">
        <v>320</v>
      </c>
      <c r="AG97" s="97">
        <v>0.0</v>
      </c>
      <c r="AH97" s="97">
        <v>0.0</v>
      </c>
      <c r="AI97" s="98">
        <f t="shared" si="203"/>
        <v>0</v>
      </c>
      <c r="AJ97" s="97">
        <v>0.0</v>
      </c>
      <c r="AK97" s="97">
        <v>0.0</v>
      </c>
      <c r="AL97" s="98">
        <f t="shared" si="204"/>
        <v>0</v>
      </c>
      <c r="AM97" s="97">
        <v>0.0</v>
      </c>
      <c r="AN97" s="97">
        <v>0.0</v>
      </c>
      <c r="AO97" s="98">
        <f t="shared" si="205"/>
        <v>0</v>
      </c>
      <c r="AP97" s="14"/>
      <c r="AQ97" s="96" t="s">
        <v>320</v>
      </c>
      <c r="AR97" s="98">
        <f t="shared" si="206"/>
        <v>0</v>
      </c>
      <c r="AS97" s="98">
        <f t="shared" si="207"/>
        <v>0</v>
      </c>
      <c r="AT97" s="98">
        <f t="shared" si="208"/>
        <v>0</v>
      </c>
      <c r="AU97" s="14"/>
    </row>
    <row r="98" ht="14.25" customHeight="1">
      <c r="A98" s="85">
        <f t="shared" si="193"/>
        <v>0</v>
      </c>
      <c r="C98" s="85"/>
      <c r="D98" s="14"/>
      <c r="E98" s="96" t="s">
        <v>321</v>
      </c>
      <c r="F98" s="97">
        <v>0.0</v>
      </c>
      <c r="G98" s="97">
        <v>0.0</v>
      </c>
      <c r="H98" s="98">
        <f t="shared" si="194"/>
        <v>0</v>
      </c>
      <c r="I98" s="97">
        <v>0.0</v>
      </c>
      <c r="J98" s="97">
        <v>0.0</v>
      </c>
      <c r="K98" s="98">
        <f t="shared" si="195"/>
        <v>0</v>
      </c>
      <c r="L98" s="97">
        <v>0.0</v>
      </c>
      <c r="M98" s="97">
        <v>0.0</v>
      </c>
      <c r="N98" s="98">
        <f t="shared" si="196"/>
        <v>0</v>
      </c>
      <c r="O98" s="14"/>
      <c r="P98" s="96" t="s">
        <v>321</v>
      </c>
      <c r="Q98" s="97">
        <v>0.0</v>
      </c>
      <c r="R98" s="97">
        <v>0.0</v>
      </c>
      <c r="S98" s="98">
        <f t="shared" si="197"/>
        <v>0</v>
      </c>
      <c r="T98" s="97">
        <v>0.0</v>
      </c>
      <c r="U98" s="97">
        <v>0.0</v>
      </c>
      <c r="V98" s="98">
        <f t="shared" si="198"/>
        <v>0</v>
      </c>
      <c r="W98" s="97">
        <v>0.0</v>
      </c>
      <c r="X98" s="97">
        <v>0.0</v>
      </c>
      <c r="Y98" s="98">
        <f t="shared" si="199"/>
        <v>0</v>
      </c>
      <c r="Z98" s="14"/>
      <c r="AA98" s="96" t="s">
        <v>321</v>
      </c>
      <c r="AB98" s="98">
        <f t="shared" si="200"/>
        <v>0</v>
      </c>
      <c r="AC98" s="98">
        <f t="shared" si="201"/>
        <v>0</v>
      </c>
      <c r="AD98" s="98">
        <f t="shared" si="202"/>
        <v>0</v>
      </c>
      <c r="AE98" s="14"/>
      <c r="AF98" s="96" t="s">
        <v>321</v>
      </c>
      <c r="AG98" s="97">
        <v>0.0</v>
      </c>
      <c r="AH98" s="97">
        <v>0.0</v>
      </c>
      <c r="AI98" s="98">
        <f t="shared" si="203"/>
        <v>0</v>
      </c>
      <c r="AJ98" s="97">
        <v>0.0</v>
      </c>
      <c r="AK98" s="97">
        <v>0.0</v>
      </c>
      <c r="AL98" s="98">
        <f t="shared" si="204"/>
        <v>0</v>
      </c>
      <c r="AM98" s="97">
        <v>0.0</v>
      </c>
      <c r="AN98" s="97">
        <v>0.0</v>
      </c>
      <c r="AO98" s="98">
        <f t="shared" si="205"/>
        <v>0</v>
      </c>
      <c r="AP98" s="14"/>
      <c r="AQ98" s="96" t="s">
        <v>321</v>
      </c>
      <c r="AR98" s="98">
        <f t="shared" si="206"/>
        <v>0</v>
      </c>
      <c r="AS98" s="98">
        <f t="shared" si="207"/>
        <v>0</v>
      </c>
      <c r="AT98" s="98">
        <f t="shared" si="208"/>
        <v>0</v>
      </c>
      <c r="AU98" s="14"/>
    </row>
    <row r="99" ht="14.25" customHeight="1">
      <c r="A99" s="85">
        <f t="shared" si="193"/>
        <v>0</v>
      </c>
      <c r="C99" s="85"/>
      <c r="D99" s="14"/>
      <c r="E99" s="96" t="s">
        <v>322</v>
      </c>
      <c r="F99" s="97">
        <v>0.0</v>
      </c>
      <c r="G99" s="97">
        <v>0.0</v>
      </c>
      <c r="H99" s="98">
        <f t="shared" si="194"/>
        <v>0</v>
      </c>
      <c r="I99" s="97">
        <v>0.0</v>
      </c>
      <c r="J99" s="97">
        <v>0.0</v>
      </c>
      <c r="K99" s="98">
        <f t="shared" si="195"/>
        <v>0</v>
      </c>
      <c r="L99" s="97">
        <v>0.0</v>
      </c>
      <c r="M99" s="97">
        <v>0.0</v>
      </c>
      <c r="N99" s="98">
        <f t="shared" si="196"/>
        <v>0</v>
      </c>
      <c r="O99" s="14"/>
      <c r="P99" s="96" t="s">
        <v>322</v>
      </c>
      <c r="Q99" s="97">
        <v>0.0</v>
      </c>
      <c r="R99" s="97">
        <v>0.0</v>
      </c>
      <c r="S99" s="98">
        <f t="shared" si="197"/>
        <v>0</v>
      </c>
      <c r="T99" s="97">
        <v>0.0</v>
      </c>
      <c r="U99" s="97">
        <v>0.0</v>
      </c>
      <c r="V99" s="98">
        <f t="shared" si="198"/>
        <v>0</v>
      </c>
      <c r="W99" s="97">
        <v>0.0</v>
      </c>
      <c r="X99" s="97">
        <v>0.0</v>
      </c>
      <c r="Y99" s="98">
        <f t="shared" si="199"/>
        <v>0</v>
      </c>
      <c r="Z99" s="14"/>
      <c r="AA99" s="96" t="s">
        <v>322</v>
      </c>
      <c r="AB99" s="98">
        <f t="shared" si="200"/>
        <v>0</v>
      </c>
      <c r="AC99" s="98">
        <f t="shared" si="201"/>
        <v>0</v>
      </c>
      <c r="AD99" s="98">
        <f t="shared" si="202"/>
        <v>0</v>
      </c>
      <c r="AE99" s="14"/>
      <c r="AF99" s="96" t="s">
        <v>322</v>
      </c>
      <c r="AG99" s="97">
        <v>0.0</v>
      </c>
      <c r="AH99" s="97">
        <v>0.0</v>
      </c>
      <c r="AI99" s="98">
        <f t="shared" si="203"/>
        <v>0</v>
      </c>
      <c r="AJ99" s="97">
        <v>0.0</v>
      </c>
      <c r="AK99" s="97">
        <v>0.0</v>
      </c>
      <c r="AL99" s="98">
        <f t="shared" si="204"/>
        <v>0</v>
      </c>
      <c r="AM99" s="97">
        <v>0.0</v>
      </c>
      <c r="AN99" s="97">
        <v>0.0</v>
      </c>
      <c r="AO99" s="98">
        <f t="shared" si="205"/>
        <v>0</v>
      </c>
      <c r="AP99" s="14"/>
      <c r="AQ99" s="96" t="s">
        <v>322</v>
      </c>
      <c r="AR99" s="98">
        <f t="shared" si="206"/>
        <v>0</v>
      </c>
      <c r="AS99" s="98">
        <f t="shared" si="207"/>
        <v>0</v>
      </c>
      <c r="AT99" s="98">
        <f t="shared" si="208"/>
        <v>0</v>
      </c>
      <c r="AU99" s="14"/>
    </row>
    <row r="100" ht="14.25" customHeight="1">
      <c r="A100" s="85">
        <f t="shared" si="193"/>
        <v>0</v>
      </c>
      <c r="C100" s="85"/>
      <c r="D100" s="14"/>
      <c r="E100" s="96" t="s">
        <v>220</v>
      </c>
      <c r="F100" s="97">
        <v>0.0</v>
      </c>
      <c r="G100" s="97">
        <v>0.0</v>
      </c>
      <c r="H100" s="98">
        <f t="shared" si="194"/>
        <v>0</v>
      </c>
      <c r="I100" s="97">
        <v>0.0</v>
      </c>
      <c r="J100" s="97">
        <v>0.0</v>
      </c>
      <c r="K100" s="98">
        <f t="shared" si="195"/>
        <v>0</v>
      </c>
      <c r="L100" s="97">
        <v>0.0</v>
      </c>
      <c r="M100" s="97">
        <v>0.0</v>
      </c>
      <c r="N100" s="98">
        <f t="shared" si="196"/>
        <v>0</v>
      </c>
      <c r="O100" s="14"/>
      <c r="P100" s="96" t="s">
        <v>220</v>
      </c>
      <c r="Q100" s="97">
        <v>0.0</v>
      </c>
      <c r="R100" s="97">
        <v>0.0</v>
      </c>
      <c r="S100" s="98">
        <f t="shared" si="197"/>
        <v>0</v>
      </c>
      <c r="T100" s="97">
        <v>0.0</v>
      </c>
      <c r="U100" s="97">
        <v>0.0</v>
      </c>
      <c r="V100" s="98">
        <f t="shared" si="198"/>
        <v>0</v>
      </c>
      <c r="W100" s="97">
        <v>0.0</v>
      </c>
      <c r="X100" s="97">
        <v>0.0</v>
      </c>
      <c r="Y100" s="98">
        <f t="shared" si="199"/>
        <v>0</v>
      </c>
      <c r="Z100" s="14"/>
      <c r="AA100" s="96" t="s">
        <v>220</v>
      </c>
      <c r="AB100" s="98">
        <f t="shared" si="200"/>
        <v>0</v>
      </c>
      <c r="AC100" s="98">
        <f t="shared" si="201"/>
        <v>0</v>
      </c>
      <c r="AD100" s="98">
        <f t="shared" si="202"/>
        <v>0</v>
      </c>
      <c r="AE100" s="14"/>
      <c r="AF100" s="96" t="s">
        <v>220</v>
      </c>
      <c r="AG100" s="97">
        <v>0.0</v>
      </c>
      <c r="AH100" s="97">
        <v>0.0</v>
      </c>
      <c r="AI100" s="98">
        <f t="shared" si="203"/>
        <v>0</v>
      </c>
      <c r="AJ100" s="97">
        <v>0.0</v>
      </c>
      <c r="AK100" s="97">
        <v>0.0</v>
      </c>
      <c r="AL100" s="98">
        <f t="shared" si="204"/>
        <v>0</v>
      </c>
      <c r="AM100" s="97">
        <v>0.0</v>
      </c>
      <c r="AN100" s="97">
        <v>0.0</v>
      </c>
      <c r="AO100" s="98">
        <f t="shared" si="205"/>
        <v>0</v>
      </c>
      <c r="AP100" s="14"/>
      <c r="AQ100" s="96" t="s">
        <v>220</v>
      </c>
      <c r="AR100" s="98">
        <f t="shared" si="206"/>
        <v>0</v>
      </c>
      <c r="AS100" s="98">
        <f t="shared" si="207"/>
        <v>0</v>
      </c>
      <c r="AT100" s="98">
        <f t="shared" si="208"/>
        <v>0</v>
      </c>
      <c r="AU100" s="14"/>
    </row>
    <row r="101" ht="14.25" customHeight="1">
      <c r="A101" s="85">
        <f t="shared" si="193"/>
        <v>0</v>
      </c>
      <c r="C101" s="85"/>
      <c r="D101" s="14"/>
      <c r="E101" s="96" t="s">
        <v>240</v>
      </c>
      <c r="F101" s="97">
        <v>0.0</v>
      </c>
      <c r="G101" s="97">
        <v>0.0</v>
      </c>
      <c r="H101" s="98">
        <f t="shared" si="194"/>
        <v>0</v>
      </c>
      <c r="I101" s="97">
        <v>0.0</v>
      </c>
      <c r="J101" s="97">
        <v>0.0</v>
      </c>
      <c r="K101" s="98">
        <f t="shared" si="195"/>
        <v>0</v>
      </c>
      <c r="L101" s="97">
        <v>0.0</v>
      </c>
      <c r="M101" s="97">
        <v>0.0</v>
      </c>
      <c r="N101" s="98">
        <f t="shared" si="196"/>
        <v>0</v>
      </c>
      <c r="O101" s="14"/>
      <c r="P101" s="96" t="s">
        <v>240</v>
      </c>
      <c r="Q101" s="97">
        <v>0.0</v>
      </c>
      <c r="R101" s="97">
        <v>0.0</v>
      </c>
      <c r="S101" s="98">
        <f t="shared" si="197"/>
        <v>0</v>
      </c>
      <c r="T101" s="97">
        <v>0.0</v>
      </c>
      <c r="U101" s="97">
        <v>0.0</v>
      </c>
      <c r="V101" s="98">
        <f t="shared" si="198"/>
        <v>0</v>
      </c>
      <c r="W101" s="97">
        <v>0.0</v>
      </c>
      <c r="X101" s="97">
        <v>0.0</v>
      </c>
      <c r="Y101" s="98">
        <f t="shared" si="199"/>
        <v>0</v>
      </c>
      <c r="Z101" s="14"/>
      <c r="AA101" s="96" t="s">
        <v>240</v>
      </c>
      <c r="AB101" s="98">
        <f t="shared" si="200"/>
        <v>0</v>
      </c>
      <c r="AC101" s="98">
        <f t="shared" si="201"/>
        <v>0</v>
      </c>
      <c r="AD101" s="98">
        <f t="shared" si="202"/>
        <v>0</v>
      </c>
      <c r="AE101" s="14"/>
      <c r="AF101" s="96" t="s">
        <v>240</v>
      </c>
      <c r="AG101" s="97">
        <v>0.0</v>
      </c>
      <c r="AH101" s="97">
        <v>0.0</v>
      </c>
      <c r="AI101" s="98">
        <f t="shared" si="203"/>
        <v>0</v>
      </c>
      <c r="AJ101" s="97">
        <v>0.0</v>
      </c>
      <c r="AK101" s="97">
        <v>0.0</v>
      </c>
      <c r="AL101" s="98">
        <f t="shared" si="204"/>
        <v>0</v>
      </c>
      <c r="AM101" s="97">
        <v>0.0</v>
      </c>
      <c r="AN101" s="97">
        <v>0.0</v>
      </c>
      <c r="AO101" s="98">
        <f t="shared" si="205"/>
        <v>0</v>
      </c>
      <c r="AP101" s="14"/>
      <c r="AQ101" s="96" t="s">
        <v>240</v>
      </c>
      <c r="AR101" s="98">
        <f t="shared" si="206"/>
        <v>0</v>
      </c>
      <c r="AS101" s="98">
        <f t="shared" si="207"/>
        <v>0</v>
      </c>
      <c r="AT101" s="98">
        <f t="shared" si="208"/>
        <v>0</v>
      </c>
      <c r="AU101" s="14"/>
    </row>
    <row r="102" ht="14.25" customHeight="1">
      <c r="A102" s="85">
        <f t="shared" si="193"/>
        <v>0</v>
      </c>
      <c r="C102" s="85"/>
      <c r="D102" s="14"/>
      <c r="E102" s="96" t="s">
        <v>317</v>
      </c>
      <c r="F102" s="97">
        <v>0.0</v>
      </c>
      <c r="G102" s="97">
        <v>0.0</v>
      </c>
      <c r="H102" s="98">
        <f t="shared" si="194"/>
        <v>0</v>
      </c>
      <c r="I102" s="97">
        <v>0.0</v>
      </c>
      <c r="J102" s="97">
        <v>0.0</v>
      </c>
      <c r="K102" s="98">
        <f t="shared" si="195"/>
        <v>0</v>
      </c>
      <c r="L102" s="97">
        <v>0.0</v>
      </c>
      <c r="M102" s="97">
        <v>0.0</v>
      </c>
      <c r="N102" s="98">
        <f t="shared" si="196"/>
        <v>0</v>
      </c>
      <c r="O102" s="14"/>
      <c r="P102" s="96" t="s">
        <v>317</v>
      </c>
      <c r="Q102" s="97">
        <v>0.0</v>
      </c>
      <c r="R102" s="97">
        <v>0.0</v>
      </c>
      <c r="S102" s="98">
        <f t="shared" si="197"/>
        <v>0</v>
      </c>
      <c r="T102" s="97">
        <v>0.0</v>
      </c>
      <c r="U102" s="97">
        <v>0.0</v>
      </c>
      <c r="V102" s="98">
        <f t="shared" si="198"/>
        <v>0</v>
      </c>
      <c r="W102" s="97">
        <v>0.0</v>
      </c>
      <c r="X102" s="97">
        <v>0.0</v>
      </c>
      <c r="Y102" s="98">
        <f t="shared" si="199"/>
        <v>0</v>
      </c>
      <c r="Z102" s="14"/>
      <c r="AA102" s="96" t="s">
        <v>317</v>
      </c>
      <c r="AB102" s="98">
        <f t="shared" si="200"/>
        <v>0</v>
      </c>
      <c r="AC102" s="98">
        <f t="shared" si="201"/>
        <v>0</v>
      </c>
      <c r="AD102" s="98">
        <f t="shared" si="202"/>
        <v>0</v>
      </c>
      <c r="AE102" s="14"/>
      <c r="AF102" s="96" t="s">
        <v>317</v>
      </c>
      <c r="AG102" s="97">
        <v>0.0</v>
      </c>
      <c r="AH102" s="97">
        <v>0.0</v>
      </c>
      <c r="AI102" s="98">
        <f t="shared" si="203"/>
        <v>0</v>
      </c>
      <c r="AJ102" s="97">
        <v>0.0</v>
      </c>
      <c r="AK102" s="97">
        <v>0.0</v>
      </c>
      <c r="AL102" s="98">
        <f t="shared" si="204"/>
        <v>0</v>
      </c>
      <c r="AM102" s="97">
        <v>0.0</v>
      </c>
      <c r="AN102" s="97">
        <v>0.0</v>
      </c>
      <c r="AO102" s="98">
        <f t="shared" si="205"/>
        <v>0</v>
      </c>
      <c r="AP102" s="14"/>
      <c r="AQ102" s="96" t="s">
        <v>317</v>
      </c>
      <c r="AR102" s="98">
        <f t="shared" si="206"/>
        <v>0</v>
      </c>
      <c r="AS102" s="98">
        <f t="shared" si="207"/>
        <v>0</v>
      </c>
      <c r="AT102" s="98">
        <f t="shared" si="208"/>
        <v>0</v>
      </c>
      <c r="AU102" s="14"/>
    </row>
    <row r="103" ht="14.25" customHeight="1">
      <c r="A103" s="85"/>
      <c r="C103" s="85"/>
      <c r="D103" s="14"/>
      <c r="E103" s="99" t="s">
        <v>241</v>
      </c>
      <c r="F103" s="100">
        <f t="shared" ref="F103:N103" si="209">SUM(F94:F102)</f>
        <v>0</v>
      </c>
      <c r="G103" s="100">
        <f t="shared" si="209"/>
        <v>0</v>
      </c>
      <c r="H103" s="100">
        <f t="shared" si="209"/>
        <v>0</v>
      </c>
      <c r="I103" s="100">
        <f t="shared" si="209"/>
        <v>0</v>
      </c>
      <c r="J103" s="100">
        <f t="shared" si="209"/>
        <v>0</v>
      </c>
      <c r="K103" s="100">
        <f t="shared" si="209"/>
        <v>0</v>
      </c>
      <c r="L103" s="100">
        <f t="shared" si="209"/>
        <v>0</v>
      </c>
      <c r="M103" s="100">
        <f t="shared" si="209"/>
        <v>0</v>
      </c>
      <c r="N103" s="100">
        <f t="shared" si="209"/>
        <v>0</v>
      </c>
      <c r="O103" s="14"/>
      <c r="P103" s="99" t="s">
        <v>241</v>
      </c>
      <c r="Q103" s="100">
        <f t="shared" ref="Q103:Y103" si="210">SUM(Q94:Q102)</f>
        <v>0</v>
      </c>
      <c r="R103" s="100">
        <f t="shared" si="210"/>
        <v>0</v>
      </c>
      <c r="S103" s="100">
        <f t="shared" si="210"/>
        <v>0</v>
      </c>
      <c r="T103" s="100">
        <f t="shared" si="210"/>
        <v>0</v>
      </c>
      <c r="U103" s="100">
        <f t="shared" si="210"/>
        <v>0</v>
      </c>
      <c r="V103" s="100">
        <f t="shared" si="210"/>
        <v>0</v>
      </c>
      <c r="W103" s="100">
        <f t="shared" si="210"/>
        <v>0</v>
      </c>
      <c r="X103" s="100">
        <f t="shared" si="210"/>
        <v>0</v>
      </c>
      <c r="Y103" s="100">
        <f t="shared" si="210"/>
        <v>0</v>
      </c>
      <c r="Z103" s="14"/>
      <c r="AA103" s="99" t="s">
        <v>241</v>
      </c>
      <c r="AB103" s="100">
        <f t="shared" ref="AB103:AD103" si="211">SUM(AB94:AB102)</f>
        <v>0</v>
      </c>
      <c r="AC103" s="100">
        <f t="shared" si="211"/>
        <v>0</v>
      </c>
      <c r="AD103" s="100">
        <f t="shared" si="211"/>
        <v>0</v>
      </c>
      <c r="AE103" s="14"/>
      <c r="AF103" s="99" t="s">
        <v>241</v>
      </c>
      <c r="AG103" s="100">
        <f t="shared" ref="AG103:AO103" si="212">SUM(AG94:AG102)</f>
        <v>0</v>
      </c>
      <c r="AH103" s="100">
        <f t="shared" si="212"/>
        <v>0</v>
      </c>
      <c r="AI103" s="100">
        <f t="shared" si="212"/>
        <v>0</v>
      </c>
      <c r="AJ103" s="100">
        <f t="shared" si="212"/>
        <v>0</v>
      </c>
      <c r="AK103" s="100">
        <f t="shared" si="212"/>
        <v>0</v>
      </c>
      <c r="AL103" s="100">
        <f t="shared" si="212"/>
        <v>0</v>
      </c>
      <c r="AM103" s="100">
        <f t="shared" si="212"/>
        <v>0</v>
      </c>
      <c r="AN103" s="100">
        <f t="shared" si="212"/>
        <v>0</v>
      </c>
      <c r="AO103" s="100">
        <f t="shared" si="212"/>
        <v>0</v>
      </c>
      <c r="AP103" s="14"/>
      <c r="AQ103" s="99" t="s">
        <v>241</v>
      </c>
      <c r="AR103" s="100">
        <f t="shared" ref="AR103:AT103" si="213">SUM(AR94:AR102)</f>
        <v>0</v>
      </c>
      <c r="AS103" s="100">
        <f t="shared" si="213"/>
        <v>0</v>
      </c>
      <c r="AT103" s="100">
        <f t="shared" si="213"/>
        <v>0</v>
      </c>
      <c r="AU103" s="14"/>
    </row>
    <row r="104" ht="14.25" customHeight="1">
      <c r="A104" s="85"/>
      <c r="C104" s="85"/>
      <c r="D104" s="14"/>
      <c r="E104" s="14"/>
      <c r="F104" s="104"/>
      <c r="G104" s="104"/>
      <c r="H104" s="104"/>
      <c r="I104" s="104"/>
      <c r="J104" s="104"/>
      <c r="K104" s="104"/>
      <c r="L104" s="104"/>
      <c r="M104" s="104"/>
      <c r="N104" s="104"/>
      <c r="O104" s="14"/>
      <c r="P104" s="14"/>
      <c r="Q104" s="104"/>
      <c r="R104" s="104"/>
      <c r="S104" s="104"/>
      <c r="T104" s="104"/>
      <c r="U104" s="104"/>
      <c r="V104" s="104"/>
      <c r="W104" s="104"/>
      <c r="X104" s="104"/>
      <c r="Y104" s="104"/>
      <c r="Z104" s="14"/>
      <c r="AA104" s="14"/>
      <c r="AB104" s="104"/>
      <c r="AC104" s="104"/>
      <c r="AD104" s="104"/>
      <c r="AE104" s="14"/>
      <c r="AF104" s="14"/>
      <c r="AG104" s="104"/>
      <c r="AH104" s="104"/>
      <c r="AI104" s="104"/>
      <c r="AJ104" s="104"/>
      <c r="AK104" s="104"/>
      <c r="AL104" s="104"/>
      <c r="AM104" s="104"/>
      <c r="AN104" s="104"/>
      <c r="AO104" s="104"/>
      <c r="AP104" s="14"/>
      <c r="AQ104" s="14"/>
      <c r="AR104" s="104"/>
      <c r="AS104" s="104"/>
      <c r="AT104" s="104"/>
      <c r="AU104" s="14"/>
    </row>
    <row r="105" ht="14.25" customHeight="1">
      <c r="A105" s="85"/>
      <c r="C105" s="85"/>
      <c r="D105" s="14"/>
      <c r="E105" s="99" t="s">
        <v>323</v>
      </c>
      <c r="F105" s="100">
        <f t="shared" ref="F105:N105" si="214">F64+F76-F88-F103</f>
        <v>0</v>
      </c>
      <c r="G105" s="100">
        <f t="shared" si="214"/>
        <v>0</v>
      </c>
      <c r="H105" s="100">
        <f t="shared" si="214"/>
        <v>0</v>
      </c>
      <c r="I105" s="100">
        <f t="shared" si="214"/>
        <v>0</v>
      </c>
      <c r="J105" s="100">
        <f t="shared" si="214"/>
        <v>0</v>
      </c>
      <c r="K105" s="100">
        <f t="shared" si="214"/>
        <v>0</v>
      </c>
      <c r="L105" s="100">
        <f t="shared" si="214"/>
        <v>0</v>
      </c>
      <c r="M105" s="100">
        <f t="shared" si="214"/>
        <v>0</v>
      </c>
      <c r="N105" s="100">
        <f t="shared" si="214"/>
        <v>0</v>
      </c>
      <c r="O105" s="14"/>
      <c r="P105" s="99" t="s">
        <v>323</v>
      </c>
      <c r="Q105" s="100">
        <f t="shared" ref="Q105:Y105" si="215">Q64+Q76-Q88-Q103</f>
        <v>0</v>
      </c>
      <c r="R105" s="100">
        <f t="shared" si="215"/>
        <v>0</v>
      </c>
      <c r="S105" s="100">
        <f t="shared" si="215"/>
        <v>0</v>
      </c>
      <c r="T105" s="100">
        <f t="shared" si="215"/>
        <v>0</v>
      </c>
      <c r="U105" s="100">
        <f t="shared" si="215"/>
        <v>0</v>
      </c>
      <c r="V105" s="100">
        <f t="shared" si="215"/>
        <v>0</v>
      </c>
      <c r="W105" s="100">
        <f t="shared" si="215"/>
        <v>0</v>
      </c>
      <c r="X105" s="100">
        <f t="shared" si="215"/>
        <v>0</v>
      </c>
      <c r="Y105" s="100">
        <f t="shared" si="215"/>
        <v>0</v>
      </c>
      <c r="Z105" s="14"/>
      <c r="AA105" s="99" t="s">
        <v>323</v>
      </c>
      <c r="AB105" s="100">
        <f t="shared" ref="AB105:AD105" si="216">AB64+AB76-AB88-AB103</f>
        <v>0</v>
      </c>
      <c r="AC105" s="100">
        <f t="shared" si="216"/>
        <v>0</v>
      </c>
      <c r="AD105" s="100">
        <f t="shared" si="216"/>
        <v>0</v>
      </c>
      <c r="AE105" s="14"/>
      <c r="AF105" s="99" t="s">
        <v>323</v>
      </c>
      <c r="AG105" s="100">
        <f t="shared" ref="AG105:AO105" si="217">AG64+AG76-AG88-AG103</f>
        <v>0</v>
      </c>
      <c r="AH105" s="100">
        <f t="shared" si="217"/>
        <v>0</v>
      </c>
      <c r="AI105" s="100">
        <f t="shared" si="217"/>
        <v>0</v>
      </c>
      <c r="AJ105" s="100">
        <f t="shared" si="217"/>
        <v>0</v>
      </c>
      <c r="AK105" s="100">
        <f t="shared" si="217"/>
        <v>0</v>
      </c>
      <c r="AL105" s="100">
        <f t="shared" si="217"/>
        <v>0</v>
      </c>
      <c r="AM105" s="100">
        <f t="shared" si="217"/>
        <v>0</v>
      </c>
      <c r="AN105" s="100">
        <f t="shared" si="217"/>
        <v>0</v>
      </c>
      <c r="AO105" s="100">
        <f t="shared" si="217"/>
        <v>0</v>
      </c>
      <c r="AP105" s="14"/>
      <c r="AQ105" s="99" t="s">
        <v>323</v>
      </c>
      <c r="AR105" s="100">
        <f t="shared" ref="AR105:AT105" si="218">AR64+AR76-AR88-AR103</f>
        <v>0</v>
      </c>
      <c r="AS105" s="100">
        <f t="shared" si="218"/>
        <v>0</v>
      </c>
      <c r="AT105" s="100">
        <f t="shared" si="218"/>
        <v>0</v>
      </c>
      <c r="AU105" s="14"/>
    </row>
    <row r="106" ht="14.25" customHeight="1">
      <c r="A106" s="85"/>
      <c r="C106" s="85"/>
      <c r="D106" s="14"/>
      <c r="E106" s="14"/>
      <c r="F106" s="104"/>
      <c r="G106" s="104"/>
      <c r="H106" s="104"/>
      <c r="I106" s="104"/>
      <c r="J106" s="104"/>
      <c r="K106" s="104"/>
      <c r="L106" s="104"/>
      <c r="M106" s="104"/>
      <c r="N106" s="104"/>
      <c r="O106" s="14"/>
      <c r="P106" s="14"/>
      <c r="Q106" s="104"/>
      <c r="R106" s="104"/>
      <c r="S106" s="104"/>
      <c r="T106" s="104"/>
      <c r="U106" s="104"/>
      <c r="V106" s="104"/>
      <c r="W106" s="104"/>
      <c r="X106" s="104"/>
      <c r="Y106" s="104"/>
      <c r="Z106" s="14"/>
      <c r="AA106" s="14"/>
      <c r="AB106" s="104"/>
      <c r="AC106" s="104"/>
      <c r="AD106" s="104"/>
      <c r="AE106" s="14"/>
      <c r="AF106" s="14"/>
      <c r="AG106" s="104"/>
      <c r="AH106" s="104"/>
      <c r="AI106" s="104"/>
      <c r="AJ106" s="104"/>
      <c r="AK106" s="104"/>
      <c r="AL106" s="104"/>
      <c r="AM106" s="104"/>
      <c r="AN106" s="104"/>
      <c r="AO106" s="104"/>
      <c r="AP106" s="14"/>
      <c r="AQ106" s="14"/>
      <c r="AR106" s="104"/>
      <c r="AS106" s="104"/>
      <c r="AT106" s="104"/>
      <c r="AU106" s="14"/>
    </row>
    <row r="107" ht="14.25" customHeight="1">
      <c r="B107" s="85">
        <f t="shared" ref="B107:B111" si="219">IF(OR(H107&lt;0,K107&lt;0,N107&lt;0,AB107&lt;0,AC107&lt;0,AD107&lt;0,AI107&lt;0,AL107&lt;0,AO107&lt;0),1,0)</f>
        <v>0</v>
      </c>
      <c r="C107" s="85"/>
      <c r="D107" s="14"/>
      <c r="E107" s="96" t="s">
        <v>324</v>
      </c>
      <c r="F107" s="97">
        <v>0.0</v>
      </c>
      <c r="G107" s="97">
        <v>0.0</v>
      </c>
      <c r="H107" s="98">
        <f t="shared" ref="H107:H111" si="220">SUM(F107:G107)</f>
        <v>0</v>
      </c>
      <c r="I107" s="97">
        <v>0.0</v>
      </c>
      <c r="J107" s="97">
        <v>0.0</v>
      </c>
      <c r="K107" s="98">
        <f t="shared" ref="K107:K111" si="221">SUM(I107:J107)</f>
        <v>0</v>
      </c>
      <c r="L107" s="97">
        <v>0.0</v>
      </c>
      <c r="M107" s="97">
        <v>0.0</v>
      </c>
      <c r="N107" s="98">
        <f t="shared" ref="N107:N111" si="222">SUM(L107:M107)</f>
        <v>0</v>
      </c>
      <c r="O107" s="14"/>
      <c r="P107" s="96" t="s">
        <v>324</v>
      </c>
      <c r="Q107" s="97">
        <v>0.0</v>
      </c>
      <c r="R107" s="97">
        <v>0.0</v>
      </c>
      <c r="S107" s="98">
        <f t="shared" ref="S107:S111" si="223">SUM(Q107:R107)</f>
        <v>0</v>
      </c>
      <c r="T107" s="97">
        <v>0.0</v>
      </c>
      <c r="U107" s="97">
        <v>0.0</v>
      </c>
      <c r="V107" s="98">
        <f t="shared" ref="V107:V111" si="224">SUM(T107:U107)</f>
        <v>0</v>
      </c>
      <c r="W107" s="97">
        <v>0.0</v>
      </c>
      <c r="X107" s="97">
        <v>0.0</v>
      </c>
      <c r="Y107" s="98">
        <f t="shared" ref="Y107:Y111" si="225">SUM(W107:X107)</f>
        <v>0</v>
      </c>
      <c r="Z107" s="14"/>
      <c r="AA107" s="96" t="s">
        <v>324</v>
      </c>
      <c r="AB107" s="98">
        <f t="shared" ref="AB107:AB111" si="226">S107/S$17</f>
        <v>0</v>
      </c>
      <c r="AC107" s="98">
        <f t="shared" ref="AC107:AC111" si="227">V107/V$17</f>
        <v>0</v>
      </c>
      <c r="AD107" s="98">
        <f t="shared" ref="AD107:AD111" si="228">Y107/Y$17</f>
        <v>0</v>
      </c>
      <c r="AE107" s="14"/>
      <c r="AF107" s="96" t="s">
        <v>324</v>
      </c>
      <c r="AG107" s="97">
        <v>0.0</v>
      </c>
      <c r="AH107" s="97">
        <v>0.0</v>
      </c>
      <c r="AI107" s="98">
        <f t="shared" ref="AI107:AI111" si="229">SUM(AG107:AH107)</f>
        <v>0</v>
      </c>
      <c r="AJ107" s="97">
        <v>0.0</v>
      </c>
      <c r="AK107" s="97">
        <v>0.0</v>
      </c>
      <c r="AL107" s="98">
        <f t="shared" ref="AL107:AL111" si="230">SUM(AJ107:AK107)</f>
        <v>0</v>
      </c>
      <c r="AM107" s="97">
        <v>0.0</v>
      </c>
      <c r="AN107" s="97">
        <v>0.0</v>
      </c>
      <c r="AO107" s="98">
        <f t="shared" ref="AO107:AO111" si="231">SUM(AM107:AN107)</f>
        <v>0</v>
      </c>
      <c r="AP107" s="14"/>
      <c r="AQ107" s="96" t="s">
        <v>324</v>
      </c>
      <c r="AR107" s="98">
        <f t="shared" ref="AR107:AR111" si="232">AI107/AI$17</f>
        <v>0</v>
      </c>
      <c r="AS107" s="98">
        <f t="shared" ref="AS107:AS111" si="233">AL107/AL$17</f>
        <v>0</v>
      </c>
      <c r="AT107" s="98">
        <f t="shared" ref="AT107:AT111" si="234">AO107/AO$17</f>
        <v>0</v>
      </c>
      <c r="AU107" s="14"/>
    </row>
    <row r="108" ht="14.25" customHeight="1">
      <c r="B108" s="85">
        <f t="shared" si="219"/>
        <v>0</v>
      </c>
      <c r="C108" s="85"/>
      <c r="D108" s="14"/>
      <c r="E108" s="96" t="s">
        <v>325</v>
      </c>
      <c r="F108" s="97">
        <v>0.0</v>
      </c>
      <c r="G108" s="97">
        <v>0.0</v>
      </c>
      <c r="H108" s="98">
        <f t="shared" si="220"/>
        <v>0</v>
      </c>
      <c r="I108" s="97">
        <v>0.0</v>
      </c>
      <c r="J108" s="97">
        <v>0.0</v>
      </c>
      <c r="K108" s="98">
        <f t="shared" si="221"/>
        <v>0</v>
      </c>
      <c r="L108" s="97">
        <v>0.0</v>
      </c>
      <c r="M108" s="97">
        <v>0.0</v>
      </c>
      <c r="N108" s="98">
        <f t="shared" si="222"/>
        <v>0</v>
      </c>
      <c r="O108" s="14"/>
      <c r="P108" s="96" t="s">
        <v>325</v>
      </c>
      <c r="Q108" s="97">
        <v>0.0</v>
      </c>
      <c r="R108" s="97">
        <v>0.0</v>
      </c>
      <c r="S108" s="98">
        <f t="shared" si="223"/>
        <v>0</v>
      </c>
      <c r="T108" s="97">
        <v>0.0</v>
      </c>
      <c r="U108" s="97">
        <v>0.0</v>
      </c>
      <c r="V108" s="98">
        <f t="shared" si="224"/>
        <v>0</v>
      </c>
      <c r="W108" s="97">
        <v>0.0</v>
      </c>
      <c r="X108" s="97">
        <v>0.0</v>
      </c>
      <c r="Y108" s="98">
        <f t="shared" si="225"/>
        <v>0</v>
      </c>
      <c r="Z108" s="14"/>
      <c r="AA108" s="96" t="s">
        <v>325</v>
      </c>
      <c r="AB108" s="98">
        <f t="shared" si="226"/>
        <v>0</v>
      </c>
      <c r="AC108" s="98">
        <f t="shared" si="227"/>
        <v>0</v>
      </c>
      <c r="AD108" s="98">
        <f t="shared" si="228"/>
        <v>0</v>
      </c>
      <c r="AE108" s="14"/>
      <c r="AF108" s="96" t="s">
        <v>325</v>
      </c>
      <c r="AG108" s="97">
        <v>0.0</v>
      </c>
      <c r="AH108" s="97">
        <v>0.0</v>
      </c>
      <c r="AI108" s="98">
        <f t="shared" si="229"/>
        <v>0</v>
      </c>
      <c r="AJ108" s="97">
        <v>0.0</v>
      </c>
      <c r="AK108" s="97">
        <v>0.0</v>
      </c>
      <c r="AL108" s="98">
        <f t="shared" si="230"/>
        <v>0</v>
      </c>
      <c r="AM108" s="97">
        <v>0.0</v>
      </c>
      <c r="AN108" s="97">
        <v>0.0</v>
      </c>
      <c r="AO108" s="98">
        <f t="shared" si="231"/>
        <v>0</v>
      </c>
      <c r="AP108" s="14"/>
      <c r="AQ108" s="96" t="s">
        <v>325</v>
      </c>
      <c r="AR108" s="98">
        <f t="shared" si="232"/>
        <v>0</v>
      </c>
      <c r="AS108" s="98">
        <f t="shared" si="233"/>
        <v>0</v>
      </c>
      <c r="AT108" s="98">
        <f t="shared" si="234"/>
        <v>0</v>
      </c>
      <c r="AU108" s="14"/>
    </row>
    <row r="109" ht="14.25" customHeight="1">
      <c r="B109" s="85">
        <f t="shared" si="219"/>
        <v>0</v>
      </c>
      <c r="C109" s="85"/>
      <c r="D109" s="14"/>
      <c r="E109" s="96" t="s">
        <v>326</v>
      </c>
      <c r="F109" s="97">
        <v>0.0</v>
      </c>
      <c r="G109" s="97">
        <v>0.0</v>
      </c>
      <c r="H109" s="98">
        <f t="shared" si="220"/>
        <v>0</v>
      </c>
      <c r="I109" s="97">
        <v>0.0</v>
      </c>
      <c r="J109" s="97">
        <v>0.0</v>
      </c>
      <c r="K109" s="98">
        <f t="shared" si="221"/>
        <v>0</v>
      </c>
      <c r="L109" s="97">
        <v>0.0</v>
      </c>
      <c r="M109" s="97">
        <v>0.0</v>
      </c>
      <c r="N109" s="98">
        <f t="shared" si="222"/>
        <v>0</v>
      </c>
      <c r="O109" s="14"/>
      <c r="P109" s="96" t="s">
        <v>326</v>
      </c>
      <c r="Q109" s="97">
        <v>0.0</v>
      </c>
      <c r="R109" s="97">
        <v>0.0</v>
      </c>
      <c r="S109" s="98">
        <f t="shared" si="223"/>
        <v>0</v>
      </c>
      <c r="T109" s="97">
        <v>0.0</v>
      </c>
      <c r="U109" s="97">
        <v>0.0</v>
      </c>
      <c r="V109" s="98">
        <f t="shared" si="224"/>
        <v>0</v>
      </c>
      <c r="W109" s="97">
        <v>0.0</v>
      </c>
      <c r="X109" s="97">
        <v>0.0</v>
      </c>
      <c r="Y109" s="98">
        <f t="shared" si="225"/>
        <v>0</v>
      </c>
      <c r="Z109" s="14"/>
      <c r="AA109" s="96" t="s">
        <v>326</v>
      </c>
      <c r="AB109" s="98">
        <f t="shared" si="226"/>
        <v>0</v>
      </c>
      <c r="AC109" s="98">
        <f t="shared" si="227"/>
        <v>0</v>
      </c>
      <c r="AD109" s="98">
        <f t="shared" si="228"/>
        <v>0</v>
      </c>
      <c r="AE109" s="14"/>
      <c r="AF109" s="96" t="s">
        <v>326</v>
      </c>
      <c r="AG109" s="97">
        <v>0.0</v>
      </c>
      <c r="AH109" s="97">
        <v>0.0</v>
      </c>
      <c r="AI109" s="98">
        <f t="shared" si="229"/>
        <v>0</v>
      </c>
      <c r="AJ109" s="97">
        <v>0.0</v>
      </c>
      <c r="AK109" s="97">
        <v>0.0</v>
      </c>
      <c r="AL109" s="98">
        <f t="shared" si="230"/>
        <v>0</v>
      </c>
      <c r="AM109" s="97">
        <v>0.0</v>
      </c>
      <c r="AN109" s="97">
        <v>0.0</v>
      </c>
      <c r="AO109" s="98">
        <f t="shared" si="231"/>
        <v>0</v>
      </c>
      <c r="AP109" s="14"/>
      <c r="AQ109" s="96" t="s">
        <v>326</v>
      </c>
      <c r="AR109" s="98">
        <f t="shared" si="232"/>
        <v>0</v>
      </c>
      <c r="AS109" s="98">
        <f t="shared" si="233"/>
        <v>0</v>
      </c>
      <c r="AT109" s="98">
        <f t="shared" si="234"/>
        <v>0</v>
      </c>
      <c r="AU109" s="14"/>
    </row>
    <row r="110" ht="14.25" customHeight="1">
      <c r="B110" s="85">
        <f t="shared" si="219"/>
        <v>0</v>
      </c>
      <c r="C110" s="85"/>
      <c r="D110" s="14"/>
      <c r="E110" s="96" t="s">
        <v>327</v>
      </c>
      <c r="F110" s="97">
        <v>0.0</v>
      </c>
      <c r="G110" s="97">
        <v>0.0</v>
      </c>
      <c r="H110" s="98">
        <f t="shared" si="220"/>
        <v>0</v>
      </c>
      <c r="I110" s="97">
        <v>0.0</v>
      </c>
      <c r="J110" s="97">
        <v>0.0</v>
      </c>
      <c r="K110" s="98">
        <f t="shared" si="221"/>
        <v>0</v>
      </c>
      <c r="L110" s="97">
        <v>0.0</v>
      </c>
      <c r="M110" s="97">
        <v>0.0</v>
      </c>
      <c r="N110" s="98">
        <f t="shared" si="222"/>
        <v>0</v>
      </c>
      <c r="O110" s="14"/>
      <c r="P110" s="96" t="s">
        <v>327</v>
      </c>
      <c r="Q110" s="97">
        <v>0.0</v>
      </c>
      <c r="R110" s="97">
        <v>0.0</v>
      </c>
      <c r="S110" s="98">
        <f t="shared" si="223"/>
        <v>0</v>
      </c>
      <c r="T110" s="97">
        <v>0.0</v>
      </c>
      <c r="U110" s="97">
        <v>0.0</v>
      </c>
      <c r="V110" s="98">
        <f t="shared" si="224"/>
        <v>0</v>
      </c>
      <c r="W110" s="97">
        <v>0.0</v>
      </c>
      <c r="X110" s="97">
        <v>0.0</v>
      </c>
      <c r="Y110" s="98">
        <f t="shared" si="225"/>
        <v>0</v>
      </c>
      <c r="Z110" s="14"/>
      <c r="AA110" s="96" t="s">
        <v>327</v>
      </c>
      <c r="AB110" s="98">
        <f t="shared" si="226"/>
        <v>0</v>
      </c>
      <c r="AC110" s="98">
        <f t="shared" si="227"/>
        <v>0</v>
      </c>
      <c r="AD110" s="98">
        <f t="shared" si="228"/>
        <v>0</v>
      </c>
      <c r="AE110" s="14"/>
      <c r="AF110" s="96" t="s">
        <v>327</v>
      </c>
      <c r="AG110" s="97">
        <v>0.0</v>
      </c>
      <c r="AH110" s="97">
        <v>0.0</v>
      </c>
      <c r="AI110" s="98">
        <f t="shared" si="229"/>
        <v>0</v>
      </c>
      <c r="AJ110" s="97">
        <v>0.0</v>
      </c>
      <c r="AK110" s="97">
        <v>0.0</v>
      </c>
      <c r="AL110" s="98">
        <f t="shared" si="230"/>
        <v>0</v>
      </c>
      <c r="AM110" s="97">
        <v>0.0</v>
      </c>
      <c r="AN110" s="97">
        <v>0.0</v>
      </c>
      <c r="AO110" s="98">
        <f t="shared" si="231"/>
        <v>0</v>
      </c>
      <c r="AP110" s="14"/>
      <c r="AQ110" s="96" t="s">
        <v>327</v>
      </c>
      <c r="AR110" s="98">
        <f t="shared" si="232"/>
        <v>0</v>
      </c>
      <c r="AS110" s="98">
        <f t="shared" si="233"/>
        <v>0</v>
      </c>
      <c r="AT110" s="98">
        <f t="shared" si="234"/>
        <v>0</v>
      </c>
      <c r="AU110" s="14"/>
    </row>
    <row r="111" ht="14.25" customHeight="1">
      <c r="B111" s="85">
        <f t="shared" si="219"/>
        <v>0</v>
      </c>
      <c r="C111" s="85"/>
      <c r="D111" s="14"/>
      <c r="E111" s="96" t="s">
        <v>328</v>
      </c>
      <c r="F111" s="97">
        <v>0.0</v>
      </c>
      <c r="G111" s="97">
        <v>0.0</v>
      </c>
      <c r="H111" s="98">
        <f t="shared" si="220"/>
        <v>0</v>
      </c>
      <c r="I111" s="97">
        <v>0.0</v>
      </c>
      <c r="J111" s="97">
        <v>0.0</v>
      </c>
      <c r="K111" s="98">
        <f t="shared" si="221"/>
        <v>0</v>
      </c>
      <c r="L111" s="97">
        <v>0.0</v>
      </c>
      <c r="M111" s="97">
        <v>0.0</v>
      </c>
      <c r="N111" s="98">
        <f t="shared" si="222"/>
        <v>0</v>
      </c>
      <c r="O111" s="14"/>
      <c r="P111" s="96" t="s">
        <v>328</v>
      </c>
      <c r="Q111" s="97">
        <v>0.0</v>
      </c>
      <c r="R111" s="97">
        <v>0.0</v>
      </c>
      <c r="S111" s="98">
        <f t="shared" si="223"/>
        <v>0</v>
      </c>
      <c r="T111" s="97">
        <v>0.0</v>
      </c>
      <c r="U111" s="97">
        <v>0.0</v>
      </c>
      <c r="V111" s="98">
        <f t="shared" si="224"/>
        <v>0</v>
      </c>
      <c r="W111" s="97">
        <v>0.0</v>
      </c>
      <c r="X111" s="97">
        <v>0.0</v>
      </c>
      <c r="Y111" s="98">
        <f t="shared" si="225"/>
        <v>0</v>
      </c>
      <c r="Z111" s="14"/>
      <c r="AA111" s="96" t="s">
        <v>328</v>
      </c>
      <c r="AB111" s="98">
        <f t="shared" si="226"/>
        <v>0</v>
      </c>
      <c r="AC111" s="98">
        <f t="shared" si="227"/>
        <v>0</v>
      </c>
      <c r="AD111" s="98">
        <f t="shared" si="228"/>
        <v>0</v>
      </c>
      <c r="AE111" s="14"/>
      <c r="AF111" s="96" t="s">
        <v>328</v>
      </c>
      <c r="AG111" s="97">
        <v>0.0</v>
      </c>
      <c r="AH111" s="97">
        <v>0.0</v>
      </c>
      <c r="AI111" s="98">
        <f t="shared" si="229"/>
        <v>0</v>
      </c>
      <c r="AJ111" s="97">
        <v>0.0</v>
      </c>
      <c r="AK111" s="97">
        <v>0.0</v>
      </c>
      <c r="AL111" s="98">
        <f t="shared" si="230"/>
        <v>0</v>
      </c>
      <c r="AM111" s="97">
        <v>0.0</v>
      </c>
      <c r="AN111" s="97">
        <v>0.0</v>
      </c>
      <c r="AO111" s="98">
        <f t="shared" si="231"/>
        <v>0</v>
      </c>
      <c r="AP111" s="14"/>
      <c r="AQ111" s="96" t="s">
        <v>328</v>
      </c>
      <c r="AR111" s="98">
        <f t="shared" si="232"/>
        <v>0</v>
      </c>
      <c r="AS111" s="98">
        <f t="shared" si="233"/>
        <v>0</v>
      </c>
      <c r="AT111" s="98">
        <f t="shared" si="234"/>
        <v>0</v>
      </c>
      <c r="AU111" s="14"/>
    </row>
    <row r="112" ht="14.25" customHeight="1">
      <c r="A112" s="85"/>
      <c r="C112" s="85"/>
      <c r="D112" s="14"/>
      <c r="E112" s="99" t="s">
        <v>329</v>
      </c>
      <c r="F112" s="100">
        <f t="shared" ref="F112:N112" si="235">SUM(F107:F111)</f>
        <v>0</v>
      </c>
      <c r="G112" s="100">
        <f t="shared" si="235"/>
        <v>0</v>
      </c>
      <c r="H112" s="100">
        <f t="shared" si="235"/>
        <v>0</v>
      </c>
      <c r="I112" s="100">
        <f t="shared" si="235"/>
        <v>0</v>
      </c>
      <c r="J112" s="100">
        <f t="shared" si="235"/>
        <v>0</v>
      </c>
      <c r="K112" s="100">
        <f t="shared" si="235"/>
        <v>0</v>
      </c>
      <c r="L112" s="100">
        <f t="shared" si="235"/>
        <v>0</v>
      </c>
      <c r="M112" s="100">
        <f t="shared" si="235"/>
        <v>0</v>
      </c>
      <c r="N112" s="100">
        <f t="shared" si="235"/>
        <v>0</v>
      </c>
      <c r="O112" s="14"/>
      <c r="P112" s="99" t="s">
        <v>329</v>
      </c>
      <c r="Q112" s="100">
        <f t="shared" ref="Q112:Y112" si="236">SUM(Q107:Q111)</f>
        <v>0</v>
      </c>
      <c r="R112" s="100">
        <f t="shared" si="236"/>
        <v>0</v>
      </c>
      <c r="S112" s="100">
        <f t="shared" si="236"/>
        <v>0</v>
      </c>
      <c r="T112" s="100">
        <f t="shared" si="236"/>
        <v>0</v>
      </c>
      <c r="U112" s="100">
        <f t="shared" si="236"/>
        <v>0</v>
      </c>
      <c r="V112" s="100">
        <f t="shared" si="236"/>
        <v>0</v>
      </c>
      <c r="W112" s="100">
        <f t="shared" si="236"/>
        <v>0</v>
      </c>
      <c r="X112" s="100">
        <f t="shared" si="236"/>
        <v>0</v>
      </c>
      <c r="Y112" s="100">
        <f t="shared" si="236"/>
        <v>0</v>
      </c>
      <c r="Z112" s="14"/>
      <c r="AA112" s="99" t="s">
        <v>329</v>
      </c>
      <c r="AB112" s="100">
        <f t="shared" ref="AB112:AD112" si="237">SUM(AB107:AB111)</f>
        <v>0</v>
      </c>
      <c r="AC112" s="100">
        <f t="shared" si="237"/>
        <v>0</v>
      </c>
      <c r="AD112" s="100">
        <f t="shared" si="237"/>
        <v>0</v>
      </c>
      <c r="AE112" s="14"/>
      <c r="AF112" s="99" t="s">
        <v>329</v>
      </c>
      <c r="AG112" s="100">
        <f t="shared" ref="AG112:AO112" si="238">SUM(AG107:AG111)</f>
        <v>0</v>
      </c>
      <c r="AH112" s="100">
        <f t="shared" si="238"/>
        <v>0</v>
      </c>
      <c r="AI112" s="100">
        <f t="shared" si="238"/>
        <v>0</v>
      </c>
      <c r="AJ112" s="100">
        <f t="shared" si="238"/>
        <v>0</v>
      </c>
      <c r="AK112" s="100">
        <f t="shared" si="238"/>
        <v>0</v>
      </c>
      <c r="AL112" s="100">
        <f t="shared" si="238"/>
        <v>0</v>
      </c>
      <c r="AM112" s="100">
        <f t="shared" si="238"/>
        <v>0</v>
      </c>
      <c r="AN112" s="100">
        <f t="shared" si="238"/>
        <v>0</v>
      </c>
      <c r="AO112" s="100">
        <f t="shared" si="238"/>
        <v>0</v>
      </c>
      <c r="AP112" s="14"/>
      <c r="AQ112" s="99" t="s">
        <v>329</v>
      </c>
      <c r="AR112" s="100">
        <f t="shared" ref="AR112:AT112" si="239">SUM(AR107:AR111)</f>
        <v>0</v>
      </c>
      <c r="AS112" s="100">
        <f t="shared" si="239"/>
        <v>0</v>
      </c>
      <c r="AT112" s="100">
        <f t="shared" si="239"/>
        <v>0</v>
      </c>
      <c r="AU112" s="14"/>
    </row>
    <row r="113" ht="14.25" customHeight="1">
      <c r="A113" s="85"/>
      <c r="C113" s="85"/>
      <c r="D113" s="14"/>
      <c r="E113" s="14"/>
      <c r="F113" s="104"/>
      <c r="G113" s="104"/>
      <c r="H113" s="104"/>
      <c r="I113" s="104"/>
      <c r="J113" s="104"/>
      <c r="K113" s="104"/>
      <c r="L113" s="104"/>
      <c r="M113" s="104"/>
      <c r="N113" s="104"/>
      <c r="O113" s="14"/>
      <c r="P113" s="14"/>
      <c r="Q113" s="104"/>
      <c r="R113" s="104"/>
      <c r="S113" s="104"/>
      <c r="T113" s="104"/>
      <c r="U113" s="104"/>
      <c r="V113" s="104"/>
      <c r="W113" s="104"/>
      <c r="X113" s="104"/>
      <c r="Y113" s="104"/>
      <c r="Z113" s="14"/>
      <c r="AA113" s="14"/>
      <c r="AB113" s="104"/>
      <c r="AC113" s="104"/>
      <c r="AD113" s="104"/>
      <c r="AE113" s="14"/>
      <c r="AF113" s="14"/>
      <c r="AG113" s="104"/>
      <c r="AH113" s="104"/>
      <c r="AI113" s="104"/>
      <c r="AJ113" s="104"/>
      <c r="AK113" s="104"/>
      <c r="AL113" s="104"/>
      <c r="AM113" s="104"/>
      <c r="AN113" s="104"/>
      <c r="AO113" s="104"/>
      <c r="AP113" s="14"/>
      <c r="AQ113" s="14"/>
      <c r="AR113" s="104"/>
      <c r="AS113" s="104"/>
      <c r="AT113" s="104"/>
      <c r="AU113" s="14"/>
    </row>
    <row r="114" ht="14.25" customHeight="1">
      <c r="A114" s="85"/>
      <c r="C114" s="85"/>
      <c r="D114" s="14"/>
      <c r="E114" s="108" t="s">
        <v>246</v>
      </c>
      <c r="F114" s="104"/>
      <c r="G114" s="104"/>
      <c r="H114" s="109">
        <f>H103+H112</f>
        <v>0</v>
      </c>
      <c r="I114" s="104"/>
      <c r="J114" s="104"/>
      <c r="K114" s="109">
        <f>K103+K112</f>
        <v>0</v>
      </c>
      <c r="L114" s="104"/>
      <c r="M114" s="104"/>
      <c r="N114" s="109">
        <f>N103+N112</f>
        <v>0</v>
      </c>
      <c r="O114" s="14"/>
      <c r="P114" s="108" t="s">
        <v>246</v>
      </c>
      <c r="Q114" s="104"/>
      <c r="R114" s="104"/>
      <c r="S114" s="109">
        <f>S103+S112</f>
        <v>0</v>
      </c>
      <c r="T114" s="104"/>
      <c r="U114" s="104"/>
      <c r="V114" s="109">
        <f>V103+V112</f>
        <v>0</v>
      </c>
      <c r="W114" s="104"/>
      <c r="X114" s="104"/>
      <c r="Y114" s="109">
        <f>Y103+Y112</f>
        <v>0</v>
      </c>
      <c r="Z114" s="14"/>
      <c r="AA114" s="108" t="s">
        <v>246</v>
      </c>
      <c r="AB114" s="109">
        <f t="shared" ref="AB114:AD114" si="240">AB103+AB112</f>
        <v>0</v>
      </c>
      <c r="AC114" s="109">
        <f t="shared" si="240"/>
        <v>0</v>
      </c>
      <c r="AD114" s="109">
        <f t="shared" si="240"/>
        <v>0</v>
      </c>
      <c r="AE114" s="14"/>
      <c r="AF114" s="108" t="s">
        <v>246</v>
      </c>
      <c r="AG114" s="104"/>
      <c r="AH114" s="104"/>
      <c r="AI114" s="109">
        <f>AI103+AI112</f>
        <v>0</v>
      </c>
      <c r="AJ114" s="104"/>
      <c r="AK114" s="104"/>
      <c r="AL114" s="109">
        <f>AL103+AL112</f>
        <v>0</v>
      </c>
      <c r="AM114" s="104"/>
      <c r="AN114" s="104"/>
      <c r="AO114" s="109">
        <f>AO103+AO112</f>
        <v>0</v>
      </c>
      <c r="AP114" s="14"/>
      <c r="AQ114" s="108" t="s">
        <v>246</v>
      </c>
      <c r="AR114" s="109">
        <f t="shared" ref="AR114:AT114" si="241">AR103+AR112</f>
        <v>0</v>
      </c>
      <c r="AS114" s="109">
        <f t="shared" si="241"/>
        <v>0</v>
      </c>
      <c r="AT114" s="109">
        <f t="shared" si="241"/>
        <v>0</v>
      </c>
      <c r="AU114" s="14"/>
    </row>
    <row r="115" ht="14.25" customHeight="1">
      <c r="A115" s="85"/>
      <c r="C115" s="85"/>
      <c r="D115" s="112"/>
      <c r="E115" s="113"/>
      <c r="F115" s="114"/>
      <c r="G115" s="114"/>
      <c r="H115" s="114"/>
      <c r="I115" s="114"/>
      <c r="J115" s="114"/>
      <c r="K115" s="114"/>
      <c r="L115" s="114"/>
      <c r="M115" s="114"/>
      <c r="N115" s="114"/>
      <c r="O115" s="112"/>
      <c r="P115" s="113"/>
      <c r="Q115" s="114"/>
      <c r="R115" s="114"/>
      <c r="S115" s="114"/>
      <c r="T115" s="114"/>
      <c r="U115" s="114"/>
      <c r="V115" s="114"/>
      <c r="W115" s="114"/>
      <c r="X115" s="114"/>
      <c r="Y115" s="114"/>
      <c r="Z115" s="112"/>
      <c r="AA115" s="113"/>
      <c r="AB115" s="114"/>
      <c r="AC115" s="114"/>
      <c r="AD115" s="114"/>
      <c r="AE115" s="112"/>
      <c r="AF115" s="113"/>
      <c r="AG115" s="114"/>
      <c r="AH115" s="114"/>
      <c r="AI115" s="114"/>
      <c r="AJ115" s="114"/>
      <c r="AK115" s="114"/>
      <c r="AL115" s="114"/>
      <c r="AM115" s="114"/>
      <c r="AN115" s="114"/>
      <c r="AO115" s="114"/>
      <c r="AP115" s="112"/>
      <c r="AQ115" s="113"/>
      <c r="AR115" s="114"/>
      <c r="AS115" s="114"/>
      <c r="AT115" s="114"/>
      <c r="AU115" s="112"/>
    </row>
    <row r="116" ht="14.25" customHeight="1">
      <c r="A116" s="85">
        <f>IF(OR(H116&lt;0,K116&lt;0,N116&lt;0,AB116&lt;0,AC116&lt;0,AD116&lt;0,AI116&lt;0,AL116&lt;0,AO116&lt;0),1,0)</f>
        <v>0</v>
      </c>
      <c r="C116" s="85"/>
      <c r="D116" s="112"/>
      <c r="E116" s="103" t="s">
        <v>330</v>
      </c>
      <c r="F116" s="114"/>
      <c r="G116" s="114"/>
      <c r="H116" s="97">
        <v>0.0</v>
      </c>
      <c r="I116" s="114"/>
      <c r="J116" s="114"/>
      <c r="K116" s="97">
        <v>0.0</v>
      </c>
      <c r="L116" s="114"/>
      <c r="M116" s="114"/>
      <c r="N116" s="97">
        <v>0.0</v>
      </c>
      <c r="O116" s="112"/>
      <c r="P116" s="103" t="s">
        <v>331</v>
      </c>
      <c r="Q116" s="114"/>
      <c r="R116" s="114"/>
      <c r="S116" s="97">
        <v>0.0</v>
      </c>
      <c r="T116" s="114"/>
      <c r="U116" s="114"/>
      <c r="V116" s="97">
        <v>0.0</v>
      </c>
      <c r="W116" s="114"/>
      <c r="X116" s="114"/>
      <c r="Y116" s="97">
        <v>0.0</v>
      </c>
      <c r="Z116" s="112"/>
      <c r="AA116" s="103" t="s">
        <v>330</v>
      </c>
      <c r="AB116" s="98">
        <f>S116/S$17</f>
        <v>0</v>
      </c>
      <c r="AC116" s="98">
        <f>V116/V$17</f>
        <v>0</v>
      </c>
      <c r="AD116" s="98">
        <f>Y116/Y$17</f>
        <v>0</v>
      </c>
      <c r="AE116" s="112"/>
      <c r="AF116" s="103" t="s">
        <v>331</v>
      </c>
      <c r="AG116" s="114"/>
      <c r="AH116" s="114"/>
      <c r="AI116" s="97">
        <v>0.0</v>
      </c>
      <c r="AJ116" s="114"/>
      <c r="AK116" s="114"/>
      <c r="AL116" s="97">
        <v>0.0</v>
      </c>
      <c r="AM116" s="114"/>
      <c r="AN116" s="114"/>
      <c r="AO116" s="97">
        <v>0.0</v>
      </c>
      <c r="AP116" s="112"/>
      <c r="AQ116" s="103" t="s">
        <v>330</v>
      </c>
      <c r="AR116" s="98">
        <f>AI116/AI$17</f>
        <v>0</v>
      </c>
      <c r="AS116" s="98">
        <f>AL116/AL$17</f>
        <v>0</v>
      </c>
      <c r="AT116" s="98">
        <f>AO116/AO$17</f>
        <v>0</v>
      </c>
      <c r="AU116" s="112"/>
    </row>
    <row r="117" ht="14.25" customHeight="1">
      <c r="A117" s="85"/>
      <c r="C117" s="85"/>
      <c r="D117" s="112"/>
      <c r="E117" s="103" t="s">
        <v>249</v>
      </c>
      <c r="F117" s="114"/>
      <c r="G117" s="114"/>
      <c r="H117" s="36" t="s">
        <v>250</v>
      </c>
      <c r="I117" s="114"/>
      <c r="J117" s="114"/>
      <c r="K117" s="36" t="s">
        <v>250</v>
      </c>
      <c r="L117" s="114"/>
      <c r="M117" s="114"/>
      <c r="N117" s="36" t="s">
        <v>250</v>
      </c>
      <c r="O117" s="112"/>
      <c r="P117" s="103" t="s">
        <v>249</v>
      </c>
      <c r="Q117" s="114"/>
      <c r="R117" s="114"/>
      <c r="S117" s="36" t="s">
        <v>250</v>
      </c>
      <c r="T117" s="114"/>
      <c r="U117" s="114"/>
      <c r="V117" s="36" t="s">
        <v>250</v>
      </c>
      <c r="W117" s="114"/>
      <c r="X117" s="114"/>
      <c r="Y117" s="36" t="s">
        <v>250</v>
      </c>
      <c r="Z117" s="112"/>
      <c r="AA117" s="103" t="s">
        <v>249</v>
      </c>
      <c r="AB117" s="115" t="str">
        <f>S117</f>
        <v>No</v>
      </c>
      <c r="AC117" s="115" t="str">
        <f>V117</f>
        <v>No</v>
      </c>
      <c r="AD117" s="115" t="str">
        <f>Y117</f>
        <v>No</v>
      </c>
      <c r="AE117" s="112"/>
      <c r="AF117" s="103" t="s">
        <v>249</v>
      </c>
      <c r="AG117" s="114"/>
      <c r="AH117" s="114"/>
      <c r="AI117" s="36" t="s">
        <v>250</v>
      </c>
      <c r="AJ117" s="114"/>
      <c r="AK117" s="114"/>
      <c r="AL117" s="36" t="s">
        <v>250</v>
      </c>
      <c r="AM117" s="114"/>
      <c r="AN117" s="114"/>
      <c r="AO117" s="36" t="s">
        <v>250</v>
      </c>
      <c r="AP117" s="112"/>
      <c r="AQ117" s="103" t="s">
        <v>249</v>
      </c>
      <c r="AR117" s="115" t="str">
        <f>AI117</f>
        <v>No</v>
      </c>
      <c r="AS117" s="115" t="str">
        <f>AL117</f>
        <v>No</v>
      </c>
      <c r="AT117" s="115" t="str">
        <f>AO117</f>
        <v>No</v>
      </c>
      <c r="AU117" s="112"/>
    </row>
    <row r="118" ht="14.25" customHeight="1">
      <c r="A118" s="85"/>
      <c r="C118" s="85"/>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16"/>
      <c r="AB118" s="14"/>
      <c r="AC118" s="14"/>
      <c r="AD118" s="14"/>
      <c r="AE118" s="14"/>
      <c r="AF118" s="14"/>
      <c r="AG118" s="14"/>
      <c r="AH118" s="14"/>
      <c r="AI118" s="14"/>
      <c r="AJ118" s="14"/>
      <c r="AK118" s="14"/>
      <c r="AL118" s="14"/>
      <c r="AM118" s="14"/>
      <c r="AN118" s="14"/>
      <c r="AO118" s="14"/>
      <c r="AP118" s="14"/>
      <c r="AQ118" s="116"/>
      <c r="AR118" s="14"/>
      <c r="AS118" s="14"/>
      <c r="AT118" s="14"/>
      <c r="AU118" s="14"/>
    </row>
    <row r="119" ht="14.25" customHeight="1">
      <c r="A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85"/>
      <c r="AN119" s="85"/>
      <c r="AO119" s="85"/>
      <c r="AP119" s="85"/>
      <c r="AQ119" s="85"/>
      <c r="AR119" s="85"/>
      <c r="AS119" s="85"/>
      <c r="AT119" s="85"/>
      <c r="AU119" s="85"/>
    </row>
    <row r="120" ht="14.25" customHeight="1">
      <c r="B120" s="85">
        <f>1-(H120*K120*N120*AB120*AC120*AD120*AR120*AS120*AT120)</f>
        <v>0</v>
      </c>
      <c r="C120" s="85"/>
      <c r="D120" s="14"/>
      <c r="E120" s="116" t="s">
        <v>252</v>
      </c>
      <c r="F120" s="126"/>
      <c r="G120" s="126"/>
      <c r="H120" s="20" t="b">
        <f>ABS((H112+H103+H88)-(H76+H64)) &lt; eTol</f>
        <v>1</v>
      </c>
      <c r="I120" s="126"/>
      <c r="J120" s="126"/>
      <c r="K120" s="20" t="b">
        <f>ABS((K112+K103+K88)-(K76+K64)) &lt; eTol</f>
        <v>1</v>
      </c>
      <c r="L120" s="126"/>
      <c r="M120" s="126"/>
      <c r="N120" s="20" t="b">
        <f>ABS((N112+N103+N88)-(N76+N64)) &lt; eTol</f>
        <v>1</v>
      </c>
      <c r="O120" s="14"/>
      <c r="P120" s="116" t="s">
        <v>252</v>
      </c>
      <c r="Q120" s="126"/>
      <c r="R120" s="126"/>
      <c r="S120" s="20" t="b">
        <f>ABS((S112+S103+S88)-(S76+S64)) &lt; eTol</f>
        <v>1</v>
      </c>
      <c r="T120" s="126"/>
      <c r="U120" s="126"/>
      <c r="V120" s="20" t="b">
        <f>ABS((V112+V103+V88)-(V76+V64)) &lt; eTol</f>
        <v>1</v>
      </c>
      <c r="W120" s="126"/>
      <c r="X120" s="126"/>
      <c r="Y120" s="20" t="b">
        <f>ABS((Y112+Y103+Y88)-(Y76+Y64)) &lt; eTol</f>
        <v>1</v>
      </c>
      <c r="Z120" s="14"/>
      <c r="AA120" s="116" t="s">
        <v>252</v>
      </c>
      <c r="AB120" s="20" t="b">
        <f>ABS((AB112+AB103+AB88)-(AB76+AB64)) &lt; eTol</f>
        <v>1</v>
      </c>
      <c r="AC120" s="20" t="b">
        <f>ABS((AC112+AC103+AC88)-(AC76+AC64)) &lt; eTol</f>
        <v>1</v>
      </c>
      <c r="AD120" s="20" t="b">
        <f>ABS((AD112+AD103+AD88)-(AD76+AD64)) &lt; eTol</f>
        <v>1</v>
      </c>
      <c r="AE120" s="14"/>
      <c r="AF120" s="116" t="s">
        <v>252</v>
      </c>
      <c r="AG120" s="126"/>
      <c r="AH120" s="126"/>
      <c r="AI120" s="20" t="b">
        <f>ABS((AI112+AI103+AI88)-(AI76+AI64)) &lt; eTol</f>
        <v>1</v>
      </c>
      <c r="AJ120" s="126"/>
      <c r="AK120" s="126"/>
      <c r="AL120" s="20" t="b">
        <f>ABS((AL112+AL103+AL88)-(AL76+AL64)) &lt; eTol</f>
        <v>1</v>
      </c>
      <c r="AM120" s="126"/>
      <c r="AN120" s="126"/>
      <c r="AO120" s="20" t="b">
        <f>ABS((AO112+AO103+AO88)-(AO76+AO64)) &lt; eTol</f>
        <v>1</v>
      </c>
      <c r="AP120" s="14"/>
      <c r="AQ120" s="116" t="s">
        <v>252</v>
      </c>
      <c r="AR120" s="20" t="b">
        <f>ABS((AR112+AR103+AR88)-(AR76+AR64)) &lt; eTol</f>
        <v>1</v>
      </c>
      <c r="AS120" s="20" t="b">
        <f>ABS((AS112+AS103+AS88)-(AS76+AS64)) &lt; eTol</f>
        <v>1</v>
      </c>
      <c r="AT120" s="20" t="b">
        <f>ABS((AT112+AT103+AT88)-(AT76+AT64)) &lt; eTol</f>
        <v>1</v>
      </c>
      <c r="AU120" s="14"/>
    </row>
    <row r="121" ht="14.25" customHeight="1">
      <c r="A121" s="85"/>
      <c r="C121" s="85"/>
      <c r="D121" s="14"/>
      <c r="E121" s="116"/>
      <c r="F121" s="14"/>
      <c r="G121" s="14"/>
      <c r="H121" s="14"/>
      <c r="I121" s="14"/>
      <c r="J121" s="14"/>
      <c r="K121" s="14"/>
      <c r="L121" s="14"/>
      <c r="M121" s="14"/>
      <c r="N121" s="14"/>
      <c r="O121" s="14"/>
      <c r="P121" s="116"/>
      <c r="Q121" s="14"/>
      <c r="R121" s="14"/>
      <c r="S121" s="14"/>
      <c r="T121" s="14"/>
      <c r="U121" s="14"/>
      <c r="V121" s="14"/>
      <c r="W121" s="14"/>
      <c r="X121" s="14"/>
      <c r="Y121" s="14"/>
      <c r="Z121" s="14"/>
      <c r="AA121" s="116"/>
      <c r="AB121" s="14"/>
      <c r="AC121" s="14"/>
      <c r="AD121" s="14"/>
      <c r="AE121" s="14"/>
      <c r="AF121" s="116"/>
      <c r="AG121" s="14"/>
      <c r="AH121" s="14"/>
      <c r="AI121" s="14"/>
      <c r="AJ121" s="14"/>
      <c r="AK121" s="14"/>
      <c r="AL121" s="14"/>
      <c r="AM121" s="14"/>
      <c r="AN121" s="14"/>
      <c r="AO121" s="14"/>
      <c r="AP121" s="14"/>
      <c r="AQ121" s="116"/>
      <c r="AR121" s="14"/>
      <c r="AS121" s="14"/>
      <c r="AT121" s="14"/>
      <c r="AU121" s="14"/>
    </row>
    <row r="122" ht="14.25" customHeight="1">
      <c r="A122" s="85"/>
      <c r="C122" s="85"/>
      <c r="D122" s="14"/>
      <c r="E122" s="91" t="s">
        <v>253</v>
      </c>
      <c r="F122" s="14"/>
      <c r="G122" s="14"/>
      <c r="H122" s="94" t="str">
        <f>H21</f>
        <v>31/XX/20XX</v>
      </c>
      <c r="I122" s="14"/>
      <c r="J122" s="14"/>
      <c r="K122" s="94" t="str">
        <f>K21</f>
        <v>31/XX/20XX</v>
      </c>
      <c r="L122" s="14"/>
      <c r="M122" s="14"/>
      <c r="N122" s="94" t="str">
        <f>N21</f>
        <v>31/XX/20XX</v>
      </c>
      <c r="O122" s="14"/>
      <c r="P122" s="91" t="s">
        <v>254</v>
      </c>
      <c r="Q122" s="14"/>
      <c r="R122" s="14"/>
      <c r="S122" s="94" t="str">
        <f>S21</f>
        <v>31/XX/20XX</v>
      </c>
      <c r="T122" s="14"/>
      <c r="U122" s="14"/>
      <c r="V122" s="94" t="str">
        <f>V21</f>
        <v>31/XX/20XX</v>
      </c>
      <c r="W122" s="14"/>
      <c r="X122" s="14"/>
      <c r="Y122" s="94" t="str">
        <f>Y21</f>
        <v>31/XX/20XX</v>
      </c>
      <c r="Z122" s="14"/>
      <c r="AA122" s="91" t="s">
        <v>253</v>
      </c>
      <c r="AB122" s="94" t="str">
        <f t="shared" ref="AB122:AD122" si="242">AB21</f>
        <v>31/XX/20XX</v>
      </c>
      <c r="AC122" s="94" t="str">
        <f t="shared" si="242"/>
        <v>31/XX/20XX</v>
      </c>
      <c r="AD122" s="94" t="str">
        <f t="shared" si="242"/>
        <v>31/XX/20XX</v>
      </c>
      <c r="AE122" s="14"/>
      <c r="AF122" s="91" t="s">
        <v>254</v>
      </c>
      <c r="AG122" s="14"/>
      <c r="AH122" s="14"/>
      <c r="AI122" s="94" t="str">
        <f>AI21</f>
        <v>31/XX/20XX</v>
      </c>
      <c r="AJ122" s="14"/>
      <c r="AK122" s="14"/>
      <c r="AL122" s="94" t="str">
        <f>AL21</f>
        <v>31/XX/20XX</v>
      </c>
      <c r="AM122" s="14"/>
      <c r="AN122" s="14"/>
      <c r="AO122" s="94" t="str">
        <f>AO21</f>
        <v>31/XX/20XX</v>
      </c>
      <c r="AP122" s="14"/>
      <c r="AQ122" s="91" t="s">
        <v>253</v>
      </c>
      <c r="AR122" s="94" t="str">
        <f t="shared" ref="AR122:AT122" si="243">AR21</f>
        <v>31/XX/20XX</v>
      </c>
      <c r="AS122" s="94" t="str">
        <f t="shared" si="243"/>
        <v>31/XX/20XX</v>
      </c>
      <c r="AT122" s="94" t="str">
        <f t="shared" si="243"/>
        <v>31/XX/20XX</v>
      </c>
      <c r="AU122" s="14"/>
    </row>
    <row r="123" ht="14.25" customHeight="1">
      <c r="A123" s="85"/>
      <c r="C123" s="85"/>
      <c r="D123" s="14"/>
      <c r="E123" s="96" t="s">
        <v>332</v>
      </c>
      <c r="F123" s="14"/>
      <c r="G123" s="14"/>
      <c r="H123" s="97">
        <v>0.0</v>
      </c>
      <c r="I123" s="14"/>
      <c r="J123" s="14"/>
      <c r="K123" s="97">
        <v>0.0</v>
      </c>
      <c r="L123" s="14"/>
      <c r="M123" s="14"/>
      <c r="N123" s="97">
        <v>0.0</v>
      </c>
      <c r="O123" s="14"/>
      <c r="P123" s="96" t="s">
        <v>332</v>
      </c>
      <c r="Q123" s="14"/>
      <c r="R123" s="14"/>
      <c r="S123" s="97">
        <v>0.0</v>
      </c>
      <c r="T123" s="14"/>
      <c r="U123" s="14"/>
      <c r="V123" s="97">
        <v>0.0</v>
      </c>
      <c r="W123" s="14"/>
      <c r="X123" s="14"/>
      <c r="Y123" s="97">
        <v>0.0</v>
      </c>
      <c r="Z123" s="14"/>
      <c r="AA123" s="96" t="s">
        <v>332</v>
      </c>
      <c r="AB123" s="98">
        <f t="shared" ref="AB123:AB124" si="244">S123/S$16</f>
        <v>0</v>
      </c>
      <c r="AC123" s="98">
        <f t="shared" ref="AC123:AC124" si="245">V123/V$16</f>
        <v>0</v>
      </c>
      <c r="AD123" s="98">
        <f t="shared" ref="AD123:AD124" si="246">Y123/Y$16</f>
        <v>0</v>
      </c>
      <c r="AE123" s="14"/>
      <c r="AF123" s="96" t="s">
        <v>332</v>
      </c>
      <c r="AG123" s="14"/>
      <c r="AH123" s="14"/>
      <c r="AI123" s="97">
        <v>0.0</v>
      </c>
      <c r="AJ123" s="14"/>
      <c r="AK123" s="14"/>
      <c r="AL123" s="97">
        <v>0.0</v>
      </c>
      <c r="AM123" s="14"/>
      <c r="AN123" s="14"/>
      <c r="AO123" s="97">
        <v>0.0</v>
      </c>
      <c r="AP123" s="14"/>
      <c r="AQ123" s="96" t="s">
        <v>332</v>
      </c>
      <c r="AR123" s="98">
        <f t="shared" ref="AR123:AR124" si="247">AI123/AI$16</f>
        <v>0</v>
      </c>
      <c r="AS123" s="98">
        <f t="shared" ref="AS123:AS124" si="248">AL123/AL$16</f>
        <v>0</v>
      </c>
      <c r="AT123" s="98">
        <f t="shared" ref="AT123:AT124" si="249">AO123/AO$16</f>
        <v>0</v>
      </c>
      <c r="AU123" s="14"/>
    </row>
    <row r="124" ht="14.25" customHeight="1">
      <c r="A124" s="85">
        <f>IF(OR(H124&gt;0,K124&gt;0,N124&gt;0,AB124&gt;0,AC124&gt;0,AD124&gt;0,AI124&gt;0,AL124&gt;0,AO124&gt;0),1,0)</f>
        <v>0</v>
      </c>
      <c r="C124" s="85"/>
      <c r="D124" s="14"/>
      <c r="E124" s="96" t="s">
        <v>256</v>
      </c>
      <c r="F124" s="14"/>
      <c r="G124" s="14"/>
      <c r="H124" s="97">
        <v>0.0</v>
      </c>
      <c r="I124" s="14"/>
      <c r="J124" s="14"/>
      <c r="K124" s="97">
        <v>0.0</v>
      </c>
      <c r="L124" s="14"/>
      <c r="M124" s="14"/>
      <c r="N124" s="97">
        <v>0.0</v>
      </c>
      <c r="O124" s="14"/>
      <c r="P124" s="96" t="s">
        <v>256</v>
      </c>
      <c r="Q124" s="14"/>
      <c r="R124" s="14"/>
      <c r="S124" s="97">
        <v>0.0</v>
      </c>
      <c r="T124" s="14"/>
      <c r="U124" s="14"/>
      <c r="V124" s="97">
        <v>0.0</v>
      </c>
      <c r="W124" s="14"/>
      <c r="X124" s="14"/>
      <c r="Y124" s="97">
        <v>0.0</v>
      </c>
      <c r="Z124" s="14"/>
      <c r="AA124" s="96" t="s">
        <v>256</v>
      </c>
      <c r="AB124" s="98">
        <f t="shared" si="244"/>
        <v>0</v>
      </c>
      <c r="AC124" s="98">
        <f t="shared" si="245"/>
        <v>0</v>
      </c>
      <c r="AD124" s="98">
        <f t="shared" si="246"/>
        <v>0</v>
      </c>
      <c r="AE124" s="14"/>
      <c r="AF124" s="96" t="s">
        <v>256</v>
      </c>
      <c r="AG124" s="14"/>
      <c r="AH124" s="14"/>
      <c r="AI124" s="97">
        <v>0.0</v>
      </c>
      <c r="AJ124" s="14"/>
      <c r="AK124" s="14"/>
      <c r="AL124" s="97">
        <v>0.0</v>
      </c>
      <c r="AM124" s="14"/>
      <c r="AN124" s="14"/>
      <c r="AO124" s="97">
        <v>0.0</v>
      </c>
      <c r="AP124" s="14"/>
      <c r="AQ124" s="96" t="s">
        <v>256</v>
      </c>
      <c r="AR124" s="98">
        <f t="shared" si="247"/>
        <v>0</v>
      </c>
      <c r="AS124" s="98">
        <f t="shared" si="248"/>
        <v>0</v>
      </c>
      <c r="AT124" s="98">
        <f t="shared" si="249"/>
        <v>0</v>
      </c>
      <c r="AU124" s="14"/>
    </row>
    <row r="125" ht="14.25" customHeight="1">
      <c r="A125" s="85"/>
      <c r="C125" s="85"/>
      <c r="D125" s="14"/>
      <c r="E125" s="99" t="s">
        <v>257</v>
      </c>
      <c r="F125" s="14"/>
      <c r="G125" s="14"/>
      <c r="H125" s="100">
        <f>SUM(H123:H124)</f>
        <v>0</v>
      </c>
      <c r="I125" s="14"/>
      <c r="J125" s="14"/>
      <c r="K125" s="100">
        <f>SUM(K123:K124)</f>
        <v>0</v>
      </c>
      <c r="L125" s="14"/>
      <c r="M125" s="14"/>
      <c r="N125" s="100">
        <f>SUM(N123:N124)</f>
        <v>0</v>
      </c>
      <c r="O125" s="14"/>
      <c r="P125" s="99" t="s">
        <v>257</v>
      </c>
      <c r="Q125" s="14"/>
      <c r="R125" s="14"/>
      <c r="S125" s="100">
        <f>SUM(S123:S124)</f>
        <v>0</v>
      </c>
      <c r="T125" s="14"/>
      <c r="U125" s="14"/>
      <c r="V125" s="100">
        <f>SUM(V123:V124)</f>
        <v>0</v>
      </c>
      <c r="W125" s="14"/>
      <c r="X125" s="14"/>
      <c r="Y125" s="100">
        <f>SUM(Y123:Y124)</f>
        <v>0</v>
      </c>
      <c r="Z125" s="14"/>
      <c r="AA125" s="99" t="s">
        <v>257</v>
      </c>
      <c r="AB125" s="100">
        <f t="shared" ref="AB125:AD125" si="250">SUM(AB123:AB124)</f>
        <v>0</v>
      </c>
      <c r="AC125" s="100">
        <f t="shared" si="250"/>
        <v>0</v>
      </c>
      <c r="AD125" s="100">
        <f t="shared" si="250"/>
        <v>0</v>
      </c>
      <c r="AE125" s="14"/>
      <c r="AF125" s="99" t="s">
        <v>257</v>
      </c>
      <c r="AG125" s="14"/>
      <c r="AH125" s="14"/>
      <c r="AI125" s="100">
        <f>SUM(AI123:AI124)</f>
        <v>0</v>
      </c>
      <c r="AJ125" s="14"/>
      <c r="AK125" s="14"/>
      <c r="AL125" s="100">
        <f>SUM(AL123:AL124)</f>
        <v>0</v>
      </c>
      <c r="AM125" s="14"/>
      <c r="AN125" s="14"/>
      <c r="AO125" s="100">
        <f>SUM(AO123:AO124)</f>
        <v>0</v>
      </c>
      <c r="AP125" s="14"/>
      <c r="AQ125" s="99" t="s">
        <v>257</v>
      </c>
      <c r="AR125" s="100">
        <f t="shared" ref="AR125:AT125" si="251">SUM(AR123:AR124)</f>
        <v>0</v>
      </c>
      <c r="AS125" s="100">
        <f t="shared" si="251"/>
        <v>0</v>
      </c>
      <c r="AT125" s="100">
        <f t="shared" si="251"/>
        <v>0</v>
      </c>
      <c r="AU125" s="14"/>
    </row>
    <row r="126" ht="14.25" customHeight="1">
      <c r="A126" s="85"/>
      <c r="C126" s="85"/>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row>
    <row r="127" ht="14.25" customHeight="1">
      <c r="A127" s="85"/>
      <c r="C127" s="85"/>
      <c r="D127" s="14"/>
      <c r="E127" s="96" t="s">
        <v>258</v>
      </c>
      <c r="F127" s="14"/>
      <c r="G127" s="14"/>
      <c r="H127" s="97">
        <v>0.0</v>
      </c>
      <c r="I127" s="14"/>
      <c r="J127" s="14"/>
      <c r="K127" s="97">
        <v>0.0</v>
      </c>
      <c r="L127" s="14"/>
      <c r="M127" s="14"/>
      <c r="N127" s="97">
        <v>0.0</v>
      </c>
      <c r="O127" s="14"/>
      <c r="P127" s="96" t="s">
        <v>258</v>
      </c>
      <c r="Q127" s="14"/>
      <c r="R127" s="14"/>
      <c r="S127" s="97">
        <v>0.0</v>
      </c>
      <c r="T127" s="14"/>
      <c r="U127" s="14"/>
      <c r="V127" s="97">
        <v>0.0</v>
      </c>
      <c r="W127" s="14"/>
      <c r="X127" s="14"/>
      <c r="Y127" s="97">
        <v>0.0</v>
      </c>
      <c r="Z127" s="14"/>
      <c r="AA127" s="96" t="s">
        <v>258</v>
      </c>
      <c r="AB127" s="98">
        <f>S127/S$17</f>
        <v>0</v>
      </c>
      <c r="AC127" s="98">
        <f>V127/V$17</f>
        <v>0</v>
      </c>
      <c r="AD127" s="98">
        <f>Y127/Y$17</f>
        <v>0</v>
      </c>
      <c r="AE127" s="14"/>
      <c r="AF127" s="96" t="s">
        <v>258</v>
      </c>
      <c r="AG127" s="14"/>
      <c r="AH127" s="14"/>
      <c r="AI127" s="97">
        <v>0.0</v>
      </c>
      <c r="AJ127" s="14"/>
      <c r="AK127" s="14"/>
      <c r="AL127" s="97">
        <v>0.0</v>
      </c>
      <c r="AM127" s="14"/>
      <c r="AN127" s="14"/>
      <c r="AO127" s="97">
        <v>0.0</v>
      </c>
      <c r="AP127" s="14"/>
      <c r="AQ127" s="96" t="s">
        <v>258</v>
      </c>
      <c r="AR127" s="98">
        <f>AI127/AI$17</f>
        <v>0</v>
      </c>
      <c r="AS127" s="98">
        <f>AL127/AL$17</f>
        <v>0</v>
      </c>
      <c r="AT127" s="98">
        <f>AO127/AO$17</f>
        <v>0</v>
      </c>
      <c r="AU127" s="14"/>
    </row>
    <row r="128" ht="14.25" customHeight="1">
      <c r="A128" s="85"/>
      <c r="C128" s="85"/>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row>
    <row r="129" ht="14.25" customHeight="1">
      <c r="A129" s="85"/>
      <c r="C129" s="85"/>
      <c r="D129" s="14"/>
      <c r="E129" s="117" t="s">
        <v>259</v>
      </c>
      <c r="F129" s="14"/>
      <c r="G129" s="14"/>
      <c r="H129" s="100">
        <f>H78+H79+H85+H87+H94+H95+H100+H102-H74</f>
        <v>0</v>
      </c>
      <c r="I129" s="14"/>
      <c r="J129" s="14"/>
      <c r="K129" s="100">
        <f>K78+K79+K85+K87+K94+K95+K100+K102-K74</f>
        <v>0</v>
      </c>
      <c r="L129" s="14"/>
      <c r="M129" s="14"/>
      <c r="N129" s="100">
        <f>N78+N79+N85+N87+N94+N95+N100+N102-N74</f>
        <v>0</v>
      </c>
      <c r="O129" s="14"/>
      <c r="P129" s="117" t="s">
        <v>259</v>
      </c>
      <c r="Q129" s="14"/>
      <c r="R129" s="14"/>
      <c r="S129" s="100">
        <f>S78+S79+S85+S87+S94+S95+S100+S102-S74</f>
        <v>0</v>
      </c>
      <c r="T129" s="14"/>
      <c r="U129" s="14"/>
      <c r="V129" s="100">
        <f>V78+V79+V85+V87+V94+V95+V100+V102-V74</f>
        <v>0</v>
      </c>
      <c r="W129" s="14"/>
      <c r="X129" s="14"/>
      <c r="Y129" s="100">
        <f>Y78+Y79+Y85+Y87+Y94+Y95+Y100+Y102-Y74</f>
        <v>0</v>
      </c>
      <c r="Z129" s="14"/>
      <c r="AA129" s="117" t="s">
        <v>259</v>
      </c>
      <c r="AB129" s="100">
        <f t="shared" ref="AB129:AD129" si="252">AB78+AB79+AB85+AB87+AB94+AB95+AB100+AB102-AB74</f>
        <v>0</v>
      </c>
      <c r="AC129" s="100">
        <f t="shared" si="252"/>
        <v>0</v>
      </c>
      <c r="AD129" s="100">
        <f t="shared" si="252"/>
        <v>0</v>
      </c>
      <c r="AE129" s="14"/>
      <c r="AF129" s="117" t="s">
        <v>259</v>
      </c>
      <c r="AG129" s="14"/>
      <c r="AH129" s="14"/>
      <c r="AI129" s="100">
        <f>AI78+AI79+AI85+AI87+AI94+AI95+AI100+AI102-AI74</f>
        <v>0</v>
      </c>
      <c r="AJ129" s="14"/>
      <c r="AK129" s="14"/>
      <c r="AL129" s="100">
        <f>AL78+AL79+AL85+AL87+AL94+AL95+AL100+AL102-AL74</f>
        <v>0</v>
      </c>
      <c r="AM129" s="14"/>
      <c r="AN129" s="14"/>
      <c r="AO129" s="100">
        <f>AO78+AO79+AO85+AO87+AO94+AO95+AO100+AO102-AO74</f>
        <v>0</v>
      </c>
      <c r="AP129" s="14"/>
      <c r="AQ129" s="117" t="s">
        <v>259</v>
      </c>
      <c r="AR129" s="100">
        <f t="shared" ref="AR129:AT129" si="253">AR78+AR79+AR85+AR87+AR94+AR95+AR100+AR102-AR74</f>
        <v>0</v>
      </c>
      <c r="AS129" s="100">
        <f t="shared" si="253"/>
        <v>0</v>
      </c>
      <c r="AT129" s="100">
        <f t="shared" si="253"/>
        <v>0</v>
      </c>
      <c r="AU129" s="14"/>
    </row>
    <row r="130" ht="14.25" customHeight="1">
      <c r="A130" s="85"/>
      <c r="C130" s="85"/>
      <c r="D130" s="14"/>
      <c r="E130" s="117" t="s">
        <v>260</v>
      </c>
      <c r="F130" s="14"/>
      <c r="G130" s="14"/>
      <c r="H130" s="100" t="str">
        <f>'Authority RAG Thresholds'!$F$26</f>
        <v/>
      </c>
      <c r="I130" s="14"/>
      <c r="J130" s="14"/>
      <c r="K130" s="100" t="str">
        <f>'Authority RAG Thresholds'!$F$26</f>
        <v/>
      </c>
      <c r="L130" s="14"/>
      <c r="M130" s="14"/>
      <c r="N130" s="100" t="str">
        <f>'Authority RAG Thresholds'!$F$26</f>
        <v/>
      </c>
      <c r="O130" s="14"/>
      <c r="P130" s="117" t="s">
        <v>260</v>
      </c>
      <c r="Q130" s="14"/>
      <c r="R130" s="14"/>
      <c r="S130" s="100" t="str">
        <f>'Authority RAG Thresholds'!$F$26</f>
        <v/>
      </c>
      <c r="T130" s="14"/>
      <c r="U130" s="14"/>
      <c r="V130" s="100" t="str">
        <f>'Authority RAG Thresholds'!$F$26</f>
        <v/>
      </c>
      <c r="W130" s="14"/>
      <c r="X130" s="14"/>
      <c r="Y130" s="100" t="str">
        <f>'Authority RAG Thresholds'!$F$26</f>
        <v/>
      </c>
      <c r="Z130" s="14"/>
      <c r="AA130" s="117" t="s">
        <v>260</v>
      </c>
      <c r="AB130" s="100" t="str">
        <f>'Authority RAG Thresholds'!$F$26</f>
        <v/>
      </c>
      <c r="AC130" s="100" t="str">
        <f>'Authority RAG Thresholds'!$F$26</f>
        <v/>
      </c>
      <c r="AD130" s="100" t="str">
        <f>'Authority RAG Thresholds'!$F$26</f>
        <v/>
      </c>
      <c r="AE130" s="14"/>
      <c r="AF130" s="117" t="s">
        <v>260</v>
      </c>
      <c r="AG130" s="14"/>
      <c r="AH130" s="14"/>
      <c r="AI130" s="100" t="str">
        <f>'Authority RAG Thresholds'!$F$26</f>
        <v/>
      </c>
      <c r="AJ130" s="14"/>
      <c r="AK130" s="14"/>
      <c r="AL130" s="100" t="str">
        <f>'Authority RAG Thresholds'!$F$26</f>
        <v/>
      </c>
      <c r="AM130" s="14"/>
      <c r="AN130" s="14"/>
      <c r="AO130" s="100" t="str">
        <f>'Authority RAG Thresholds'!$F$26</f>
        <v/>
      </c>
      <c r="AP130" s="14"/>
      <c r="AQ130" s="117" t="s">
        <v>260</v>
      </c>
      <c r="AR130" s="100" t="str">
        <f>$H$130</f>
        <v/>
      </c>
      <c r="AS130" s="100" t="str">
        <f>$K$130</f>
        <v/>
      </c>
      <c r="AT130" s="100" t="str">
        <f>$N$130</f>
        <v/>
      </c>
      <c r="AU130" s="14"/>
    </row>
    <row r="131" ht="14.25" customHeight="1">
      <c r="A131" s="85"/>
      <c r="C131" s="85"/>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row>
    <row r="132" ht="14.25" customHeight="1">
      <c r="A132" s="85"/>
      <c r="C132" s="85"/>
      <c r="D132" s="112"/>
      <c r="E132" s="112"/>
      <c r="F132" s="14"/>
      <c r="G132" s="14"/>
      <c r="H132" s="118"/>
      <c r="I132" s="118"/>
      <c r="J132" s="118"/>
      <c r="K132" s="118"/>
      <c r="L132" s="118"/>
      <c r="M132" s="118"/>
      <c r="N132" s="118"/>
      <c r="O132" s="112"/>
      <c r="P132" s="112"/>
      <c r="Q132" s="14"/>
      <c r="R132" s="14"/>
      <c r="S132" s="118"/>
      <c r="T132" s="118"/>
      <c r="U132" s="118"/>
      <c r="V132" s="118"/>
      <c r="W132" s="118"/>
      <c r="X132" s="118"/>
      <c r="Y132" s="118"/>
      <c r="Z132" s="112"/>
      <c r="AA132" s="112"/>
      <c r="AB132" s="118"/>
      <c r="AC132" s="118"/>
      <c r="AD132" s="118"/>
      <c r="AE132" s="112"/>
      <c r="AF132" s="112"/>
      <c r="AG132" s="118"/>
      <c r="AH132" s="118"/>
      <c r="AI132" s="118"/>
      <c r="AJ132" s="118"/>
      <c r="AK132" s="118"/>
      <c r="AL132" s="118"/>
      <c r="AM132" s="118"/>
      <c r="AN132" s="118"/>
      <c r="AO132" s="118"/>
      <c r="AP132" s="112"/>
      <c r="AQ132" s="112"/>
      <c r="AR132" s="118"/>
      <c r="AS132" s="118"/>
      <c r="AT132" s="118"/>
      <c r="AU132" s="112"/>
    </row>
    <row r="133" ht="14.25" customHeight="1">
      <c r="A133" s="85"/>
      <c r="C133" s="85"/>
      <c r="D133" s="14"/>
      <c r="E133" s="23" t="s">
        <v>261</v>
      </c>
      <c r="F133" s="14"/>
      <c r="G133" s="14"/>
      <c r="H133" s="14"/>
      <c r="I133" s="118"/>
      <c r="J133" s="118"/>
      <c r="K133" s="14"/>
      <c r="L133" s="118"/>
      <c r="M133" s="118"/>
      <c r="N133" s="14"/>
      <c r="O133" s="14"/>
      <c r="P133" s="81"/>
      <c r="Q133" s="14"/>
      <c r="R133" s="14"/>
      <c r="S133" s="14"/>
      <c r="T133" s="118"/>
      <c r="U133" s="118"/>
      <c r="V133" s="14"/>
      <c r="W133" s="118"/>
      <c r="X133" s="118"/>
      <c r="Y133" s="14"/>
      <c r="Z133" s="14"/>
      <c r="AA133" s="23" t="s">
        <v>261</v>
      </c>
      <c r="AB133" s="14"/>
      <c r="AC133" s="14"/>
      <c r="AD133" s="14"/>
      <c r="AE133" s="14"/>
      <c r="AF133" s="14"/>
      <c r="AG133" s="14"/>
      <c r="AH133" s="14"/>
      <c r="AI133" s="14"/>
      <c r="AJ133" s="14"/>
      <c r="AK133" s="14"/>
      <c r="AL133" s="14"/>
      <c r="AM133" s="14"/>
      <c r="AN133" s="14"/>
      <c r="AO133" s="14"/>
      <c r="AP133" s="14"/>
      <c r="AQ133" s="23" t="s">
        <v>261</v>
      </c>
      <c r="AR133" s="14"/>
      <c r="AS133" s="14"/>
      <c r="AT133" s="14"/>
      <c r="AU133" s="14"/>
    </row>
    <row r="134" ht="14.25" customHeight="1">
      <c r="A134" s="85"/>
      <c r="C134" s="85"/>
      <c r="D134" s="14"/>
      <c r="E134" s="16" t="s">
        <v>118</v>
      </c>
      <c r="F134" s="14"/>
      <c r="G134" s="14"/>
      <c r="H134" s="119" t="str">
        <f>H32/H130</f>
        <v>#DIV/0!</v>
      </c>
      <c r="I134" s="118"/>
      <c r="J134" s="118"/>
      <c r="K134" s="119" t="str">
        <f>K32/K130</f>
        <v>#DIV/0!</v>
      </c>
      <c r="L134" s="118"/>
      <c r="M134" s="118"/>
      <c r="N134" s="119" t="str">
        <f>N32/N130</f>
        <v>#DIV/0!</v>
      </c>
      <c r="O134" s="14"/>
      <c r="P134" s="14"/>
      <c r="Q134" s="14"/>
      <c r="R134" s="14"/>
      <c r="S134" s="127"/>
      <c r="T134" s="118"/>
      <c r="U134" s="118"/>
      <c r="V134" s="127"/>
      <c r="W134" s="118"/>
      <c r="X134" s="118"/>
      <c r="Y134" s="127"/>
      <c r="Z134" s="14"/>
      <c r="AA134" s="16" t="s">
        <v>118</v>
      </c>
      <c r="AB134" s="119" t="str">
        <f t="shared" ref="AB134:AD134" si="254">AB32/AB130</f>
        <v>#DIV/0!</v>
      </c>
      <c r="AC134" s="119" t="str">
        <f t="shared" si="254"/>
        <v>#DIV/0!</v>
      </c>
      <c r="AD134" s="119" t="str">
        <f t="shared" si="254"/>
        <v>#DIV/0!</v>
      </c>
      <c r="AE134" s="14"/>
      <c r="AF134" s="14"/>
      <c r="AG134" s="14"/>
      <c r="AH134" s="14"/>
      <c r="AI134" s="14"/>
      <c r="AJ134" s="14"/>
      <c r="AK134" s="14"/>
      <c r="AL134" s="14"/>
      <c r="AM134" s="14"/>
      <c r="AN134" s="14"/>
      <c r="AO134" s="14"/>
      <c r="AP134" s="14"/>
      <c r="AQ134" s="16" t="s">
        <v>118</v>
      </c>
      <c r="AR134" s="119" t="str">
        <f t="shared" ref="AR134:AT134" si="255">AR32/AR130</f>
        <v>#DIV/0!</v>
      </c>
      <c r="AS134" s="119" t="str">
        <f t="shared" si="255"/>
        <v>#DIV/0!</v>
      </c>
      <c r="AT134" s="119" t="str">
        <f t="shared" si="255"/>
        <v>#DIV/0!</v>
      </c>
      <c r="AU134" s="14"/>
    </row>
    <row r="135" ht="14.25" customHeight="1">
      <c r="A135" s="85"/>
      <c r="C135" s="85"/>
      <c r="D135" s="14"/>
      <c r="E135" s="16" t="s">
        <v>120</v>
      </c>
      <c r="F135" s="14"/>
      <c r="G135" s="14"/>
      <c r="H135" s="120">
        <f>IF(H32=0,0,H39/H32)</f>
        <v>0</v>
      </c>
      <c r="I135" s="118"/>
      <c r="J135" s="118"/>
      <c r="K135" s="120">
        <f>IF(K32=0,0,K39/K32)</f>
        <v>0</v>
      </c>
      <c r="L135" s="118"/>
      <c r="M135" s="118"/>
      <c r="N135" s="120">
        <f>IF(N32=0,0,N39/N32)</f>
        <v>0</v>
      </c>
      <c r="O135" s="14"/>
      <c r="P135" s="14"/>
      <c r="Q135" s="14"/>
      <c r="R135" s="14"/>
      <c r="S135" s="128"/>
      <c r="T135" s="118"/>
      <c r="U135" s="118"/>
      <c r="V135" s="128"/>
      <c r="W135" s="118"/>
      <c r="X135" s="118"/>
      <c r="Y135" s="128"/>
      <c r="Z135" s="14"/>
      <c r="AA135" s="16" t="s">
        <v>120</v>
      </c>
      <c r="AB135" s="120">
        <f t="shared" ref="AB135:AD135" si="256">IF(AB32=0,0,AB39/AB32)</f>
        <v>0</v>
      </c>
      <c r="AC135" s="120">
        <f t="shared" si="256"/>
        <v>0</v>
      </c>
      <c r="AD135" s="120">
        <f t="shared" si="256"/>
        <v>0</v>
      </c>
      <c r="AE135" s="14"/>
      <c r="AF135" s="14"/>
      <c r="AG135" s="14"/>
      <c r="AH135" s="14"/>
      <c r="AI135" s="14"/>
      <c r="AJ135" s="14"/>
      <c r="AK135" s="14"/>
      <c r="AL135" s="14"/>
      <c r="AM135" s="14"/>
      <c r="AN135" s="14"/>
      <c r="AO135" s="14"/>
      <c r="AP135" s="14"/>
      <c r="AQ135" s="16" t="s">
        <v>120</v>
      </c>
      <c r="AR135" s="120">
        <f t="shared" ref="AR135:AT135" si="257">IF(AR32=0,0,AR39/AR32)</f>
        <v>0</v>
      </c>
      <c r="AS135" s="120">
        <f t="shared" si="257"/>
        <v>0</v>
      </c>
      <c r="AT135" s="120">
        <f t="shared" si="257"/>
        <v>0</v>
      </c>
      <c r="AU135" s="14"/>
    </row>
    <row r="136" ht="14.25" customHeight="1">
      <c r="A136" s="85"/>
      <c r="C136" s="85"/>
      <c r="D136" s="14"/>
      <c r="E136" s="16" t="s">
        <v>262</v>
      </c>
      <c r="F136" s="14"/>
      <c r="G136" s="14"/>
      <c r="H136" s="120" t="str">
        <f>IF(H125=0,"N/A",  IF(  OR(  H125  &lt;  0,  (H78+H79+H85+H87+H94+H95+H100+H102-H74)  &lt;=  0  ),  0,  H125/(H78+H79+H85+H87+H94+H95+H100+H102-H74)  )  )</f>
        <v>N/A</v>
      </c>
      <c r="I136" s="118"/>
      <c r="J136" s="118"/>
      <c r="K136" s="120" t="str">
        <f>IF(K125=0,"N/A",  IF(  OR(  K125  &lt;  0,  (K78+K79+K85+K87+K94+K95+K100+K102-K74)  &lt;=  0  ),  0,  K125/(K78+K79+K85+K87+K94+K95+K100+K102-K74)  )  )</f>
        <v>N/A</v>
      </c>
      <c r="L136" s="118"/>
      <c r="M136" s="118"/>
      <c r="N136" s="120" t="str">
        <f>IF(N125=0,"N/A",  IF(  OR(  N125  &lt;  0,  (N78+N79+N85+N87+N94+N95+N100+N102-N74)  &lt;=  0  ),  0,  N125/(N78+N79+N85+N87+N94+N95+N100+N102-N74)  )  )</f>
        <v>N/A</v>
      </c>
      <c r="O136" s="14"/>
      <c r="P136" s="14"/>
      <c r="Q136" s="14"/>
      <c r="R136" s="14"/>
      <c r="S136" s="129"/>
      <c r="T136" s="118"/>
      <c r="U136" s="118"/>
      <c r="V136" s="129"/>
      <c r="W136" s="118"/>
      <c r="X136" s="118"/>
      <c r="Y136" s="129"/>
      <c r="Z136" s="14"/>
      <c r="AA136" s="16" t="s">
        <v>262</v>
      </c>
      <c r="AB136" s="120" t="str">
        <f t="shared" ref="AB136:AD136" si="258">IF(AB125=0,"N/A",  IF(  OR(  AB125  &lt;  0,  (AB78+AB79+AB85+AB87+AB94+AB95+AB100+AB102-AB74)  &lt;=  0  ),  0,  AB125/(AB78+AB79+AB85+AB87+AB94+AB95+AB100+AB102-AB74)  )  )</f>
        <v>N/A</v>
      </c>
      <c r="AC136" s="120" t="str">
        <f t="shared" si="258"/>
        <v>N/A</v>
      </c>
      <c r="AD136" s="120" t="str">
        <f t="shared" si="258"/>
        <v>N/A</v>
      </c>
      <c r="AE136" s="14"/>
      <c r="AF136" s="14"/>
      <c r="AG136" s="14"/>
      <c r="AH136" s="14"/>
      <c r="AI136" s="14"/>
      <c r="AJ136" s="14"/>
      <c r="AK136" s="14"/>
      <c r="AL136" s="14"/>
      <c r="AM136" s="14"/>
      <c r="AN136" s="14"/>
      <c r="AO136" s="14"/>
      <c r="AP136" s="14"/>
      <c r="AQ136" s="16" t="s">
        <v>262</v>
      </c>
      <c r="AR136" s="120" t="str">
        <f t="shared" ref="AR136:AT136" si="259">IF(AR125=0,"N/A",  IF(  OR(  AR125  &lt;  0,  (AR78+AR79+AR85+AR87+AR94+AR95+AR100+AR102-AR74)  &lt;=  0  ),  0,  AR125/(AR78+AR79+AR85+AR87+AR94+AR95+AR100+AR102-AR74)  )  )</f>
        <v>N/A</v>
      </c>
      <c r="AS136" s="120" t="str">
        <f t="shared" si="259"/>
        <v>N/A</v>
      </c>
      <c r="AT136" s="120" t="str">
        <f t="shared" si="259"/>
        <v>N/A</v>
      </c>
      <c r="AU136" s="14"/>
    </row>
    <row r="137" ht="14.25" customHeight="1">
      <c r="A137" s="85"/>
      <c r="C137" s="85"/>
      <c r="D137" s="14"/>
      <c r="E137" s="16" t="s">
        <v>124</v>
      </c>
      <c r="F137" s="14"/>
      <c r="G137" s="14"/>
      <c r="H137" s="119" t="str">
        <f>IF(   (H78+H79+H85+H87+H94+H95+H100+H102-H74)/(H$39-H$55)   &lt;=  0,  0,  (H78+H79+H85+H87+H94+H95+H100+H102-H74)/(H$39-H$55)  )</f>
        <v>#DIV/0!</v>
      </c>
      <c r="I137" s="118"/>
      <c r="J137" s="118"/>
      <c r="K137" s="119" t="str">
        <f>IF(   (K78+K79+K85+K87+K94+K95+K100+K102-K74)/(K$39-K$55)   &lt;=  0,  0,  (K78+K79+K85+K87+K94+K95+K100+K102-K74)/(K$39-K$55)  )</f>
        <v>#DIV/0!</v>
      </c>
      <c r="L137" s="118"/>
      <c r="M137" s="118"/>
      <c r="N137" s="119" t="str">
        <f>IF(   (N78+N79+N85+N87+N94+N95+N100+N102-N74)/(N$39-N$55)   &lt;=  0,  0,  (N78+N79+N85+N87+N94+N95+N100+N102-N74)/(N$39-N$55)  )</f>
        <v>#DIV/0!</v>
      </c>
      <c r="O137" s="14"/>
      <c r="P137" s="14"/>
      <c r="Q137" s="14"/>
      <c r="R137" s="14"/>
      <c r="S137" s="130"/>
      <c r="T137" s="118"/>
      <c r="U137" s="118"/>
      <c r="V137" s="130"/>
      <c r="W137" s="118"/>
      <c r="X137" s="118"/>
      <c r="Y137" s="130"/>
      <c r="Z137" s="14"/>
      <c r="AA137" s="16" t="s">
        <v>124</v>
      </c>
      <c r="AB137" s="119" t="str">
        <f t="shared" ref="AB137:AD137" si="260">IF(   (AB78+AB79+AB85+AB87+AB94+AB95+AB100+AB102-AB74)/(AB$39-AB$55)   &lt;=  0,  0,  (AB78+AB79+AB85+AB87+AB94+AB95+AB100+AB102-AB74)/(AB$39-AB$55)  )</f>
        <v>#DIV/0!</v>
      </c>
      <c r="AC137" s="119" t="str">
        <f t="shared" si="260"/>
        <v>#DIV/0!</v>
      </c>
      <c r="AD137" s="119" t="str">
        <f t="shared" si="260"/>
        <v>#DIV/0!</v>
      </c>
      <c r="AE137" s="14"/>
      <c r="AF137" s="14"/>
      <c r="AG137" s="14"/>
      <c r="AH137" s="14"/>
      <c r="AI137" s="14"/>
      <c r="AJ137" s="14"/>
      <c r="AK137" s="14"/>
      <c r="AL137" s="14"/>
      <c r="AM137" s="14"/>
      <c r="AN137" s="14"/>
      <c r="AO137" s="14"/>
      <c r="AP137" s="14"/>
      <c r="AQ137" s="16" t="s">
        <v>124</v>
      </c>
      <c r="AR137" s="119" t="str">
        <f t="shared" ref="AR137:AT137" si="261">IF(   (AR78+AR79+AR85+AR87+AR94+AR95+AR100+AR102-AR74)/(AR$39-AR$55)   &lt;=  0,  0,  (AR78+AR79+AR85+AR87+AR94+AR95+AR100+AR102-AR74)/(AR$39-AR$55)  )</f>
        <v>#DIV/0!</v>
      </c>
      <c r="AS137" s="119" t="str">
        <f t="shared" si="261"/>
        <v>#DIV/0!</v>
      </c>
      <c r="AT137" s="119" t="str">
        <f t="shared" si="261"/>
        <v>#DIV/0!</v>
      </c>
      <c r="AU137" s="14"/>
    </row>
    <row r="138" ht="14.25" customHeight="1">
      <c r="A138" s="85"/>
      <c r="C138" s="85"/>
      <c r="D138" s="14"/>
      <c r="E138" s="16" t="s">
        <v>126</v>
      </c>
      <c r="F138" s="14"/>
      <c r="G138" s="14"/>
      <c r="H138" s="119" t="str">
        <f>IF(   (H78+H79+H85+H87+H94+H95+H100+H102-H74-(H61-H96))/(H39-H55)   &lt;=  0,  0,  (H78+H79+H85+H87+H94+H95+H100+H102-H74-(H61-H96))/(H39-H55)  )</f>
        <v>#DIV/0!</v>
      </c>
      <c r="I138" s="118"/>
      <c r="J138" s="118"/>
      <c r="K138" s="119" t="str">
        <f>IF(   (K78+K79+K85+K87+K94+K95+K100+K102-K74-(K61-K96))/(K39-K55)   &lt;=  0,  0,  (K78+K79+K85+K87+K94+K95+K100+K102-K74-(K61-K96))/(K39-K55)  )</f>
        <v>#DIV/0!</v>
      </c>
      <c r="L138" s="118"/>
      <c r="M138" s="118"/>
      <c r="N138" s="119" t="str">
        <f>IF(   (N78+N79+N85+N87+N94+N95+N100+N102-N74-(N61-N96))/(N39-N55)   &lt;=  0,  0,  (N78+N79+N85+N87+N94+N95+N100+N102-N74-(N61-N96))/(N39-N55)  )</f>
        <v>#DIV/0!</v>
      </c>
      <c r="O138" s="14"/>
      <c r="P138" s="14"/>
      <c r="Q138" s="14"/>
      <c r="R138" s="14"/>
      <c r="S138" s="130"/>
      <c r="T138" s="118"/>
      <c r="U138" s="118"/>
      <c r="V138" s="130"/>
      <c r="W138" s="118"/>
      <c r="X138" s="118"/>
      <c r="Y138" s="130"/>
      <c r="Z138" s="14"/>
      <c r="AA138" s="16" t="s">
        <v>126</v>
      </c>
      <c r="AB138" s="119" t="str">
        <f t="shared" ref="AB138:AD138" si="262">IF(   (AB78+AB79+AB85+AB87+AB94+AB95+AB100+AB102-AB74-(AB61-AB96))/(AB39-AB55)   &lt;=  0,  0,  (AB78+AB79+AB85+AB87+AB94+AB95+AB100+AB102-AB74-(AB61-AB96))/(AB39-AB55)  )</f>
        <v>#DIV/0!</v>
      </c>
      <c r="AC138" s="119" t="str">
        <f t="shared" si="262"/>
        <v>#DIV/0!</v>
      </c>
      <c r="AD138" s="119" t="str">
        <f t="shared" si="262"/>
        <v>#DIV/0!</v>
      </c>
      <c r="AE138" s="14"/>
      <c r="AF138" s="14"/>
      <c r="AG138" s="14"/>
      <c r="AH138" s="14"/>
      <c r="AI138" s="14"/>
      <c r="AJ138" s="14"/>
      <c r="AK138" s="14"/>
      <c r="AL138" s="14"/>
      <c r="AM138" s="14"/>
      <c r="AN138" s="14"/>
      <c r="AO138" s="14"/>
      <c r="AP138" s="14"/>
      <c r="AQ138" s="16" t="s">
        <v>126</v>
      </c>
      <c r="AR138" s="119" t="str">
        <f t="shared" ref="AR138:AT138" si="263">IF(   (AR78+AR79+AR85+AR87+AR94+AR95+AR100+AR102-AR74-(AR61-AR96))/(AR39-AR55)   &lt;=  0,  0,  (AR78+AR79+AR85+AR87+AR94+AR95+AR100+AR102-AR74-(AR61-AR96))/(AR39-AR55)  )</f>
        <v>#DIV/0!</v>
      </c>
      <c r="AS138" s="119" t="str">
        <f t="shared" si="263"/>
        <v>#DIV/0!</v>
      </c>
      <c r="AT138" s="119" t="str">
        <f t="shared" si="263"/>
        <v>#DIV/0!</v>
      </c>
      <c r="AU138" s="14"/>
    </row>
    <row r="139" ht="14.25" customHeight="1">
      <c r="A139" s="85"/>
      <c r="C139" s="85"/>
      <c r="D139" s="14"/>
      <c r="E139" s="16" t="s">
        <v>127</v>
      </c>
      <c r="F139" s="14"/>
      <c r="G139" s="14"/>
      <c r="H139" s="119" t="str">
        <f>H39/-(H45+H30)</f>
        <v>#DIV/0!</v>
      </c>
      <c r="I139" s="118"/>
      <c r="J139" s="118"/>
      <c r="K139" s="119" t="str">
        <f>K39/-(K45+K30)</f>
        <v>#DIV/0!</v>
      </c>
      <c r="L139" s="118"/>
      <c r="M139" s="118"/>
      <c r="N139" s="119" t="str">
        <f>N39/-(N45+N30)</f>
        <v>#DIV/0!</v>
      </c>
      <c r="O139" s="14"/>
      <c r="P139" s="131"/>
      <c r="Q139" s="14"/>
      <c r="R139" s="14"/>
      <c r="S139" s="127"/>
      <c r="T139" s="118"/>
      <c r="U139" s="118"/>
      <c r="V139" s="127"/>
      <c r="W139" s="118"/>
      <c r="X139" s="118"/>
      <c r="Y139" s="127"/>
      <c r="Z139" s="14"/>
      <c r="AA139" s="16" t="s">
        <v>127</v>
      </c>
      <c r="AB139" s="119" t="str">
        <f t="shared" ref="AB139:AD139" si="264">AB39/-(AB45+AB30)</f>
        <v>#DIV/0!</v>
      </c>
      <c r="AC139" s="119" t="str">
        <f t="shared" si="264"/>
        <v>#DIV/0!</v>
      </c>
      <c r="AD139" s="119" t="str">
        <f t="shared" si="264"/>
        <v>#DIV/0!</v>
      </c>
      <c r="AE139" s="14"/>
      <c r="AF139" s="14"/>
      <c r="AG139" s="14"/>
      <c r="AH139" s="14"/>
      <c r="AI139" s="14"/>
      <c r="AJ139" s="14"/>
      <c r="AK139" s="14"/>
      <c r="AL139" s="14"/>
      <c r="AM139" s="14"/>
      <c r="AN139" s="14"/>
      <c r="AO139" s="14"/>
      <c r="AP139" s="14"/>
      <c r="AQ139" s="16" t="s">
        <v>127</v>
      </c>
      <c r="AR139" s="119" t="str">
        <f t="shared" ref="AR139:AT139" si="265">AR39/-(AR45+AR30)</f>
        <v>#DIV/0!</v>
      </c>
      <c r="AS139" s="119" t="str">
        <f t="shared" si="265"/>
        <v>#DIV/0!</v>
      </c>
      <c r="AT139" s="119" t="str">
        <f t="shared" si="265"/>
        <v>#DIV/0!</v>
      </c>
      <c r="AU139" s="14"/>
    </row>
    <row r="140" ht="14.25" customHeight="1">
      <c r="A140" s="85"/>
      <c r="C140" s="85"/>
      <c r="D140" s="14"/>
      <c r="E140" s="16" t="s">
        <v>128</v>
      </c>
      <c r="F140" s="14"/>
      <c r="G140" s="14"/>
      <c r="H140" s="119" t="str">
        <f>(H76-H66)/H88</f>
        <v>#DIV/0!</v>
      </c>
      <c r="I140" s="118"/>
      <c r="J140" s="118"/>
      <c r="K140" s="119" t="str">
        <f>(K76-K66)/K88</f>
        <v>#DIV/0!</v>
      </c>
      <c r="L140" s="118"/>
      <c r="M140" s="118"/>
      <c r="N140" s="119" t="str">
        <f>(N76-N66)/N88</f>
        <v>#DIV/0!</v>
      </c>
      <c r="O140" s="14"/>
      <c r="P140" s="14"/>
      <c r="Q140" s="14"/>
      <c r="R140" s="14"/>
      <c r="S140" s="127"/>
      <c r="T140" s="118"/>
      <c r="U140" s="118"/>
      <c r="V140" s="127"/>
      <c r="W140" s="118"/>
      <c r="X140" s="118"/>
      <c r="Y140" s="127"/>
      <c r="Z140" s="14"/>
      <c r="AA140" s="16" t="s">
        <v>128</v>
      </c>
      <c r="AB140" s="119" t="str">
        <f t="shared" ref="AB140:AD140" si="266">(AB76-AB66)/AB88</f>
        <v>#DIV/0!</v>
      </c>
      <c r="AC140" s="119" t="str">
        <f t="shared" si="266"/>
        <v>#DIV/0!</v>
      </c>
      <c r="AD140" s="119" t="str">
        <f t="shared" si="266"/>
        <v>#DIV/0!</v>
      </c>
      <c r="AE140" s="14"/>
      <c r="AF140" s="14"/>
      <c r="AG140" s="14"/>
      <c r="AH140" s="14"/>
      <c r="AI140" s="14"/>
      <c r="AJ140" s="14"/>
      <c r="AK140" s="14"/>
      <c r="AL140" s="14"/>
      <c r="AM140" s="14"/>
      <c r="AN140" s="14"/>
      <c r="AO140" s="14"/>
      <c r="AP140" s="14"/>
      <c r="AQ140" s="16" t="s">
        <v>128</v>
      </c>
      <c r="AR140" s="119" t="str">
        <f t="shared" ref="AR140:AT140" si="267">(AR76-AR66)/AR88</f>
        <v>#DIV/0!</v>
      </c>
      <c r="AS140" s="119" t="str">
        <f t="shared" si="267"/>
        <v>#DIV/0!</v>
      </c>
      <c r="AT140" s="119" t="str">
        <f t="shared" si="267"/>
        <v>#DIV/0!</v>
      </c>
      <c r="AU140" s="14"/>
    </row>
    <row r="141" ht="14.25" customHeight="1">
      <c r="A141" s="85"/>
      <c r="C141" s="85"/>
      <c r="D141" s="14"/>
      <c r="E141" s="16" t="s">
        <v>129</v>
      </c>
      <c r="F141" s="14"/>
      <c r="G141" s="14"/>
      <c r="H141" s="119">
        <f>H112</f>
        <v>0</v>
      </c>
      <c r="I141" s="118"/>
      <c r="J141" s="118"/>
      <c r="K141" s="119">
        <f>K112</f>
        <v>0</v>
      </c>
      <c r="L141" s="118"/>
      <c r="M141" s="118"/>
      <c r="N141" s="119">
        <f>N112</f>
        <v>0</v>
      </c>
      <c r="O141" s="14"/>
      <c r="P141" s="14"/>
      <c r="Q141" s="14"/>
      <c r="R141" s="14"/>
      <c r="S141" s="127"/>
      <c r="T141" s="118"/>
      <c r="U141" s="118"/>
      <c r="V141" s="127"/>
      <c r="W141" s="118"/>
      <c r="X141" s="118"/>
      <c r="Y141" s="127"/>
      <c r="Z141" s="14"/>
      <c r="AA141" s="16" t="s">
        <v>129</v>
      </c>
      <c r="AB141" s="119">
        <f t="shared" ref="AB141:AD141" si="268">AB112</f>
        <v>0</v>
      </c>
      <c r="AC141" s="119">
        <f t="shared" si="268"/>
        <v>0</v>
      </c>
      <c r="AD141" s="119">
        <f t="shared" si="268"/>
        <v>0</v>
      </c>
      <c r="AE141" s="14"/>
      <c r="AF141" s="14"/>
      <c r="AG141" s="14"/>
      <c r="AH141" s="14"/>
      <c r="AI141" s="14"/>
      <c r="AJ141" s="14"/>
      <c r="AK141" s="14"/>
      <c r="AL141" s="14"/>
      <c r="AM141" s="14"/>
      <c r="AN141" s="14"/>
      <c r="AO141" s="14"/>
      <c r="AP141" s="14"/>
      <c r="AQ141" s="16" t="s">
        <v>129</v>
      </c>
      <c r="AR141" s="119">
        <f t="shared" ref="AR141:AT141" si="269">AR112</f>
        <v>0</v>
      </c>
      <c r="AS141" s="119">
        <f t="shared" si="269"/>
        <v>0</v>
      </c>
      <c r="AT141" s="119">
        <f t="shared" si="269"/>
        <v>0</v>
      </c>
      <c r="AU141" s="14"/>
    </row>
    <row r="142" ht="14.25" customHeight="1">
      <c r="A142" s="85"/>
      <c r="C142" s="85"/>
      <c r="D142" s="14"/>
      <c r="E142" s="16" t="s">
        <v>130</v>
      </c>
      <c r="F142" s="14"/>
      <c r="G142" s="14"/>
      <c r="H142" s="120" t="str">
        <f>(H116+H62+H73)/(H58+H60+H59+H76)</f>
        <v>#DIV/0!</v>
      </c>
      <c r="I142" s="118"/>
      <c r="J142" s="118"/>
      <c r="K142" s="120" t="str">
        <f>(K116+K62+K73)/(K58+K60+K59+K76)</f>
        <v>#DIV/0!</v>
      </c>
      <c r="L142" s="118"/>
      <c r="M142" s="118"/>
      <c r="N142" s="120" t="str">
        <f>(N116+N62+N73)/(N58+N60+N59+N76)</f>
        <v>#DIV/0!</v>
      </c>
      <c r="O142" s="14"/>
      <c r="P142" s="14"/>
      <c r="Q142" s="14"/>
      <c r="R142" s="14"/>
      <c r="S142" s="121"/>
      <c r="T142" s="118"/>
      <c r="U142" s="118"/>
      <c r="V142" s="121"/>
      <c r="W142" s="118"/>
      <c r="X142" s="118"/>
      <c r="Y142" s="121"/>
      <c r="Z142" s="14"/>
      <c r="AA142" s="16" t="s">
        <v>130</v>
      </c>
      <c r="AB142" s="120" t="str">
        <f t="shared" ref="AB142:AD142" si="270">(AB116+AB62+AB73)/(AB58+AB60+AB59+AB76)</f>
        <v>#DIV/0!</v>
      </c>
      <c r="AC142" s="120" t="str">
        <f t="shared" si="270"/>
        <v>#DIV/0!</v>
      </c>
      <c r="AD142" s="120" t="str">
        <f t="shared" si="270"/>
        <v>#DIV/0!</v>
      </c>
      <c r="AE142" s="14"/>
      <c r="AF142" s="14"/>
      <c r="AG142" s="14"/>
      <c r="AH142" s="14"/>
      <c r="AI142" s="14"/>
      <c r="AJ142" s="14"/>
      <c r="AK142" s="14"/>
      <c r="AL142" s="14"/>
      <c r="AM142" s="14"/>
      <c r="AN142" s="14"/>
      <c r="AO142" s="14"/>
      <c r="AP142" s="14"/>
      <c r="AQ142" s="16" t="s">
        <v>130</v>
      </c>
      <c r="AR142" s="120" t="str">
        <f t="shared" ref="AR142:AT142" si="271">(AR116+AR62+AR73)/(AR58+AR60+AR59+AR76)</f>
        <v>#DIV/0!</v>
      </c>
      <c r="AS142" s="120" t="str">
        <f t="shared" si="271"/>
        <v>#DIV/0!</v>
      </c>
      <c r="AT142" s="120" t="str">
        <f t="shared" si="271"/>
        <v>#DIV/0!</v>
      </c>
      <c r="AU142" s="14"/>
    </row>
    <row r="143" ht="14.25" customHeight="1">
      <c r="A143" s="85"/>
      <c r="C143" s="85"/>
      <c r="D143" s="14"/>
      <c r="E143" s="14"/>
      <c r="F143" s="14"/>
      <c r="G143" s="14"/>
      <c r="H143" s="121"/>
      <c r="I143" s="118"/>
      <c r="J143" s="118"/>
      <c r="K143" s="121"/>
      <c r="L143" s="118"/>
      <c r="M143" s="118"/>
      <c r="N143" s="121"/>
      <c r="O143" s="14"/>
      <c r="P143" s="14"/>
      <c r="Q143" s="14"/>
      <c r="R143" s="14"/>
      <c r="S143" s="121"/>
      <c r="T143" s="118"/>
      <c r="U143" s="118"/>
      <c r="V143" s="121"/>
      <c r="W143" s="118"/>
      <c r="X143" s="118"/>
      <c r="Y143" s="121"/>
      <c r="Z143" s="14"/>
      <c r="AA143" s="14"/>
      <c r="AB143" s="121"/>
      <c r="AC143" s="121"/>
      <c r="AD143" s="121"/>
      <c r="AE143" s="14"/>
      <c r="AF143" s="14"/>
      <c r="AG143" s="14"/>
      <c r="AH143" s="14"/>
      <c r="AI143" s="14"/>
      <c r="AJ143" s="14"/>
      <c r="AK143" s="14"/>
      <c r="AL143" s="14"/>
      <c r="AM143" s="14"/>
      <c r="AN143" s="14"/>
      <c r="AO143" s="14"/>
      <c r="AP143" s="14"/>
      <c r="AQ143" s="14"/>
      <c r="AR143" s="121"/>
      <c r="AS143" s="121"/>
      <c r="AT143" s="121"/>
      <c r="AU143" s="14"/>
    </row>
    <row r="144" ht="14.25" customHeight="1">
      <c r="A144" s="85"/>
      <c r="C144" s="85"/>
      <c r="D144" s="14"/>
      <c r="E144" s="14"/>
      <c r="F144" s="14"/>
      <c r="G144" s="14"/>
      <c r="H144" s="122"/>
      <c r="I144" s="118"/>
      <c r="J144" s="118"/>
      <c r="K144" s="122"/>
      <c r="L144" s="118"/>
      <c r="M144" s="118"/>
      <c r="N144" s="122"/>
      <c r="O144" s="14"/>
      <c r="P144" s="14"/>
      <c r="Q144" s="14"/>
      <c r="R144" s="14"/>
      <c r="S144" s="122"/>
      <c r="T144" s="118"/>
      <c r="U144" s="118"/>
      <c r="V144" s="122"/>
      <c r="W144" s="118"/>
      <c r="X144" s="118"/>
      <c r="Y144" s="122"/>
      <c r="Z144" s="14"/>
      <c r="AA144" s="14"/>
      <c r="AB144" s="122"/>
      <c r="AC144" s="122"/>
      <c r="AD144" s="122"/>
      <c r="AE144" s="14"/>
      <c r="AF144" s="14"/>
      <c r="AG144" s="14"/>
      <c r="AH144" s="14"/>
      <c r="AI144" s="14"/>
      <c r="AJ144" s="14"/>
      <c r="AK144" s="14"/>
      <c r="AL144" s="14"/>
      <c r="AM144" s="14"/>
      <c r="AN144" s="14"/>
      <c r="AO144" s="14"/>
      <c r="AP144" s="14"/>
      <c r="AQ144" s="14"/>
      <c r="AR144" s="122"/>
      <c r="AS144" s="122"/>
      <c r="AT144" s="122"/>
      <c r="AU144" s="14"/>
    </row>
    <row r="145" ht="14.25" customHeight="1">
      <c r="A145" s="85"/>
      <c r="C145" s="85"/>
      <c r="D145" s="14"/>
      <c r="E145" s="23" t="s">
        <v>263</v>
      </c>
      <c r="F145" s="14"/>
      <c r="G145" s="14"/>
      <c r="H145" s="14"/>
      <c r="I145" s="118"/>
      <c r="J145" s="118"/>
      <c r="K145" s="14"/>
      <c r="L145" s="118"/>
      <c r="M145" s="118"/>
      <c r="N145" s="14"/>
      <c r="O145" s="14"/>
      <c r="P145" s="81"/>
      <c r="Q145" s="14"/>
      <c r="R145" s="14"/>
      <c r="S145" s="14"/>
      <c r="T145" s="118"/>
      <c r="U145" s="118"/>
      <c r="V145" s="14"/>
      <c r="W145" s="118"/>
      <c r="X145" s="118"/>
      <c r="Y145" s="14"/>
      <c r="Z145" s="14"/>
      <c r="AA145" s="23" t="s">
        <v>263</v>
      </c>
      <c r="AB145" s="14"/>
      <c r="AC145" s="14"/>
      <c r="AD145" s="14"/>
      <c r="AE145" s="14"/>
      <c r="AF145" s="14"/>
      <c r="AG145" s="14"/>
      <c r="AH145" s="14"/>
      <c r="AI145" s="14"/>
      <c r="AJ145" s="14"/>
      <c r="AK145" s="14"/>
      <c r="AL145" s="14"/>
      <c r="AM145" s="14"/>
      <c r="AN145" s="14"/>
      <c r="AO145" s="14"/>
      <c r="AP145" s="14"/>
      <c r="AQ145" s="23" t="s">
        <v>263</v>
      </c>
      <c r="AR145" s="14"/>
      <c r="AS145" s="14"/>
      <c r="AT145" s="14"/>
      <c r="AU145" s="14"/>
    </row>
    <row r="146" ht="14.25" customHeight="1">
      <c r="A146" s="85"/>
      <c r="C146" s="85"/>
      <c r="D146" s="14"/>
      <c r="E146" s="16" t="s">
        <v>118</v>
      </c>
      <c r="F146" s="14"/>
      <c r="G146" s="14"/>
      <c r="H146" s="123" t="str">
        <f>IF(H134&gt;'Authority RAG Thresholds'!$I$15,"G",IF(H134&lt;'Authority RAG Thresholds'!$G$15,"R","A"))</f>
        <v>#DIV/0!</v>
      </c>
      <c r="I146" s="118"/>
      <c r="J146" s="118"/>
      <c r="K146" s="123" t="str">
        <f>IF(K134&gt;'Authority RAG Thresholds'!$I$15,"G",IF(K134&lt;'Authority RAG Thresholds'!$G$15,"R","A"))</f>
        <v>#DIV/0!</v>
      </c>
      <c r="L146" s="118"/>
      <c r="M146" s="118"/>
      <c r="N146" s="123" t="str">
        <f>IF(N134&gt;'Authority RAG Thresholds'!$I$15,"G",IF(N134&lt;'Authority RAG Thresholds'!$G$15,"R","A"))</f>
        <v>#DIV/0!</v>
      </c>
      <c r="O146" s="14"/>
      <c r="P146" s="14"/>
      <c r="Q146" s="14"/>
      <c r="R146" s="14"/>
      <c r="S146" s="132"/>
      <c r="T146" s="118"/>
      <c r="U146" s="118"/>
      <c r="V146" s="132"/>
      <c r="W146" s="118"/>
      <c r="X146" s="118"/>
      <c r="Y146" s="132"/>
      <c r="Z146" s="14"/>
      <c r="AA146" s="16" t="s">
        <v>118</v>
      </c>
      <c r="AB146" s="123" t="str">
        <f>IF(AB134&gt;'Authority RAG Thresholds'!$I$15,"G",IF(AB134&lt;'Authority RAG Thresholds'!$G$15,"R","A"))</f>
        <v>#DIV/0!</v>
      </c>
      <c r="AC146" s="123" t="str">
        <f>IF(AC134&gt;'Authority RAG Thresholds'!$I$15,"G",IF(AC134&lt;'Authority RAG Thresholds'!$G$15,"R","A"))</f>
        <v>#DIV/0!</v>
      </c>
      <c r="AD146" s="123" t="str">
        <f>IF(AD134&gt;'Authority RAG Thresholds'!$I$15,"G",IF(AD134&lt;'Authority RAG Thresholds'!$G$15,"R","A"))</f>
        <v>#DIV/0!</v>
      </c>
      <c r="AE146" s="14"/>
      <c r="AF146" s="14"/>
      <c r="AG146" s="14"/>
      <c r="AH146" s="14"/>
      <c r="AI146" s="14"/>
      <c r="AJ146" s="14"/>
      <c r="AK146" s="14"/>
      <c r="AL146" s="14"/>
      <c r="AM146" s="14"/>
      <c r="AN146" s="14"/>
      <c r="AO146" s="14"/>
      <c r="AP146" s="14"/>
      <c r="AQ146" s="16" t="s">
        <v>118</v>
      </c>
      <c r="AR146" s="123" t="str">
        <f>IF(AR134&gt;'Authority RAG Thresholds'!$I$15,"G",IF(AR134&lt;'Authority RAG Thresholds'!$G$15,"R","A"))</f>
        <v>#DIV/0!</v>
      </c>
      <c r="AS146" s="123" t="str">
        <f>IF(AS134&gt;'Authority RAG Thresholds'!$I$15,"G",IF(AS134&lt;'Authority RAG Thresholds'!$G$15,"R","A"))</f>
        <v>#DIV/0!</v>
      </c>
      <c r="AT146" s="123" t="str">
        <f>IF(AT134&gt;'Authority RAG Thresholds'!$I$15,"G",IF(AT134&lt;'Authority RAG Thresholds'!$G$15,"R","A"))</f>
        <v>#DIV/0!</v>
      </c>
      <c r="AU146" s="14"/>
    </row>
    <row r="147" ht="14.25" customHeight="1">
      <c r="A147" s="85"/>
      <c r="C147" s="85"/>
      <c r="D147" s="14"/>
      <c r="E147" s="14" t="s">
        <v>120</v>
      </c>
      <c r="F147" s="14"/>
      <c r="G147" s="14"/>
      <c r="H147" s="123" t="str">
        <f>IF(H135&gt;'Authority RAG Thresholds'!$I$16,"G",IF(H135&lt;'Authority RAG Thresholds'!$G$16,"R","A"))</f>
        <v>R</v>
      </c>
      <c r="I147" s="118"/>
      <c r="J147" s="118"/>
      <c r="K147" s="123" t="str">
        <f>IF(K135&gt;'Authority RAG Thresholds'!$I$16,"G",IF(K135&lt;'Authority RAG Thresholds'!$G$16,"R","A"))</f>
        <v>R</v>
      </c>
      <c r="L147" s="118"/>
      <c r="M147" s="118"/>
      <c r="N147" s="123" t="str">
        <f>IF(N135&gt;'Authority RAG Thresholds'!$I$16,"G",IF(N135&lt;'Authority RAG Thresholds'!$G$16,"R","A"))</f>
        <v>R</v>
      </c>
      <c r="O147" s="14"/>
      <c r="P147" s="14"/>
      <c r="Q147" s="14"/>
      <c r="R147" s="14"/>
      <c r="S147" s="132"/>
      <c r="T147" s="118"/>
      <c r="U147" s="118"/>
      <c r="V147" s="132"/>
      <c r="W147" s="118"/>
      <c r="X147" s="118"/>
      <c r="Y147" s="132"/>
      <c r="Z147" s="14"/>
      <c r="AA147" s="14" t="s">
        <v>120</v>
      </c>
      <c r="AB147" s="123" t="str">
        <f>IF(AB135&gt;'Authority RAG Thresholds'!$I$16,"G",IF(AB135&lt;'Authority RAG Thresholds'!$G$16,"R","A"))</f>
        <v>R</v>
      </c>
      <c r="AC147" s="123" t="str">
        <f>IF(AC135&gt;'Authority RAG Thresholds'!$I$16,"G",IF(AC135&lt;'Authority RAG Thresholds'!$G$16,"R","A"))</f>
        <v>R</v>
      </c>
      <c r="AD147" s="123" t="str">
        <f>IF(AD135&gt;'Authority RAG Thresholds'!$I$16,"G",IF(AD135&lt;'Authority RAG Thresholds'!$G$16,"R","A"))</f>
        <v>R</v>
      </c>
      <c r="AE147" s="14"/>
      <c r="AF147" s="14"/>
      <c r="AG147" s="14"/>
      <c r="AH147" s="14"/>
      <c r="AI147" s="14"/>
      <c r="AJ147" s="14"/>
      <c r="AK147" s="14"/>
      <c r="AL147" s="14"/>
      <c r="AM147" s="14"/>
      <c r="AN147" s="14"/>
      <c r="AO147" s="14"/>
      <c r="AP147" s="14"/>
      <c r="AQ147" s="14" t="s">
        <v>120</v>
      </c>
      <c r="AR147" s="123" t="str">
        <f>IF(AR135&gt;'Authority RAG Thresholds'!$I$16,"G",IF(AR135&lt;'Authority RAG Thresholds'!$G$16,"R","A"))</f>
        <v>R</v>
      </c>
      <c r="AS147" s="123" t="str">
        <f>IF(AS135&gt;'Authority RAG Thresholds'!$I$16,"G",IF(AS135&lt;'Authority RAG Thresholds'!$G$16,"R","A"))</f>
        <v>R</v>
      </c>
      <c r="AT147" s="123" t="str">
        <f>IF(AT135&gt;'Authority RAG Thresholds'!$I$16,"G",IF(AT135&lt;'Authority RAG Thresholds'!$G$16,"R","A"))</f>
        <v>R</v>
      </c>
      <c r="AU147" s="14"/>
    </row>
    <row r="148" ht="14.25" customHeight="1">
      <c r="A148" s="85"/>
      <c r="C148" s="85"/>
      <c r="D148" s="14"/>
      <c r="E148" s="14" t="s">
        <v>262</v>
      </c>
      <c r="F148" s="14"/>
      <c r="G148" s="14"/>
      <c r="H148" s="123" t="str">
        <f>IF(H136="N/A","N/A",IF(H125&lt;0,"R",IF( (H78+H79+H85+H87+H94+H95+H100+H102-H74)&lt;0,"G",IF(H136&gt;'Authority RAG Thresholds'!$I$17,"G",IF(H136&lt;'Authority RAG Thresholds'!$G$17,"R","A")))))</f>
        <v>N/A</v>
      </c>
      <c r="I148" s="118"/>
      <c r="J148" s="118"/>
      <c r="K148" s="123" t="str">
        <f>IF(K136="N/A","N/A",IF(K125&lt;0,"R",IF( (K78+K79+K85+K87+K94+K95+K100+K102-K74)&lt;0,"G",IF(K136&gt;'Authority RAG Thresholds'!$I$17,"G",IF(K136&lt;'Authority RAG Thresholds'!$G$17,"R","A")))))</f>
        <v>N/A</v>
      </c>
      <c r="L148" s="118"/>
      <c r="M148" s="118"/>
      <c r="N148" s="123" t="str">
        <f>IF(N136="N/A","N/A",IF(N125&lt;0,"R",IF( (N78+N79+N85+N87+N94+N95+N100+N102-N74)&lt;0,"G",IF(N136&gt;'Authority RAG Thresholds'!$I$17,"G",IF(N136&lt;'Authority RAG Thresholds'!$G$17,"R","A")))))</f>
        <v>N/A</v>
      </c>
      <c r="O148" s="14"/>
      <c r="P148" s="14"/>
      <c r="Q148" s="14"/>
      <c r="R148" s="14"/>
      <c r="S148" s="132"/>
      <c r="T148" s="118"/>
      <c r="U148" s="118"/>
      <c r="V148" s="132"/>
      <c r="W148" s="118"/>
      <c r="X148" s="118"/>
      <c r="Y148" s="132"/>
      <c r="Z148" s="14"/>
      <c r="AA148" s="14" t="s">
        <v>262</v>
      </c>
      <c r="AB148" s="123" t="str">
        <f>IF(AB136="N/A","N/A",IF(AB125&lt;0,"R",IF( (AB78+AB79+AB85+AB87+AB94+AB95+AB100+AB102-AB74)&lt;0,"G",IF(AB136&gt;'Authority RAG Thresholds'!$I$17,"G",IF(AB136&lt;'Authority RAG Thresholds'!$G$17,"R","A")))))</f>
        <v>N/A</v>
      </c>
      <c r="AC148" s="123" t="str">
        <f>IF(AC136="N/A","N/A",IF(AC125&lt;0,"R",IF( (AC78+AC79+AC85+AC87+AC94+AC95+AC100+AC102-AC74)&lt;0,"G",IF(AC136&gt;'Authority RAG Thresholds'!$I$17,"G",IF(AC136&lt;'Authority RAG Thresholds'!$G$17,"R","A")))))</f>
        <v>N/A</v>
      </c>
      <c r="AD148" s="123" t="str">
        <f>IF(AD136="N/A","N/A",IF(AD125&lt;0,"R",IF( (AD78+AD79+AD85+AD87+AD94+AD95+AD100+AD102-AD74)&lt;0,"G",IF(AD136&gt;'Authority RAG Thresholds'!$I$17,"G",IF(AD136&lt;'Authority RAG Thresholds'!$G$17,"R","A")))))</f>
        <v>N/A</v>
      </c>
      <c r="AE148" s="14"/>
      <c r="AF148" s="14"/>
      <c r="AG148" s="14"/>
      <c r="AH148" s="14"/>
      <c r="AI148" s="14"/>
      <c r="AJ148" s="14"/>
      <c r="AK148" s="14"/>
      <c r="AL148" s="14"/>
      <c r="AM148" s="14"/>
      <c r="AN148" s="14"/>
      <c r="AO148" s="14"/>
      <c r="AP148" s="14"/>
      <c r="AQ148" s="14" t="s">
        <v>262</v>
      </c>
      <c r="AR148" s="123" t="str">
        <f>IF(AR136="N/A","N/A",IF(AR125&lt;0,"R",IF( (AR78+AR79+AR85+AR87+AR94+AR95+AR100+AR102-AR74)&lt;0,"G",IF(AR136&gt;'Authority RAG Thresholds'!$I$17,"G",IF(AR136&lt;'Authority RAG Thresholds'!$G$17,"R","A")))))</f>
        <v>N/A</v>
      </c>
      <c r="AS148" s="123" t="str">
        <f>IF(AS136="N/A","N/A",IF(AS125&lt;0,"R",IF( (AS78+AS79+AS85+AS87+AS94+AS95+AS100+AS102-AS74)&lt;0,"G",IF(AS136&gt;'Authority RAG Thresholds'!$I$17,"G",IF(AS136&lt;'Authority RAG Thresholds'!$G$17,"R","A")))))</f>
        <v>N/A</v>
      </c>
      <c r="AT148" s="123" t="str">
        <f>IF(AT136="N/A","N/A",IF(AT125&lt;0,"R",IF( (AT78+AT79+AT85+AT87+AT94+AT95+AT100+AT102-AT74)&lt;0,"G",IF(AT136&gt;'Authority RAG Thresholds'!$I$17,"G",IF(AT136&lt;'Authority RAG Thresholds'!$G$17,"R","A")))))</f>
        <v>N/A</v>
      </c>
      <c r="AU148" s="14"/>
    </row>
    <row r="149" ht="14.25" customHeight="1">
      <c r="A149" s="85"/>
      <c r="C149" s="85"/>
      <c r="D149" s="14"/>
      <c r="E149" s="14" t="s">
        <v>124</v>
      </c>
      <c r="F149" s="14"/>
      <c r="G149" s="14"/>
      <c r="H149" s="123" t="str">
        <f>IF((H39-H55)&lt;0,"R",IF(((H78+H79+H85+H87+H94+H95+H100+H102-H74)&lt;0),"G",IF(H137&lt;'Authority RAG Thresholds'!$I$18,"G",IF(H137&gt;'Authority RAG Thresholds'!$G$18,"R","A"))))</f>
        <v>#DIV/0!</v>
      </c>
      <c r="I149" s="118"/>
      <c r="J149" s="118"/>
      <c r="K149" s="123" t="str">
        <f>IF((K39-K55)&lt;0,"R",IF(((K78+K79+K85+K87+K94+K95+K100+K102-K74)&lt;0),"G",IF(K137&lt;'Authority RAG Thresholds'!$I$18,"G",IF(K137&gt;'Authority RAG Thresholds'!$G$18,"R","A"))))</f>
        <v>#DIV/0!</v>
      </c>
      <c r="L149" s="118"/>
      <c r="M149" s="118"/>
      <c r="N149" s="123" t="str">
        <f>IF((N39-N55)&lt;0,"R",IF(((N78+N79+N85+N87+N94+N95+N100+N102-N74)&lt;0),"G",IF(N137&lt;'Authority RAG Thresholds'!$I$18,"G",IF(N137&gt;'Authority RAG Thresholds'!$G$18,"R","A"))))</f>
        <v>#DIV/0!</v>
      </c>
      <c r="O149" s="14"/>
      <c r="P149" s="14"/>
      <c r="Q149" s="14"/>
      <c r="R149" s="14"/>
      <c r="S149" s="132"/>
      <c r="T149" s="118"/>
      <c r="U149" s="118"/>
      <c r="V149" s="132"/>
      <c r="W149" s="118"/>
      <c r="X149" s="118"/>
      <c r="Y149" s="132"/>
      <c r="Z149" s="14"/>
      <c r="AA149" s="14" t="s">
        <v>124</v>
      </c>
      <c r="AB149" s="123" t="str">
        <f>IF((AB39-AB55)&lt;0,"R",IF(((AB78+AB79+AB85+AB87+AB94+AB95+AB100+AB102-AB74)&lt;0),"G",IF(AB137&lt;'Authority RAG Thresholds'!$I$18,"G",IF(AB137&gt;'Authority RAG Thresholds'!$G$18,"R","A"))))</f>
        <v>#DIV/0!</v>
      </c>
      <c r="AC149" s="123" t="str">
        <f>IF((AC39-AC55)&lt;0,"R",IF(((AC78+AC79+AC85+AC87+AC94+AC95+AC100+AC102-AC74)&lt;0),"G",IF(AC137&lt;'Authority RAG Thresholds'!$I$18,"G",IF(AC137&gt;'Authority RAG Thresholds'!$G$18,"R","A"))))</f>
        <v>#DIV/0!</v>
      </c>
      <c r="AD149" s="123" t="str">
        <f>IF((AD39-AD55)&lt;0,"R",IF(((AD78+AD79+AD85+AD87+AD94+AD95+AD100+AD102-AD74)&lt;0),"G",IF(AD137&lt;'Authority RAG Thresholds'!$I$18,"G",IF(AD137&gt;'Authority RAG Thresholds'!$G$18,"R","A"))))</f>
        <v>#DIV/0!</v>
      </c>
      <c r="AE149" s="14"/>
      <c r="AF149" s="14"/>
      <c r="AG149" s="14"/>
      <c r="AH149" s="14"/>
      <c r="AI149" s="14"/>
      <c r="AJ149" s="14"/>
      <c r="AK149" s="14"/>
      <c r="AL149" s="14"/>
      <c r="AM149" s="14"/>
      <c r="AN149" s="14"/>
      <c r="AO149" s="14"/>
      <c r="AP149" s="14"/>
      <c r="AQ149" s="14" t="s">
        <v>124</v>
      </c>
      <c r="AR149" s="123" t="str">
        <f>IF((AR39-AR55)&lt;0,"R",IF(((AR78+AR79+AR85+AR87+AR94+AR95+AR100+AR102-AR74)&lt;0),"G",IF(AR137&lt;'Authority RAG Thresholds'!$I$18,"G",IF(AR137&gt;'Authority RAG Thresholds'!$G$18,"R","A"))))</f>
        <v>#DIV/0!</v>
      </c>
      <c r="AS149" s="123" t="str">
        <f>IF((AS39-AS55)&lt;0,"R",IF(((AS78+AS79+AS85+AS87+AS94+AS95+AS100+AS102-AS74)&lt;0),"G",IF(AS137&lt;'Authority RAG Thresholds'!$I$18,"G",IF(AS137&gt;'Authority RAG Thresholds'!$G$18,"R","A"))))</f>
        <v>#DIV/0!</v>
      </c>
      <c r="AT149" s="123" t="str">
        <f>IF((AT39-AT55)&lt;0,"R",IF(((AT78+AT79+AT85+AT87+AT94+AT95+AT100+AT102-AT74)&lt;0),"G",IF(AT137&lt;'Authority RAG Thresholds'!$I$18,"G",IF(AT137&gt;'Authority RAG Thresholds'!$G$18,"R","A"))))</f>
        <v>#DIV/0!</v>
      </c>
      <c r="AU149" s="14"/>
    </row>
    <row r="150" ht="14.25" customHeight="1">
      <c r="A150" s="85"/>
      <c r="C150" s="85"/>
      <c r="D150" s="14"/>
      <c r="E150" s="14" t="s">
        <v>126</v>
      </c>
      <c r="F150" s="14"/>
      <c r="G150" s="14"/>
      <c r="H150" s="123" t="str">
        <f>IF((H39-H55)&lt;0,"R",IF(((H78+H79+H85+H87+H94+H95+H100+H102-H74-(H61-H96))&lt;0),"G",IF(H138&lt;'Authority RAG Thresholds'!$I$19,"G",IF(H138&gt;'Authority RAG Thresholds'!$G$19,"R","A"))))</f>
        <v>#DIV/0!</v>
      </c>
      <c r="I150" s="118"/>
      <c r="J150" s="118"/>
      <c r="K150" s="123" t="str">
        <f>IF((K39-K55)&lt;0,"R",IF(((K78+K79+K85+K87+K94+K95+K100+K102-K74-(K61-K96))&lt;0),"G",IF(K138&lt;'Authority RAG Thresholds'!$I$19,"G",IF(K138&gt;'Authority RAG Thresholds'!$G$19,"R","A"))))</f>
        <v>#DIV/0!</v>
      </c>
      <c r="L150" s="118"/>
      <c r="M150" s="118"/>
      <c r="N150" s="123" t="str">
        <f>IF((N39-N55)&lt;0,"R",IF(((N78+N79+N85+N87+N94+N95+N100+N102-N74-(N61-N96))&lt;0),"G",IF(N138&lt;'Authority RAG Thresholds'!$I$19,"G",IF(N138&gt;'Authority RAG Thresholds'!$G$19,"R","A"))))</f>
        <v>#DIV/0!</v>
      </c>
      <c r="O150" s="14"/>
      <c r="P150" s="14"/>
      <c r="Q150" s="14"/>
      <c r="R150" s="14"/>
      <c r="S150" s="132"/>
      <c r="T150" s="118"/>
      <c r="U150" s="118"/>
      <c r="V150" s="132"/>
      <c r="W150" s="118"/>
      <c r="X150" s="118"/>
      <c r="Y150" s="132"/>
      <c r="Z150" s="14"/>
      <c r="AA150" s="14" t="s">
        <v>126</v>
      </c>
      <c r="AB150" s="123" t="str">
        <f>IF((AB39-AB55)&lt;0,"R",IF(((AB78+AB79+AB85+AB87+AB94+AB95+AB100+AB102-AB74-(AB61-AB96))&lt;0),"G",IF(AB138&lt;'Authority RAG Thresholds'!$I$19,"G",IF(AB138&gt;'Authority RAG Thresholds'!$G$19,"R","A"))))</f>
        <v>#DIV/0!</v>
      </c>
      <c r="AC150" s="123" t="str">
        <f>IF((AC39-AC55)&lt;0,"R",IF(((AC78+AC79+AC85+AC87+AC94+AC95+AC100+AC102-AC74-(AC61-AC96))&lt;0),"G",IF(AC138&lt;'Authority RAG Thresholds'!$I$19,"G",IF(AC138&gt;'Authority RAG Thresholds'!$G$19,"R","A"))))</f>
        <v>#DIV/0!</v>
      </c>
      <c r="AD150" s="123" t="str">
        <f>IF((AD39-AD55)&lt;0,"R",IF(((AD78+AD79+AD85+AD87+AD94+AD95+AD100+AD102-AD74-(AD61-AD96))&lt;0),"G",IF(AD138&lt;'Authority RAG Thresholds'!$I$19,"G",IF(AD138&gt;'Authority RAG Thresholds'!$G$19,"R","A"))))</f>
        <v>#DIV/0!</v>
      </c>
      <c r="AE150" s="14"/>
      <c r="AF150" s="14"/>
      <c r="AG150" s="14"/>
      <c r="AH150" s="14"/>
      <c r="AI150" s="14"/>
      <c r="AJ150" s="14"/>
      <c r="AK150" s="14"/>
      <c r="AL150" s="14"/>
      <c r="AM150" s="14"/>
      <c r="AN150" s="14"/>
      <c r="AO150" s="14"/>
      <c r="AP150" s="14"/>
      <c r="AQ150" s="14" t="s">
        <v>126</v>
      </c>
      <c r="AR150" s="123" t="str">
        <f>IF((AR39-AR55)&lt;0,"R",IF(((AR78+AR79+AR85+AR87+AR94+AR95+AR100+AR102-AR74-(AR61-AR96))&lt;0),"G",IF(AR138&lt;'Authority RAG Thresholds'!$I$19,"G",IF(AR138&gt;'Authority RAG Thresholds'!$G$19,"R","A"))))</f>
        <v>#DIV/0!</v>
      </c>
      <c r="AS150" s="123" t="str">
        <f>IF((AS39-AS55)&lt;0,"R",IF(((AS78+AS79+AS85+AS87+AS94+AS95+AS100+AS102-AS74-(AS61-AS96))&lt;0),"G",IF(AS138&lt;'Authority RAG Thresholds'!$I$19,"G",IF(AS138&gt;'Authority RAG Thresholds'!$G$19,"R","A"))))</f>
        <v>#DIV/0!</v>
      </c>
      <c r="AT150" s="123" t="str">
        <f>IF((AT39-AT55)&lt;0,"R",IF(((AT78+AT79+AT85+AT87+AT94+AT95+AT100+AT102-AT74-(AT61-AT96))&lt;0),"G",IF(AT138&lt;'Authority RAG Thresholds'!$I$19,"G",IF(AT138&gt;'Authority RAG Thresholds'!$G$19,"R","A"))))</f>
        <v>#DIV/0!</v>
      </c>
      <c r="AU150" s="14"/>
    </row>
    <row r="151" ht="14.25" customHeight="1">
      <c r="A151" s="85"/>
      <c r="C151" s="85"/>
      <c r="D151" s="14"/>
      <c r="E151" s="14" t="s">
        <v>127</v>
      </c>
      <c r="F151" s="14"/>
      <c r="G151" s="14"/>
      <c r="H151" s="123" t="str">
        <f>IF(H39&lt;0,"R",IF(-(H45+H30)&lt;=0,"G",IF(H139&gt;'Authority RAG Thresholds'!$I$20,"G",IF(H139&lt;'Authority RAG Thresholds'!$G$20,"R","A"))))</f>
        <v>G</v>
      </c>
      <c r="I151" s="118"/>
      <c r="J151" s="118"/>
      <c r="K151" s="123" t="str">
        <f>IF(K39&lt;0,"R",IF(-(K45+K30)&lt;=0,"G",IF(K139&gt;'Authority RAG Thresholds'!$I$20,"G",IF(K139&lt;'Authority RAG Thresholds'!$G$20,"R","A"))))</f>
        <v>G</v>
      </c>
      <c r="L151" s="118"/>
      <c r="M151" s="118"/>
      <c r="N151" s="123" t="str">
        <f>IF(N39&lt;0,"R",IF(-(N45+N30)&lt;=0,"G",IF(N139&gt;'Authority RAG Thresholds'!$I$20,"G",IF(N139&lt;'Authority RAG Thresholds'!$G$20,"R","A"))))</f>
        <v>G</v>
      </c>
      <c r="O151" s="14"/>
      <c r="P151" s="131"/>
      <c r="Q151" s="14"/>
      <c r="R151" s="14"/>
      <c r="S151" s="132"/>
      <c r="T151" s="118"/>
      <c r="U151" s="118"/>
      <c r="V151" s="132"/>
      <c r="W151" s="118"/>
      <c r="X151" s="118"/>
      <c r="Y151" s="132"/>
      <c r="Z151" s="14"/>
      <c r="AA151" s="14" t="s">
        <v>127</v>
      </c>
      <c r="AB151" s="123" t="str">
        <f>IF(AB39&lt;0,"R",IF(-(AB45+AB30)&lt;=0,"G",IF(AB139&gt;'Authority RAG Thresholds'!$I$20,"G",IF(AB139&lt;'Authority RAG Thresholds'!$G$20,"R","A"))))</f>
        <v>G</v>
      </c>
      <c r="AC151" s="123" t="str">
        <f>IF(AC39&lt;0,"R",IF(-(AC45+AC30)&lt;=0,"G",IF(AC139&gt;'Authority RAG Thresholds'!$I$20,"G",IF(AC139&lt;'Authority RAG Thresholds'!$G$20,"R","A"))))</f>
        <v>G</v>
      </c>
      <c r="AD151" s="123" t="str">
        <f>IF(AD39&lt;0,"R",IF(-(AD45+AD30)&lt;=0,"G",IF(AD139&gt;'Authority RAG Thresholds'!$I$20,"G",IF(AD139&lt;'Authority RAG Thresholds'!$G$20,"R","A"))))</f>
        <v>G</v>
      </c>
      <c r="AE151" s="14"/>
      <c r="AF151" s="14"/>
      <c r="AG151" s="14"/>
      <c r="AH151" s="14"/>
      <c r="AI151" s="14"/>
      <c r="AJ151" s="14"/>
      <c r="AK151" s="14"/>
      <c r="AL151" s="14"/>
      <c r="AM151" s="14"/>
      <c r="AN151" s="14"/>
      <c r="AO151" s="14"/>
      <c r="AP151" s="14"/>
      <c r="AQ151" s="14" t="s">
        <v>127</v>
      </c>
      <c r="AR151" s="123" t="str">
        <f>IF(AR39&lt;0,"R",IF(-(AR45+AR30)&lt;=0,"G",IF(AR139&gt;'Authority RAG Thresholds'!$I$20,"G",IF(AR139&lt;'Authority RAG Thresholds'!$G$20,"R","A"))))</f>
        <v>G</v>
      </c>
      <c r="AS151" s="123" t="str">
        <f>IF(AS39&lt;0,"R",IF(-(AS45+AS30)&lt;=0,"G",IF(AS139&gt;'Authority RAG Thresholds'!$I$20,"G",IF(AS139&lt;'Authority RAG Thresholds'!$G$20,"R","A"))))</f>
        <v>G</v>
      </c>
      <c r="AT151" s="123" t="str">
        <f>IF(AT39&lt;0,"R",IF(-(AT45+AT30)&lt;=0,"G",IF(AT139&gt;'Authority RAG Thresholds'!$I$20,"G",IF(AT139&lt;'Authority RAG Thresholds'!$G$20,"R","A"))))</f>
        <v>G</v>
      </c>
      <c r="AU151" s="14"/>
    </row>
    <row r="152" ht="14.25" customHeight="1">
      <c r="A152" s="85"/>
      <c r="C152" s="85"/>
      <c r="D152" s="14"/>
      <c r="E152" s="14" t="s">
        <v>128</v>
      </c>
      <c r="F152" s="14"/>
      <c r="G152" s="14"/>
      <c r="H152" s="123" t="str">
        <f>IF(H140&gt;'Authority RAG Thresholds'!$I$21,"G",IF(H140&lt;'Authority RAG Thresholds'!$G$21,"R","A"))</f>
        <v>#DIV/0!</v>
      </c>
      <c r="I152" s="118"/>
      <c r="J152" s="118"/>
      <c r="K152" s="123" t="str">
        <f>IF(K140&gt;'Authority RAG Thresholds'!$I$21,"G",IF(K140&lt;'Authority RAG Thresholds'!$G$21,"R","A"))</f>
        <v>#DIV/0!</v>
      </c>
      <c r="L152" s="118"/>
      <c r="M152" s="118"/>
      <c r="N152" s="123" t="str">
        <f>IF(N140&gt;'Authority RAG Thresholds'!$I$21,"G",IF(N140&lt;'Authority RAG Thresholds'!$G$21,"R","A"))</f>
        <v>#DIV/0!</v>
      </c>
      <c r="O152" s="14"/>
      <c r="P152" s="14"/>
      <c r="Q152" s="14"/>
      <c r="R152" s="14"/>
      <c r="S152" s="132"/>
      <c r="T152" s="118"/>
      <c r="U152" s="118"/>
      <c r="V152" s="132"/>
      <c r="W152" s="118"/>
      <c r="X152" s="118"/>
      <c r="Y152" s="132"/>
      <c r="Z152" s="14"/>
      <c r="AA152" s="14" t="s">
        <v>128</v>
      </c>
      <c r="AB152" s="123" t="str">
        <f>IF(AB140&gt;'Authority RAG Thresholds'!$I$21,"G",IF(AB140&lt;'Authority RAG Thresholds'!$G$21,"R","A"))</f>
        <v>#DIV/0!</v>
      </c>
      <c r="AC152" s="123" t="str">
        <f>IF(AC140&gt;'Authority RAG Thresholds'!$I$21,"G",IF(AC140&lt;'Authority RAG Thresholds'!$G$21,"R","A"))</f>
        <v>#DIV/0!</v>
      </c>
      <c r="AD152" s="123" t="str">
        <f>IF(AD140&gt;'Authority RAG Thresholds'!$I$21,"G",IF(AD140&lt;'Authority RAG Thresholds'!$G$21,"R","A"))</f>
        <v>#DIV/0!</v>
      </c>
      <c r="AE152" s="14"/>
      <c r="AF152" s="14"/>
      <c r="AG152" s="14"/>
      <c r="AH152" s="14"/>
      <c r="AI152" s="14"/>
      <c r="AJ152" s="14"/>
      <c r="AK152" s="14"/>
      <c r="AL152" s="14"/>
      <c r="AM152" s="14"/>
      <c r="AN152" s="14"/>
      <c r="AO152" s="14"/>
      <c r="AP152" s="14"/>
      <c r="AQ152" s="14" t="s">
        <v>128</v>
      </c>
      <c r="AR152" s="123" t="str">
        <f>IF(AR140&gt;'Authority RAG Thresholds'!$I$21,"G",IF(AR140&lt;'Authority RAG Thresholds'!$G$21,"R","A"))</f>
        <v>#DIV/0!</v>
      </c>
      <c r="AS152" s="123" t="str">
        <f>IF(AS140&gt;'Authority RAG Thresholds'!$I$21,"G",IF(AS140&lt;'Authority RAG Thresholds'!$G$21,"R","A"))</f>
        <v>#DIV/0!</v>
      </c>
      <c r="AT152" s="123" t="str">
        <f>IF(AT140&gt;'Authority RAG Thresholds'!$I$21,"G",IF(AT140&lt;'Authority RAG Thresholds'!$G$21,"R","A"))</f>
        <v>#DIV/0!</v>
      </c>
      <c r="AU152" s="14"/>
    </row>
    <row r="153" ht="14.25" customHeight="1">
      <c r="A153" s="85"/>
      <c r="C153" s="85"/>
      <c r="D153" s="14"/>
      <c r="E153" s="14" t="s">
        <v>129</v>
      </c>
      <c r="F153" s="14"/>
      <c r="G153" s="14"/>
      <c r="H153" s="123" t="str">
        <f>IF(H141&gt;'Authority RAG Thresholds'!$G$22,"G","R")</f>
        <v>R</v>
      </c>
      <c r="I153" s="118"/>
      <c r="J153" s="118"/>
      <c r="K153" s="123" t="str">
        <f>IF(K141&gt;'Authority RAG Thresholds'!$G$22,"G","R")</f>
        <v>R</v>
      </c>
      <c r="L153" s="118"/>
      <c r="M153" s="118"/>
      <c r="N153" s="123" t="str">
        <f>IF(N141&gt;'Authority RAG Thresholds'!$G$22,"G","R")</f>
        <v>R</v>
      </c>
      <c r="O153" s="14"/>
      <c r="P153" s="14"/>
      <c r="Q153" s="14"/>
      <c r="R153" s="14"/>
      <c r="S153" s="132"/>
      <c r="T153" s="118"/>
      <c r="U153" s="118"/>
      <c r="V153" s="132"/>
      <c r="W153" s="118"/>
      <c r="X153" s="118"/>
      <c r="Y153" s="132"/>
      <c r="Z153" s="14"/>
      <c r="AA153" s="14" t="s">
        <v>129</v>
      </c>
      <c r="AB153" s="123" t="str">
        <f>IF(AB141&gt;'Authority RAG Thresholds'!$G$22,"G","R")</f>
        <v>R</v>
      </c>
      <c r="AC153" s="123" t="str">
        <f>IF(AC141&gt;'Authority RAG Thresholds'!$G$22,"G","R")</f>
        <v>R</v>
      </c>
      <c r="AD153" s="123" t="str">
        <f>IF(AD141&gt;'Authority RAG Thresholds'!$G$22,"G","R")</f>
        <v>R</v>
      </c>
      <c r="AE153" s="14"/>
      <c r="AF153" s="14"/>
      <c r="AG153" s="14"/>
      <c r="AH153" s="14"/>
      <c r="AI153" s="14"/>
      <c r="AJ153" s="14"/>
      <c r="AK153" s="14"/>
      <c r="AL153" s="14"/>
      <c r="AM153" s="14"/>
      <c r="AN153" s="14"/>
      <c r="AO153" s="14"/>
      <c r="AP153" s="14"/>
      <c r="AQ153" s="14" t="s">
        <v>129</v>
      </c>
      <c r="AR153" s="123" t="str">
        <f>IF(AR141&gt;'Authority RAG Thresholds'!$G$22,"G","R")</f>
        <v>R</v>
      </c>
      <c r="AS153" s="123" t="str">
        <f>IF(AS141&gt;'Authority RAG Thresholds'!$G$22,"G","R")</f>
        <v>R</v>
      </c>
      <c r="AT153" s="123" t="str">
        <f>IF(AT141&gt;'Authority RAG Thresholds'!$G$22,"G","R")</f>
        <v>R</v>
      </c>
      <c r="AU153" s="14"/>
    </row>
    <row r="154" ht="14.25" customHeight="1">
      <c r="A154" s="85"/>
      <c r="C154" s="85"/>
      <c r="D154" s="14"/>
      <c r="E154" s="14" t="s">
        <v>130</v>
      </c>
      <c r="F154" s="14"/>
      <c r="G154" s="14"/>
      <c r="H154" s="123" t="str">
        <f>IF(H117=SysConfig!$F$43,"R",IF((H116+H62+H73)&lt;0,"G",IF(H142&lt;'Authority RAG Thresholds'!$I$23,"G",IF(H142&gt;'Authority RAG Thresholds'!$G$23,"R","A"))))</f>
        <v>#DIV/0!</v>
      </c>
      <c r="I154" s="118"/>
      <c r="J154" s="118"/>
      <c r="K154" s="123" t="str">
        <f>IF(K117=SysConfig!$F$43,"R",IF((K116+K62+K73)&lt;0,"G",IF(K142&lt;'Authority RAG Thresholds'!$I$23,"G",IF(K142&gt;'Authority RAG Thresholds'!$G$23,"R","A"))))</f>
        <v>#DIV/0!</v>
      </c>
      <c r="L154" s="118"/>
      <c r="M154" s="118"/>
      <c r="N154" s="123" t="str">
        <f>IF(N117=SysConfig!$F$43,"R",IF((N116+N62+N73)&lt;0,"G",IF(N142&lt;'Authority RAG Thresholds'!$I$23,"G",IF(N142&gt;'Authority RAG Thresholds'!$G$23,"R","A"))))</f>
        <v>#DIV/0!</v>
      </c>
      <c r="O154" s="14"/>
      <c r="P154" s="14"/>
      <c r="Q154" s="14"/>
      <c r="R154" s="14"/>
      <c r="S154" s="132"/>
      <c r="T154" s="118"/>
      <c r="U154" s="118"/>
      <c r="V154" s="132"/>
      <c r="W154" s="118"/>
      <c r="X154" s="118"/>
      <c r="Y154" s="132"/>
      <c r="Z154" s="14"/>
      <c r="AA154" s="14" t="s">
        <v>130</v>
      </c>
      <c r="AB154" s="123" t="str">
        <f>IF(AB117=SysConfig!$F$43,"R",IF((AB116+AB62+AB73)&lt;0,"G",IF(AB142&lt;'Authority RAG Thresholds'!$I$23,"G",IF(AB142&gt;'Authority RAG Thresholds'!$G$23,"R","A"))))</f>
        <v>#DIV/0!</v>
      </c>
      <c r="AC154" s="123" t="str">
        <f>IF(AC117=SysConfig!$F$43,"R",IF((AC116+AC62+AC73)&lt;0,"G",IF(AC142&lt;'Authority RAG Thresholds'!$I$23,"G",IF(AC142&gt;'Authority RAG Thresholds'!$G$23,"R","A"))))</f>
        <v>#DIV/0!</v>
      </c>
      <c r="AD154" s="123" t="str">
        <f>IF(AD117=SysConfig!$F$43,"R",IF((AD116+AD62+AD73)&lt;0,"G",IF(AD142&lt;'Authority RAG Thresholds'!$I$23,"G",IF(AD142&gt;'Authority RAG Thresholds'!$G$23,"R","A"))))</f>
        <v>#DIV/0!</v>
      </c>
      <c r="AE154" s="14"/>
      <c r="AF154" s="14"/>
      <c r="AG154" s="14"/>
      <c r="AH154" s="14"/>
      <c r="AI154" s="14"/>
      <c r="AJ154" s="14"/>
      <c r="AK154" s="14"/>
      <c r="AL154" s="14"/>
      <c r="AM154" s="14"/>
      <c r="AN154" s="14"/>
      <c r="AO154" s="14"/>
      <c r="AP154" s="14"/>
      <c r="AQ154" s="14" t="s">
        <v>130</v>
      </c>
      <c r="AR154" s="123" t="str">
        <f>IF(AR117=SysConfig!$F$43,"R",IF((AR116+AR62+AR73)&lt;0,"G",IF(AR142&lt;'Authority RAG Thresholds'!$I$23,"G",IF(AR142&gt;'Authority RAG Thresholds'!$G$23,"R","A"))))</f>
        <v>#DIV/0!</v>
      </c>
      <c r="AS154" s="123" t="str">
        <f>IF(AS117=SysConfig!$F$43,"R",IF((AS116+AS62+AS73)&lt;0,"G",IF(AS142&lt;'Authority RAG Thresholds'!$I$23,"G",IF(AS142&gt;'Authority RAG Thresholds'!$G$23,"R","A"))))</f>
        <v>#DIV/0!</v>
      </c>
      <c r="AT154" s="123" t="str">
        <f>IF(AT117=SysConfig!$F$43,"R",IF((AT116+AT62+AT73)&lt;0,"G",IF(AT142&lt;'Authority RAG Thresholds'!$I$23,"G",IF(AT142&gt;'Authority RAG Thresholds'!$G$23,"R","A"))))</f>
        <v>#DIV/0!</v>
      </c>
      <c r="AU154" s="14"/>
    </row>
    <row r="155" ht="14.25" customHeight="1">
      <c r="A155" s="85"/>
      <c r="C155" s="85"/>
      <c r="D155" s="14"/>
      <c r="E155" s="14"/>
      <c r="F155" s="14"/>
      <c r="G155" s="14"/>
      <c r="H155" s="14"/>
      <c r="I155" s="118"/>
      <c r="J155" s="118"/>
      <c r="K155" s="14"/>
      <c r="L155" s="118"/>
      <c r="M155" s="118"/>
      <c r="N155" s="14"/>
      <c r="O155" s="14"/>
      <c r="P155" s="112"/>
      <c r="Q155" s="118"/>
      <c r="R155" s="118"/>
      <c r="S155" s="118"/>
      <c r="T155" s="118"/>
      <c r="U155" s="118"/>
      <c r="V155" s="118"/>
      <c r="W155" s="118"/>
      <c r="X155" s="118"/>
      <c r="Y155" s="118"/>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row>
    <row r="156" ht="14.25" customHeight="1">
      <c r="A156" s="15" t="s">
        <v>107</v>
      </c>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row>
    <row r="157" ht="14.25" customHeight="1"/>
    <row r="158" ht="14.25" hidden="1" customHeight="1"/>
    <row r="159" ht="14.25" hidden="1" customHeight="1"/>
    <row r="160" ht="14.25" hidden="1" customHeight="1"/>
    <row r="161" ht="14.25" hidden="1" customHeight="1"/>
    <row r="162" ht="14.25" hidden="1" customHeight="1"/>
    <row r="163" ht="14.25" hidden="1" customHeight="1"/>
    <row r="164" ht="14.25" hidden="1" customHeight="1"/>
    <row r="165" ht="14.25" hidden="1" customHeight="1"/>
    <row r="166" ht="14.25" hidden="1" customHeight="1"/>
    <row r="167" ht="14.25" hidden="1" customHeight="1"/>
    <row r="168" ht="14.25" hidden="1" customHeight="1"/>
    <row r="169" ht="14.25" hidden="1" customHeight="1"/>
    <row r="170" ht="14.25" hidden="1" customHeight="1"/>
    <row r="171" ht="14.25" hidden="1" customHeight="1"/>
    <row r="172" ht="14.25" hidden="1" customHeight="1"/>
    <row r="173" ht="14.25" hidden="1" customHeight="1"/>
    <row r="174" ht="14.25" hidden="1" customHeight="1"/>
    <row r="175" ht="14.25" hidden="1" customHeight="1"/>
    <row r="176" ht="14.25" hidden="1" customHeight="1"/>
    <row r="177" ht="14.25" hidden="1" customHeight="1"/>
    <row r="178" ht="14.25" hidden="1"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C6:D6"/>
  </mergeCells>
  <conditionalFormatting sqref="Y151">
    <cfRule type="expression" dxfId="0" priority="1" stopIfTrue="1">
      <formula>Y151="R"</formula>
    </cfRule>
  </conditionalFormatting>
  <conditionalFormatting sqref="Y151">
    <cfRule type="expression" dxfId="1" priority="2" stopIfTrue="1">
      <formula>Y151="A"</formula>
    </cfRule>
  </conditionalFormatting>
  <conditionalFormatting sqref="Y151">
    <cfRule type="expression" dxfId="2" priority="3" stopIfTrue="1">
      <formula>Y151="G"</formula>
    </cfRule>
  </conditionalFormatting>
  <conditionalFormatting sqref="Y151">
    <cfRule type="expression" dxfId="0" priority="4" stopIfTrue="1">
      <formula>Y151="R"</formula>
    </cfRule>
  </conditionalFormatting>
  <conditionalFormatting sqref="Y151">
    <cfRule type="expression" dxfId="1" priority="5" stopIfTrue="1">
      <formula>Y151="A"</formula>
    </cfRule>
  </conditionalFormatting>
  <conditionalFormatting sqref="Y151">
    <cfRule type="expression" dxfId="2" priority="6" stopIfTrue="1">
      <formula>Y151="G"</formula>
    </cfRule>
  </conditionalFormatting>
  <conditionalFormatting sqref="V154">
    <cfRule type="expression" dxfId="0" priority="7" stopIfTrue="1">
      <formula>V154="R"</formula>
    </cfRule>
  </conditionalFormatting>
  <conditionalFormatting sqref="V154">
    <cfRule type="expression" dxfId="1" priority="8" stopIfTrue="1">
      <formula>V154="A"</formula>
    </cfRule>
  </conditionalFormatting>
  <conditionalFormatting sqref="V154">
    <cfRule type="expression" dxfId="2" priority="9" stopIfTrue="1">
      <formula>V154="G"</formula>
    </cfRule>
  </conditionalFormatting>
  <conditionalFormatting sqref="Y154">
    <cfRule type="expression" dxfId="0" priority="10" stopIfTrue="1">
      <formula>Y154="R"</formula>
    </cfRule>
  </conditionalFormatting>
  <conditionalFormatting sqref="Y154">
    <cfRule type="expression" dxfId="1" priority="11" stopIfTrue="1">
      <formula>Y154="A"</formula>
    </cfRule>
  </conditionalFormatting>
  <conditionalFormatting sqref="Y154">
    <cfRule type="expression" dxfId="2" priority="12" stopIfTrue="1">
      <formula>Y154="G"</formula>
    </cfRule>
  </conditionalFormatting>
  <conditionalFormatting sqref="S149:S154">
    <cfRule type="expression" dxfId="0" priority="13" stopIfTrue="1">
      <formula>S149="R"</formula>
    </cfRule>
  </conditionalFormatting>
  <conditionalFormatting sqref="S149:S154">
    <cfRule type="expression" dxfId="1" priority="14" stopIfTrue="1">
      <formula>S149="A"</formula>
    </cfRule>
  </conditionalFormatting>
  <conditionalFormatting sqref="S149:S154">
    <cfRule type="expression" dxfId="2" priority="15" stopIfTrue="1">
      <formula>S149="G"</formula>
    </cfRule>
  </conditionalFormatting>
  <conditionalFormatting sqref="S148:S152">
    <cfRule type="expression" dxfId="0" priority="16" stopIfTrue="1">
      <formula>S148="R"</formula>
    </cfRule>
  </conditionalFormatting>
  <conditionalFormatting sqref="S148:S152">
    <cfRule type="expression" dxfId="1" priority="17" stopIfTrue="1">
      <formula>S148="A"</formula>
    </cfRule>
  </conditionalFormatting>
  <conditionalFormatting sqref="S148:S152">
    <cfRule type="expression" dxfId="2" priority="18" stopIfTrue="1">
      <formula>S148="G"</formula>
    </cfRule>
  </conditionalFormatting>
  <conditionalFormatting sqref="S150:S152">
    <cfRule type="expression" dxfId="0" priority="19" stopIfTrue="1">
      <formula>S150="R"</formula>
    </cfRule>
  </conditionalFormatting>
  <conditionalFormatting sqref="S150:S152">
    <cfRule type="expression" dxfId="1" priority="20" stopIfTrue="1">
      <formula>S150="A"</formula>
    </cfRule>
  </conditionalFormatting>
  <conditionalFormatting sqref="S150:S152">
    <cfRule type="expression" dxfId="2" priority="21" stopIfTrue="1">
      <formula>S150="G"</formula>
    </cfRule>
  </conditionalFormatting>
  <conditionalFormatting sqref="S146:S152">
    <cfRule type="expression" dxfId="0" priority="22" stopIfTrue="1">
      <formula>S146="R"</formula>
    </cfRule>
  </conditionalFormatting>
  <conditionalFormatting sqref="S146:S152">
    <cfRule type="expression" dxfId="1" priority="23" stopIfTrue="1">
      <formula>S146="A"</formula>
    </cfRule>
  </conditionalFormatting>
  <conditionalFormatting sqref="S146:S152">
    <cfRule type="expression" dxfId="2" priority="24" stopIfTrue="1">
      <formula>S146="G"</formula>
    </cfRule>
  </conditionalFormatting>
  <conditionalFormatting sqref="H149:H154">
    <cfRule type="expression" dxfId="0" priority="25" stopIfTrue="1">
      <formula>H149="R"</formula>
    </cfRule>
  </conditionalFormatting>
  <conditionalFormatting sqref="H149:H154">
    <cfRule type="expression" dxfId="1" priority="26" stopIfTrue="1">
      <formula>H149="A"</formula>
    </cfRule>
  </conditionalFormatting>
  <conditionalFormatting sqref="H149:H154">
    <cfRule type="expression" dxfId="2" priority="27" stopIfTrue="1">
      <formula>H149="G"</formula>
    </cfRule>
  </conditionalFormatting>
  <conditionalFormatting sqref="H148:H152">
    <cfRule type="expression" dxfId="0" priority="28" stopIfTrue="1">
      <formula>H148="R"</formula>
    </cfRule>
  </conditionalFormatting>
  <conditionalFormatting sqref="H148:H152">
    <cfRule type="expression" dxfId="1" priority="29" stopIfTrue="1">
      <formula>H148="A"</formula>
    </cfRule>
  </conditionalFormatting>
  <conditionalFormatting sqref="H148:H152">
    <cfRule type="expression" dxfId="2" priority="30" stopIfTrue="1">
      <formula>H148="G"</formula>
    </cfRule>
  </conditionalFormatting>
  <conditionalFormatting sqref="H150:H152">
    <cfRule type="expression" dxfId="0" priority="31" stopIfTrue="1">
      <formula>H150="R"</formula>
    </cfRule>
  </conditionalFormatting>
  <conditionalFormatting sqref="H150:H152">
    <cfRule type="expression" dxfId="1" priority="32" stopIfTrue="1">
      <formula>H150="A"</formula>
    </cfRule>
  </conditionalFormatting>
  <conditionalFormatting sqref="H150:H152">
    <cfRule type="expression" dxfId="2" priority="33" stopIfTrue="1">
      <formula>H150="G"</formula>
    </cfRule>
  </conditionalFormatting>
  <conditionalFormatting sqref="H146:H152">
    <cfRule type="expression" dxfId="0" priority="34" stopIfTrue="1">
      <formula>H146="R"</formula>
    </cfRule>
  </conditionalFormatting>
  <conditionalFormatting sqref="H146:H152">
    <cfRule type="expression" dxfId="1" priority="35" stopIfTrue="1">
      <formula>H146="A"</formula>
    </cfRule>
  </conditionalFormatting>
  <conditionalFormatting sqref="H146:H152">
    <cfRule type="expression" dxfId="2" priority="36" stopIfTrue="1">
      <formula>H146="G"</formula>
    </cfRule>
  </conditionalFormatting>
  <conditionalFormatting sqref="V151">
    <cfRule type="expression" dxfId="0" priority="37" stopIfTrue="1">
      <formula>V151="R"</formula>
    </cfRule>
  </conditionalFormatting>
  <conditionalFormatting sqref="V151">
    <cfRule type="expression" dxfId="1" priority="38" stopIfTrue="1">
      <formula>V151="A"</formula>
    </cfRule>
  </conditionalFormatting>
  <conditionalFormatting sqref="V151">
    <cfRule type="expression" dxfId="2" priority="39" stopIfTrue="1">
      <formula>V151="G"</formula>
    </cfRule>
  </conditionalFormatting>
  <conditionalFormatting sqref="V146:V150 V152">
    <cfRule type="expression" dxfId="0" priority="40" stopIfTrue="1">
      <formula>V146="R"</formula>
    </cfRule>
  </conditionalFormatting>
  <conditionalFormatting sqref="V146:V150 V152">
    <cfRule type="expression" dxfId="1" priority="41" stopIfTrue="1">
      <formula>V146="A"</formula>
    </cfRule>
  </conditionalFormatting>
  <conditionalFormatting sqref="V146:V150 V152">
    <cfRule type="expression" dxfId="2" priority="42" stopIfTrue="1">
      <formula>V146="G"</formula>
    </cfRule>
  </conditionalFormatting>
  <conditionalFormatting sqref="V149:V150 V152:V153">
    <cfRule type="expression" dxfId="0" priority="43" stopIfTrue="1">
      <formula>V149="R"</formula>
    </cfRule>
  </conditionalFormatting>
  <conditionalFormatting sqref="V149:V150 V152:V153">
    <cfRule type="expression" dxfId="1" priority="44" stopIfTrue="1">
      <formula>V149="A"</formula>
    </cfRule>
  </conditionalFormatting>
  <conditionalFormatting sqref="V149:V150 V152:V153">
    <cfRule type="expression" dxfId="2" priority="45" stopIfTrue="1">
      <formula>V149="G"</formula>
    </cfRule>
  </conditionalFormatting>
  <conditionalFormatting sqref="V148:V150 V152">
    <cfRule type="expression" dxfId="0" priority="46" stopIfTrue="1">
      <formula>V148="R"</formula>
    </cfRule>
  </conditionalFormatting>
  <conditionalFormatting sqref="V148:V150 V152">
    <cfRule type="expression" dxfId="1" priority="47" stopIfTrue="1">
      <formula>V148="A"</formula>
    </cfRule>
  </conditionalFormatting>
  <conditionalFormatting sqref="V148:V150 V152">
    <cfRule type="expression" dxfId="2" priority="48" stopIfTrue="1">
      <formula>V148="G"</formula>
    </cfRule>
  </conditionalFormatting>
  <conditionalFormatting sqref="V150 V152">
    <cfRule type="expression" dxfId="0" priority="49" stopIfTrue="1">
      <formula>V150="R"</formula>
    </cfRule>
  </conditionalFormatting>
  <conditionalFormatting sqref="V150 V152">
    <cfRule type="expression" dxfId="1" priority="50" stopIfTrue="1">
      <formula>V150="A"</formula>
    </cfRule>
  </conditionalFormatting>
  <conditionalFormatting sqref="V150 V152">
    <cfRule type="expression" dxfId="2" priority="51" stopIfTrue="1">
      <formula>V150="G"</formula>
    </cfRule>
  </conditionalFormatting>
  <conditionalFormatting sqref="Y149:Y150 Y152:Y153">
    <cfRule type="expression" dxfId="0" priority="52" stopIfTrue="1">
      <formula>Y149="R"</formula>
    </cfRule>
  </conditionalFormatting>
  <conditionalFormatting sqref="Y149:Y150 Y152:Y153">
    <cfRule type="expression" dxfId="1" priority="53" stopIfTrue="1">
      <formula>Y149="A"</formula>
    </cfRule>
  </conditionalFormatting>
  <conditionalFormatting sqref="Y149:Y150 Y152:Y153">
    <cfRule type="expression" dxfId="2" priority="54" stopIfTrue="1">
      <formula>Y149="G"</formula>
    </cfRule>
  </conditionalFormatting>
  <conditionalFormatting sqref="Y148:Y150 Y152">
    <cfRule type="expression" dxfId="0" priority="55" stopIfTrue="1">
      <formula>Y148="R"</formula>
    </cfRule>
  </conditionalFormatting>
  <conditionalFormatting sqref="Y148:Y150 Y152">
    <cfRule type="expression" dxfId="1" priority="56" stopIfTrue="1">
      <formula>Y148="A"</formula>
    </cfRule>
  </conditionalFormatting>
  <conditionalFormatting sqref="Y148:Y150 Y152">
    <cfRule type="expression" dxfId="2" priority="57" stopIfTrue="1">
      <formula>Y148="G"</formula>
    </cfRule>
  </conditionalFormatting>
  <conditionalFormatting sqref="Y150 Y152">
    <cfRule type="expression" dxfId="0" priority="58" stopIfTrue="1">
      <formula>Y150="R"</formula>
    </cfRule>
  </conditionalFormatting>
  <conditionalFormatting sqref="Y150 Y152">
    <cfRule type="expression" dxfId="1" priority="59" stopIfTrue="1">
      <formula>Y150="A"</formula>
    </cfRule>
  </conditionalFormatting>
  <conditionalFormatting sqref="Y150 Y152">
    <cfRule type="expression" dxfId="2" priority="60" stopIfTrue="1">
      <formula>Y150="G"</formula>
    </cfRule>
  </conditionalFormatting>
  <conditionalFormatting sqref="Y146:Y150 Y152">
    <cfRule type="expression" dxfId="0" priority="61" stopIfTrue="1">
      <formula>Y146="R"</formula>
    </cfRule>
  </conditionalFormatting>
  <conditionalFormatting sqref="Y146:Y150 Y152">
    <cfRule type="expression" dxfId="1" priority="62" stopIfTrue="1">
      <formula>Y146="A"</formula>
    </cfRule>
  </conditionalFormatting>
  <conditionalFormatting sqref="Y146:Y150 Y152">
    <cfRule type="expression" dxfId="2" priority="63" stopIfTrue="1">
      <formula>Y146="G"</formula>
    </cfRule>
  </conditionalFormatting>
  <conditionalFormatting sqref="V151">
    <cfRule type="expression" dxfId="0" priority="64" stopIfTrue="1">
      <formula>V151="R"</formula>
    </cfRule>
  </conditionalFormatting>
  <conditionalFormatting sqref="V151">
    <cfRule type="expression" dxfId="1" priority="65" stopIfTrue="1">
      <formula>V151="A"</formula>
    </cfRule>
  </conditionalFormatting>
  <conditionalFormatting sqref="V151">
    <cfRule type="expression" dxfId="2" priority="66" stopIfTrue="1">
      <formula>V151="G"</formula>
    </cfRule>
  </conditionalFormatting>
  <conditionalFormatting sqref="V151">
    <cfRule type="expression" dxfId="0" priority="67" stopIfTrue="1">
      <formula>V151="R"</formula>
    </cfRule>
  </conditionalFormatting>
  <conditionalFormatting sqref="V151">
    <cfRule type="expression" dxfId="1" priority="68" stopIfTrue="1">
      <formula>V151="A"</formula>
    </cfRule>
  </conditionalFormatting>
  <conditionalFormatting sqref="V151">
    <cfRule type="expression" dxfId="2" priority="69" stopIfTrue="1">
      <formula>V151="G"</formula>
    </cfRule>
  </conditionalFormatting>
  <conditionalFormatting sqref="V151">
    <cfRule type="expression" dxfId="0" priority="70" stopIfTrue="1">
      <formula>V151="R"</formula>
    </cfRule>
  </conditionalFormatting>
  <conditionalFormatting sqref="V151">
    <cfRule type="expression" dxfId="1" priority="71" stopIfTrue="1">
      <formula>V151="A"</formula>
    </cfRule>
  </conditionalFormatting>
  <conditionalFormatting sqref="V151">
    <cfRule type="expression" dxfId="2" priority="72" stopIfTrue="1">
      <formula>V151="G"</formula>
    </cfRule>
  </conditionalFormatting>
  <conditionalFormatting sqref="Y151">
    <cfRule type="expression" dxfId="0" priority="73" stopIfTrue="1">
      <formula>Y151="R"</formula>
    </cfRule>
  </conditionalFormatting>
  <conditionalFormatting sqref="Y151">
    <cfRule type="expression" dxfId="1" priority="74" stopIfTrue="1">
      <formula>Y151="A"</formula>
    </cfRule>
  </conditionalFormatting>
  <conditionalFormatting sqref="Y151">
    <cfRule type="expression" dxfId="2" priority="75" stopIfTrue="1">
      <formula>Y151="G"</formula>
    </cfRule>
  </conditionalFormatting>
  <conditionalFormatting sqref="Y151">
    <cfRule type="expression" dxfId="0" priority="76" stopIfTrue="1">
      <formula>Y151="R"</formula>
    </cfRule>
  </conditionalFormatting>
  <conditionalFormatting sqref="Y151">
    <cfRule type="expression" dxfId="1" priority="77" stopIfTrue="1">
      <formula>Y151="A"</formula>
    </cfRule>
  </conditionalFormatting>
  <conditionalFormatting sqref="Y151">
    <cfRule type="expression" dxfId="2" priority="78" stopIfTrue="1">
      <formula>Y151="G"</formula>
    </cfRule>
  </conditionalFormatting>
  <conditionalFormatting sqref="K149:K154">
    <cfRule type="expression" dxfId="0" priority="79" stopIfTrue="1">
      <formula>K149="R"</formula>
    </cfRule>
  </conditionalFormatting>
  <conditionalFormatting sqref="K149:K154">
    <cfRule type="expression" dxfId="1" priority="80" stopIfTrue="1">
      <formula>K149="A"</formula>
    </cfRule>
  </conditionalFormatting>
  <conditionalFormatting sqref="K149:K154">
    <cfRule type="expression" dxfId="2" priority="81" stopIfTrue="1">
      <formula>K149="G"</formula>
    </cfRule>
  </conditionalFormatting>
  <conditionalFormatting sqref="K148:K152">
    <cfRule type="expression" dxfId="0" priority="82" stopIfTrue="1">
      <formula>K148="R"</formula>
    </cfRule>
  </conditionalFormatting>
  <conditionalFormatting sqref="K148:K152">
    <cfRule type="expression" dxfId="1" priority="83" stopIfTrue="1">
      <formula>K148="A"</formula>
    </cfRule>
  </conditionalFormatting>
  <conditionalFormatting sqref="K148:K152">
    <cfRule type="expression" dxfId="2" priority="84" stopIfTrue="1">
      <formula>K148="G"</formula>
    </cfRule>
  </conditionalFormatting>
  <conditionalFormatting sqref="K150:K152">
    <cfRule type="expression" dxfId="0" priority="85" stopIfTrue="1">
      <formula>K150="R"</formula>
    </cfRule>
  </conditionalFormatting>
  <conditionalFormatting sqref="K150:K152">
    <cfRule type="expression" dxfId="1" priority="86" stopIfTrue="1">
      <formula>K150="A"</formula>
    </cfRule>
  </conditionalFormatting>
  <conditionalFormatting sqref="K150:K152">
    <cfRule type="expression" dxfId="2" priority="87" stopIfTrue="1">
      <formula>K150="G"</formula>
    </cfRule>
  </conditionalFormatting>
  <conditionalFormatting sqref="K146:K152">
    <cfRule type="expression" dxfId="0" priority="88" stopIfTrue="1">
      <formula>K146="R"</formula>
    </cfRule>
  </conditionalFormatting>
  <conditionalFormatting sqref="K146:K152">
    <cfRule type="expression" dxfId="1" priority="89" stopIfTrue="1">
      <formula>K146="A"</formula>
    </cfRule>
  </conditionalFormatting>
  <conditionalFormatting sqref="K146:K152">
    <cfRule type="expression" dxfId="2" priority="90" stopIfTrue="1">
      <formula>K146="G"</formula>
    </cfRule>
  </conditionalFormatting>
  <conditionalFormatting sqref="N149:N154">
    <cfRule type="expression" dxfId="0" priority="91" stopIfTrue="1">
      <formula>N149="R"</formula>
    </cfRule>
  </conditionalFormatting>
  <conditionalFormatting sqref="N149:N154">
    <cfRule type="expression" dxfId="1" priority="92" stopIfTrue="1">
      <formula>N149="A"</formula>
    </cfRule>
  </conditionalFormatting>
  <conditionalFormatting sqref="N149:N154">
    <cfRule type="expression" dxfId="2" priority="93" stopIfTrue="1">
      <formula>N149="G"</formula>
    </cfRule>
  </conditionalFormatting>
  <conditionalFormatting sqref="N148:N152">
    <cfRule type="expression" dxfId="0" priority="94" stopIfTrue="1">
      <formula>N148="R"</formula>
    </cfRule>
  </conditionalFormatting>
  <conditionalFormatting sqref="N148:N152">
    <cfRule type="expression" dxfId="1" priority="95" stopIfTrue="1">
      <formula>N148="A"</formula>
    </cfRule>
  </conditionalFormatting>
  <conditionalFormatting sqref="N148:N152">
    <cfRule type="expression" dxfId="2" priority="96" stopIfTrue="1">
      <formula>N148="G"</formula>
    </cfRule>
  </conditionalFormatting>
  <conditionalFormatting sqref="N150:N152">
    <cfRule type="expression" dxfId="0" priority="97" stopIfTrue="1">
      <formula>N150="R"</formula>
    </cfRule>
  </conditionalFormatting>
  <conditionalFormatting sqref="N150:N152">
    <cfRule type="expression" dxfId="1" priority="98" stopIfTrue="1">
      <formula>N150="A"</formula>
    </cfRule>
  </conditionalFormatting>
  <conditionalFormatting sqref="N150:N152">
    <cfRule type="expression" dxfId="2" priority="99" stopIfTrue="1">
      <formula>N150="G"</formula>
    </cfRule>
  </conditionalFormatting>
  <conditionalFormatting sqref="N146:N152">
    <cfRule type="expression" dxfId="0" priority="100" stopIfTrue="1">
      <formula>N146="R"</formula>
    </cfRule>
  </conditionalFormatting>
  <conditionalFormatting sqref="N146:N152">
    <cfRule type="expression" dxfId="1" priority="101" stopIfTrue="1">
      <formula>N146="A"</formula>
    </cfRule>
  </conditionalFormatting>
  <conditionalFormatting sqref="N146:N152">
    <cfRule type="expression" dxfId="2" priority="102" stopIfTrue="1">
      <formula>N146="G"</formula>
    </cfRule>
  </conditionalFormatting>
  <conditionalFormatting sqref="AB149:AD154">
    <cfRule type="expression" dxfId="0" priority="103" stopIfTrue="1">
      <formula>AB149="R"</formula>
    </cfRule>
  </conditionalFormatting>
  <conditionalFormatting sqref="AB149:AD154">
    <cfRule type="expression" dxfId="1" priority="104" stopIfTrue="1">
      <formula>AB149="A"</formula>
    </cfRule>
  </conditionalFormatting>
  <conditionalFormatting sqref="AB149:AD154">
    <cfRule type="expression" dxfId="2" priority="105" stopIfTrue="1">
      <formula>AB149="G"</formula>
    </cfRule>
  </conditionalFormatting>
  <conditionalFormatting sqref="AB148:AD152">
    <cfRule type="expression" dxfId="0" priority="106" stopIfTrue="1">
      <formula>AB148="R"</formula>
    </cfRule>
  </conditionalFormatting>
  <conditionalFormatting sqref="AB148:AD152">
    <cfRule type="expression" dxfId="1" priority="107" stopIfTrue="1">
      <formula>AB148="A"</formula>
    </cfRule>
  </conditionalFormatting>
  <conditionalFormatting sqref="AB148:AD152">
    <cfRule type="expression" dxfId="2" priority="108" stopIfTrue="1">
      <formula>AB148="G"</formula>
    </cfRule>
  </conditionalFormatting>
  <conditionalFormatting sqref="AB150:AD152">
    <cfRule type="expression" dxfId="0" priority="109" stopIfTrue="1">
      <formula>AB150="R"</formula>
    </cfRule>
  </conditionalFormatting>
  <conditionalFormatting sqref="AB150:AD152">
    <cfRule type="expression" dxfId="1" priority="110" stopIfTrue="1">
      <formula>AB150="A"</formula>
    </cfRule>
  </conditionalFormatting>
  <conditionalFormatting sqref="AB150:AD152">
    <cfRule type="expression" dxfId="2" priority="111" stopIfTrue="1">
      <formula>AB150="G"</formula>
    </cfRule>
  </conditionalFormatting>
  <conditionalFormatting sqref="AB146:AD152">
    <cfRule type="expression" dxfId="0" priority="112" stopIfTrue="1">
      <formula>AB146="R"</formula>
    </cfRule>
  </conditionalFormatting>
  <conditionalFormatting sqref="AB146:AD152">
    <cfRule type="expression" dxfId="1" priority="113" stopIfTrue="1">
      <formula>AB146="A"</formula>
    </cfRule>
  </conditionalFormatting>
  <conditionalFormatting sqref="AB146:AD152">
    <cfRule type="expression" dxfId="2" priority="114" stopIfTrue="1">
      <formula>AB146="G"</formula>
    </cfRule>
  </conditionalFormatting>
  <conditionalFormatting sqref="AR149:AT154">
    <cfRule type="expression" dxfId="0" priority="115" stopIfTrue="1">
      <formula>AR149="R"</formula>
    </cfRule>
  </conditionalFormatting>
  <conditionalFormatting sqref="AR149:AT154">
    <cfRule type="expression" dxfId="1" priority="116" stopIfTrue="1">
      <formula>AR149="A"</formula>
    </cfRule>
  </conditionalFormatting>
  <conditionalFormatting sqref="AR149:AT154">
    <cfRule type="expression" dxfId="2" priority="117" stopIfTrue="1">
      <formula>AR149="G"</formula>
    </cfRule>
  </conditionalFormatting>
  <conditionalFormatting sqref="AR148:AT152">
    <cfRule type="expression" dxfId="0" priority="118" stopIfTrue="1">
      <formula>AR148="R"</formula>
    </cfRule>
  </conditionalFormatting>
  <conditionalFormatting sqref="AR148:AT152">
    <cfRule type="expression" dxfId="1" priority="119" stopIfTrue="1">
      <formula>AR148="A"</formula>
    </cfRule>
  </conditionalFormatting>
  <conditionalFormatting sqref="AR148:AT152">
    <cfRule type="expression" dxfId="2" priority="120" stopIfTrue="1">
      <formula>AR148="G"</formula>
    </cfRule>
  </conditionalFormatting>
  <conditionalFormatting sqref="AR150:AT152">
    <cfRule type="expression" dxfId="0" priority="121" stopIfTrue="1">
      <formula>AR150="R"</formula>
    </cfRule>
  </conditionalFormatting>
  <conditionalFormatting sqref="AR150:AT152">
    <cfRule type="expression" dxfId="1" priority="122" stopIfTrue="1">
      <formula>AR150="A"</formula>
    </cfRule>
  </conditionalFormatting>
  <conditionalFormatting sqref="AR150:AT152">
    <cfRule type="expression" dxfId="2" priority="123" stopIfTrue="1">
      <formula>AR150="G"</formula>
    </cfRule>
  </conditionalFormatting>
  <conditionalFormatting sqref="AR146:AT152">
    <cfRule type="expression" dxfId="0" priority="124" stopIfTrue="1">
      <formula>AR146="R"</formula>
    </cfRule>
  </conditionalFormatting>
  <conditionalFormatting sqref="AR146:AT152">
    <cfRule type="expression" dxfId="1" priority="125" stopIfTrue="1">
      <formula>AR146="A"</formula>
    </cfRule>
  </conditionalFormatting>
  <conditionalFormatting sqref="AR146:AT152">
    <cfRule type="expression" dxfId="2" priority="126" stopIfTrue="1">
      <formula>AR146="G"</formula>
    </cfRule>
  </conditionalFormatting>
  <dataValidations>
    <dataValidation type="custom" allowBlank="1" showInputMessage="1" showErrorMessage="1" prompt="Data Entry Error - You have selected &quot;Private Limited Company/Public Limited Company&quot;  as bidder but are entering data into Not-for-profit/Voluntary Sector Organisation tab." sqref="S15:S17 V15:V17 Y15:Y17 AI15:AI17 AL15:AL17 AO15:AO17 E18 P18 AF18 F21:N23 Q21:Y23 AG21:AO23 F24:G24 I24:J24 L24:M24 Q24:R24 T24:U24 W24:X24 AG24:AH24 AJ24:AK24 AM24:AN24 F25:N31 Q25:Y31 AG25:AO31 F33:N37 Q33:Y37 AG33:AO37 F40:N41 Q40:Y41 AG40:AO41 F45:N49 Q45:Y49 AG45:AO49 F52:N52 Q52:Y52 AG52:AO52 H58:H63 K58:K63 N58:N63 S58:S63 V58:V63 Y58:Y63 AI58:AI63 AL58:AL63 AO58:AO63 H66:H75 K66:K75 N66:N75 S66:S75 V66:V75 Y66:Y75 AI66:AI75 AL66:AL75 AO66:AO75 H78:H87 K78:K87 N78:N87 S78:S87 V78:V87 Y78:Y87 AI78:AI87 AL78:AL87 AO78:AO87 H94:H102 K94:K102 N94:N102 S94:S102 V94:V102 Y94:Y102 AI94:AI102 AL94:AL102 AO94:AO102 F107:N111 Q107:Y111 AG107:AO111 H123:H124 K123:K124 N123:N124 S123:S124 V123:V124 Y123:Y124 AI123:AI124 AL123:AL124 AO123:AO124 H127 K127 N127 S127 V127 Y127 AI127 AL127 AO127">
      <formula1>'Bidder Instructions'!$D$40=SysConfig!$F$32</formula1>
    </dataValidation>
    <dataValidation type="custom" allowBlank="1" showInputMessage="1" showErrorMessage="1" prompt="Data Entry Error - You have selected &quot;Private Limited Company/Public Limited Company&quot;  as bidder but are entering data into Not-for-profit/Voluntary Sector Organisation tab." sqref="AA18 AQ18 AB21:AD31 AR21:AT31 F38:N38 Q38:Y38 AB33:AD38 AG38:AO38 AR33:AT38 AB40:AD41 AR40:AT41 AB45:AD49 AR45:AT49 AB52:AD52 AR52:AT52 H55 K55 N55 S55 V55 Y55 AB55:AD55 AI55 AL55 AO55 AR55:AT55 AB58:AD63 AR58:AT63 AB66:AD75 AR66:AT75 AB78:AD87 AR78:AT87 AB94:AD102 AR94:AT102 AB107:AD111 AR107:AT111 AB116:AD117 AR116:AT117 AB123:AD124 AR123:AT124 AB127:AD127 AR127:AT127">
      <formula1>$D$45=$F$33</formula1>
    </dataValidation>
    <dataValidation type="list" allowBlank="1" showInputMessage="1" showErrorMessage="1" prompt="Data Entry Error - You have selected &quot;Not-for-profit/Voluntary Organisations&quot;  as bidder but are entering data into &quot;Private Limited Company/Publicly Limited Company&quot; input tab." sqref="H24 K24 N24 S24 V24 Y24 AI24 AL24 AO24">
      <formula1>SysConfig!$F$20:$F$27</formula1>
    </dataValidation>
    <dataValidation type="custom" allowBlank="1" showInputMessage="1" showErrorMessage="1" prompt="Data Entry Error - You have selected &quot;Private Limited Company/PLC&quot; but are entering data into the &quot;Not-for-profit/Voluntary Sector Organisation&quot; tab. Otherwise, you are attempting to enter a negative value in the balance sheet." sqref="F58:G63 I58:J63 L58:M63 Q58:R63 T58:U63 W58:X63 AG58:AH63 AJ58:AK63 AM58:AN63 F66:G75 I66:J75 L66:M75 Q66:R75 T66:U75 W66:X75 AG66:AH75 AJ66:AK75 AM66:AN75 F78:G87 I78:J87 L78:M87 Q78:R87 T78:U87 W78:X87 AG78:AH87 AJ78:AK87 AM78:AN87 F94:G102 I94:J102 L94:M102 Q94:R102 T94:U102 W94:X102 AG94:AH102 AJ94:AK102 AM94:AN102 H116 K116 N116 S116 V116 Y116 AI116 AL116 AO116">
      <formula1>AND('Bidder Instructions'!$D$40=SysConfig!$F$32,F58&gt;=0)</formula1>
    </dataValidation>
    <dataValidation type="list" allowBlank="1" showInputMessage="1" showErrorMessage="1" prompt="Data Entry Error - You have selected &quot;Not-for-profit/Voluntary Organisations&quot;  as bidder but are entering data into &quot;Private Limited Company/Publicly Limited Company&quot; input tab." sqref="H117 K117 N117 S117 V117 Y117 AI117 AL117 AO117">
      <formula1>SysConfig!$F$43:$F$44</formula1>
    </dataValidation>
    <dataValidation type="custom" allowBlank="1" showInputMessage="1" showErrorMessage="1" prompt="Data Entry Error - You have selected &quot;Private Limited Company/Public Limited Company&quot;  as bidder but are entering data into Not-for-profit/Voluntary Sector Organisation tab. Otherwise you have entered a positive value for D&amp;A." sqref="F55:G55 I55:J55 L55:M55 Q55:R55 T55:U55 W55:X55 AG55:AH55 AJ55:AK55 AM55:AN55">
      <formula1>AND('Bidder Instructions'!$D$40=SysConfig!$F$32,F55&lt;=0)</formula1>
    </dataValidation>
  </dataValidations>
  <printOptions/>
  <pageMargins bottom="0.7480314960629921" footer="0.0" header="0.0" left="0.1968503937007874" right="0.15748031496062992" top="0.7480314960629921"/>
  <pageSetup paperSize="8" orientation="portrait"/>
  <colBreaks count="1" manualBreakCount="1">
    <brk id="30" man="1"/>
  </colBreaks>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fitToPage="1"/>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1" width="3.14"/>
    <col customWidth="1" min="2" max="2" width="6.0"/>
    <col customWidth="1" min="3" max="3" width="35.57"/>
    <col customWidth="1" min="4" max="4" width="1.71"/>
    <col customWidth="1" min="5" max="5" width="71.43"/>
    <col customWidth="1" min="6" max="8" width="26.43"/>
    <col customWidth="1" min="9" max="9" width="8.71"/>
    <col customWidth="1" min="10" max="10" width="71.43"/>
    <col customWidth="1" min="11" max="13" width="26.43"/>
    <col customWidth="1" min="14" max="14" width="4.71"/>
    <col customWidth="1" min="15" max="15" width="71.43"/>
    <col customWidth="1" min="16" max="18" width="26.43"/>
    <col customWidth="1" min="19" max="19" width="4.71"/>
    <col customWidth="1" min="20" max="20" width="30.0"/>
    <col customWidth="1" min="21" max="26" width="8.71"/>
  </cols>
  <sheetData>
    <row r="1" ht="14.25" customHeight="1">
      <c r="A1" s="1" t="s">
        <v>108</v>
      </c>
      <c r="B1" s="1"/>
      <c r="C1" s="2"/>
      <c r="D1" s="1"/>
      <c r="E1" s="1"/>
      <c r="F1" s="1"/>
      <c r="G1" s="1"/>
      <c r="H1" s="1"/>
      <c r="I1" s="1"/>
      <c r="J1" s="1"/>
      <c r="K1" s="1"/>
      <c r="L1" s="1"/>
      <c r="M1" s="1"/>
      <c r="N1" s="1"/>
      <c r="O1" s="1"/>
      <c r="P1" s="1"/>
      <c r="Q1" s="1"/>
      <c r="R1" s="1"/>
      <c r="S1" s="1"/>
      <c r="T1" s="1"/>
    </row>
    <row r="2" ht="14.25" customHeight="1">
      <c r="A2" s="1"/>
      <c r="B2" s="1"/>
      <c r="C2" s="3" t="str">
        <f>cstProjectName</f>
        <v>RM 6251 Supply of Energy</v>
      </c>
      <c r="D2" s="1"/>
      <c r="E2" s="1"/>
      <c r="F2" s="1"/>
      <c r="G2" s="1"/>
      <c r="H2" s="1"/>
      <c r="I2" s="1"/>
      <c r="J2" s="1"/>
      <c r="K2" s="1"/>
      <c r="L2" s="1"/>
      <c r="M2" s="1"/>
      <c r="N2" s="1"/>
      <c r="O2" s="1"/>
      <c r="P2" s="1"/>
      <c r="Q2" s="1"/>
      <c r="R2" s="1"/>
      <c r="S2" s="1"/>
      <c r="T2" s="1"/>
    </row>
    <row r="3" ht="14.25" customHeight="1">
      <c r="A3" s="1"/>
      <c r="B3" s="1"/>
      <c r="C3" s="4" t="str">
        <f>MID(CELL("filename",A1),FIND("]",CELL("filename",A1))+1,256)&amp;" Sheet"</f>
        <v>#VALUE!</v>
      </c>
      <c r="D3" s="1"/>
      <c r="E3" s="1"/>
      <c r="F3" s="1"/>
      <c r="G3" s="1"/>
      <c r="H3" s="1"/>
      <c r="I3" s="1"/>
      <c r="J3" s="1"/>
      <c r="K3" s="1"/>
      <c r="L3" s="1"/>
      <c r="M3" s="1"/>
      <c r="N3" s="1"/>
      <c r="O3" s="1"/>
      <c r="P3" s="1"/>
      <c r="Q3" s="1"/>
      <c r="R3" s="1"/>
      <c r="S3" s="1"/>
      <c r="T3" s="1"/>
    </row>
    <row r="4" ht="14.25" customHeight="1">
      <c r="A4" s="1"/>
      <c r="B4" s="1"/>
      <c r="C4" s="2" t="str">
        <f>IF(ISBLANK(cstProtectiveMarking),"",cstProtectiveMarking)</f>
        <v>OFFICIAL</v>
      </c>
      <c r="D4" s="1"/>
      <c r="E4" s="1"/>
      <c r="F4" s="1"/>
      <c r="G4" s="1"/>
      <c r="H4" s="1"/>
      <c r="I4" s="1"/>
      <c r="J4" s="1"/>
      <c r="K4" s="1"/>
      <c r="L4" s="1"/>
      <c r="M4" s="1"/>
      <c r="N4" s="1"/>
      <c r="O4" s="1"/>
      <c r="P4" s="1"/>
      <c r="Q4" s="1"/>
      <c r="R4" s="1"/>
      <c r="S4" s="1"/>
      <c r="T4" s="1"/>
    </row>
    <row r="5" ht="14.25" customHeight="1">
      <c r="A5" s="1"/>
      <c r="B5" s="1"/>
      <c r="C5" s="9" t="str">
        <f>HYPERLINK("#'Contents'!A1",sysChkWord)</f>
        <v>1 Error 1 Warning</v>
      </c>
      <c r="D5" s="8"/>
      <c r="E5" s="1"/>
      <c r="F5" s="1"/>
      <c r="G5" s="1"/>
      <c r="H5" s="1"/>
      <c r="I5" s="1"/>
      <c r="J5" s="1"/>
      <c r="K5" s="1"/>
      <c r="L5" s="1"/>
      <c r="M5" s="1"/>
      <c r="N5" s="1"/>
      <c r="O5" s="1"/>
      <c r="P5" s="1"/>
      <c r="Q5" s="1"/>
      <c r="R5" s="1"/>
      <c r="S5" s="1"/>
      <c r="T5" s="1"/>
    </row>
    <row r="6" ht="14.25" customHeight="1">
      <c r="A6" s="1"/>
      <c r="B6" s="9"/>
      <c r="C6" s="10" t="str">
        <f>HYPERLINK("#'Contents'!A1","Click for Contents")</f>
        <v>Click for Contents</v>
      </c>
      <c r="D6" s="7"/>
      <c r="E6" s="8"/>
      <c r="F6" s="8"/>
      <c r="G6" s="1"/>
      <c r="H6" s="1"/>
      <c r="I6" s="1"/>
      <c r="J6" s="1"/>
      <c r="K6" s="1"/>
      <c r="L6" s="1"/>
      <c r="M6" s="1"/>
      <c r="N6" s="1"/>
      <c r="O6" s="1"/>
      <c r="P6" s="1"/>
      <c r="Q6" s="1"/>
      <c r="R6" s="1"/>
      <c r="S6" s="1"/>
      <c r="T6" s="1"/>
    </row>
    <row r="7" ht="14.25" customHeight="1">
      <c r="A7" s="1"/>
      <c r="B7" s="1"/>
      <c r="C7" s="1"/>
      <c r="D7" s="1"/>
      <c r="E7" s="1"/>
      <c r="F7" s="1"/>
      <c r="G7" s="1"/>
      <c r="H7" s="1"/>
      <c r="I7" s="1"/>
      <c r="J7" s="1"/>
      <c r="K7" s="1"/>
      <c r="L7" s="1"/>
      <c r="M7" s="1"/>
      <c r="N7" s="1"/>
      <c r="O7" s="1"/>
      <c r="P7" s="1"/>
      <c r="Q7" s="1"/>
      <c r="R7" s="1"/>
      <c r="S7" s="1"/>
      <c r="T7" s="1"/>
    </row>
    <row r="8" ht="14.25" customHeight="1">
      <c r="A8" s="26">
        <f t="shared" ref="A8:B8" si="1">SUM(A9:A184)</f>
        <v>0</v>
      </c>
      <c r="B8" s="26">
        <f t="shared" si="1"/>
        <v>0</v>
      </c>
      <c r="C8" s="13"/>
      <c r="D8" s="13"/>
      <c r="E8" s="13"/>
      <c r="F8" s="13"/>
      <c r="G8" s="13"/>
      <c r="H8" s="13"/>
      <c r="I8" s="1"/>
      <c r="J8" s="1"/>
      <c r="K8" s="1"/>
      <c r="L8" s="1"/>
      <c r="M8" s="1"/>
      <c r="N8" s="1"/>
      <c r="O8" s="1"/>
      <c r="P8" s="1"/>
      <c r="Q8" s="1"/>
      <c r="R8" s="1"/>
      <c r="S8" s="1"/>
      <c r="T8" s="1"/>
    </row>
    <row r="9" ht="14.25" customHeight="1">
      <c r="A9" s="82"/>
      <c r="B9" s="81"/>
      <c r="C9" s="81"/>
      <c r="D9" s="81"/>
      <c r="E9" s="81"/>
      <c r="F9" s="81"/>
      <c r="G9" s="81"/>
      <c r="H9" s="81"/>
      <c r="I9" s="81"/>
      <c r="J9" s="81"/>
      <c r="K9" s="81"/>
      <c r="L9" s="81"/>
      <c r="M9" s="81"/>
      <c r="N9" s="81"/>
      <c r="O9" s="81"/>
      <c r="P9" s="81"/>
      <c r="Q9" s="81"/>
      <c r="R9" s="81"/>
      <c r="S9" s="81"/>
      <c r="T9" s="81"/>
    </row>
    <row r="10" ht="14.25" customHeight="1">
      <c r="A10" s="24"/>
      <c r="B10" s="81"/>
      <c r="C10" s="81"/>
      <c r="D10" s="81"/>
      <c r="E10" s="81" t="s">
        <v>108</v>
      </c>
      <c r="F10" s="81"/>
      <c r="G10" s="81"/>
      <c r="H10" s="81"/>
      <c r="I10" s="81"/>
      <c r="J10" s="81"/>
      <c r="K10" s="81"/>
      <c r="L10" s="81"/>
      <c r="M10" s="81"/>
      <c r="N10" s="81"/>
      <c r="O10" s="81"/>
      <c r="P10" s="81"/>
      <c r="Q10" s="81"/>
      <c r="R10" s="81"/>
      <c r="S10" s="81"/>
      <c r="T10" s="81"/>
    </row>
    <row r="11" ht="14.25" customHeight="1">
      <c r="A11" s="24"/>
      <c r="B11" s="81"/>
      <c r="C11" s="81"/>
      <c r="D11" s="81"/>
      <c r="E11" s="81"/>
      <c r="F11" s="81"/>
      <c r="G11" s="81"/>
      <c r="H11" s="81"/>
      <c r="I11" s="81"/>
      <c r="J11" s="81"/>
      <c r="K11" s="81"/>
      <c r="L11" s="81"/>
      <c r="M11" s="81"/>
      <c r="N11" s="81"/>
      <c r="O11" s="81"/>
      <c r="P11" s="81"/>
      <c r="Q11" s="81"/>
      <c r="R11" s="81"/>
      <c r="S11" s="81"/>
      <c r="T11" s="81"/>
    </row>
    <row r="12" ht="14.25" customHeight="1">
      <c r="A12" s="24"/>
      <c r="B12" s="81"/>
      <c r="C12" s="81"/>
      <c r="D12" s="81"/>
      <c r="E12" s="82" t="s">
        <v>333</v>
      </c>
      <c r="F12" s="81"/>
      <c r="G12" s="81"/>
      <c r="H12" s="81"/>
      <c r="I12" s="81"/>
      <c r="J12" s="81"/>
      <c r="K12" s="81"/>
      <c r="L12" s="81"/>
      <c r="M12" s="81"/>
      <c r="N12" s="81"/>
      <c r="O12" s="81"/>
      <c r="P12" s="81"/>
      <c r="Q12" s="81"/>
      <c r="R12" s="81"/>
      <c r="S12" s="81"/>
      <c r="T12" s="81"/>
    </row>
    <row r="13" ht="14.25" customHeight="1">
      <c r="A13" s="24"/>
      <c r="B13" s="81"/>
      <c r="C13" s="81"/>
      <c r="D13" s="81"/>
      <c r="E13" s="24" t="s">
        <v>334</v>
      </c>
      <c r="F13" s="81"/>
      <c r="G13" s="81"/>
      <c r="H13" s="81"/>
      <c r="I13" s="81"/>
      <c r="J13" s="81"/>
      <c r="K13" s="81"/>
      <c r="L13" s="81"/>
      <c r="M13" s="81"/>
      <c r="N13" s="81"/>
      <c r="O13" s="81"/>
      <c r="P13" s="81"/>
      <c r="Q13" s="81"/>
      <c r="R13" s="81"/>
      <c r="S13" s="81"/>
      <c r="T13" s="81"/>
    </row>
    <row r="14" ht="14.25" customHeight="1">
      <c r="A14" s="24"/>
      <c r="B14" s="81"/>
      <c r="C14" s="81"/>
      <c r="D14" s="81"/>
      <c r="E14" s="23" t="s">
        <v>335</v>
      </c>
      <c r="F14" s="23"/>
      <c r="G14" s="23"/>
      <c r="H14" s="23"/>
      <c r="I14" s="23"/>
      <c r="J14" s="23" t="s">
        <v>336</v>
      </c>
      <c r="K14" s="23"/>
      <c r="L14" s="23"/>
      <c r="M14" s="23"/>
      <c r="N14" s="23"/>
      <c r="O14" s="23" t="s">
        <v>337</v>
      </c>
      <c r="P14" s="81"/>
      <c r="Q14" s="86"/>
      <c r="R14" s="86"/>
      <c r="S14" s="81"/>
      <c r="T14" s="81"/>
    </row>
    <row r="15" ht="14.25" customHeight="1">
      <c r="A15" s="24"/>
      <c r="B15" s="81"/>
      <c r="C15" s="81"/>
      <c r="D15" s="81"/>
      <c r="E15" s="23"/>
      <c r="F15" s="23"/>
      <c r="G15" s="23"/>
      <c r="H15" s="23"/>
      <c r="I15" s="23"/>
      <c r="J15" s="23"/>
      <c r="K15" s="23"/>
      <c r="L15" s="23"/>
      <c r="M15" s="23"/>
      <c r="N15" s="23"/>
      <c r="O15" s="23"/>
      <c r="P15" s="81"/>
      <c r="Q15" s="86"/>
      <c r="R15" s="86"/>
      <c r="S15" s="81"/>
      <c r="T15" s="81"/>
      <c r="U15" s="14"/>
      <c r="V15" s="14"/>
      <c r="W15" s="14"/>
      <c r="X15" s="14"/>
      <c r="Y15" s="14"/>
      <c r="Z15" s="14"/>
    </row>
    <row r="16" ht="14.25" customHeight="1">
      <c r="A16" s="24"/>
      <c r="B16" s="81"/>
      <c r="D16" s="81"/>
      <c r="E16" s="84" t="s">
        <v>338</v>
      </c>
      <c r="F16" s="81"/>
      <c r="G16" s="81"/>
      <c r="H16" s="81"/>
      <c r="I16" s="81"/>
      <c r="J16" s="84" t="s">
        <v>339</v>
      </c>
      <c r="K16" s="81"/>
      <c r="L16" s="81"/>
      <c r="M16" s="81"/>
      <c r="N16" s="81"/>
      <c r="O16" s="84" t="s">
        <v>340</v>
      </c>
      <c r="P16" s="14"/>
      <c r="Q16" s="14"/>
      <c r="R16" s="14"/>
      <c r="S16" s="81"/>
      <c r="T16" s="81"/>
    </row>
    <row r="17" ht="13.5" customHeight="1">
      <c r="A17" s="86"/>
      <c r="B17" s="85"/>
      <c r="C17" s="133"/>
      <c r="D17" s="14"/>
      <c r="E17" s="88"/>
      <c r="F17" s="14"/>
      <c r="G17" s="14"/>
      <c r="H17" s="14"/>
      <c r="I17" s="14"/>
      <c r="J17" s="88"/>
      <c r="K17" s="14"/>
      <c r="L17" s="14"/>
      <c r="M17" s="14"/>
      <c r="N17" s="14"/>
      <c r="O17" s="88"/>
      <c r="P17" s="14"/>
      <c r="Q17" s="14"/>
      <c r="R17" s="14"/>
      <c r="S17" s="14"/>
    </row>
    <row r="18" ht="13.5" customHeight="1">
      <c r="A18" s="86"/>
      <c r="B18" s="85"/>
      <c r="C18" s="85"/>
      <c r="D18" s="14"/>
      <c r="E18" s="88"/>
      <c r="F18" s="14"/>
      <c r="G18" s="14"/>
      <c r="H18" s="14"/>
      <c r="I18" s="14"/>
      <c r="J18" s="88"/>
      <c r="K18" s="14"/>
      <c r="L18" s="14"/>
      <c r="M18" s="14"/>
      <c r="N18" s="14"/>
      <c r="O18" s="88"/>
      <c r="P18" s="14"/>
      <c r="Q18" s="14"/>
      <c r="R18" s="14"/>
      <c r="S18" s="14"/>
      <c r="T18" s="14"/>
    </row>
    <row r="19" ht="14.25" customHeight="1">
      <c r="A19" s="86"/>
      <c r="B19" s="85"/>
      <c r="C19" s="85"/>
      <c r="D19" s="14"/>
      <c r="E19" s="88"/>
      <c r="F19" s="14"/>
      <c r="G19" s="14"/>
      <c r="H19" s="14"/>
      <c r="I19" s="14"/>
      <c r="J19" s="88"/>
      <c r="K19" s="14"/>
      <c r="L19" s="14"/>
      <c r="M19" s="14"/>
      <c r="N19" s="14"/>
      <c r="O19" s="88"/>
      <c r="P19" s="14"/>
      <c r="Q19" s="14"/>
      <c r="R19" s="14"/>
      <c r="S19" s="14"/>
      <c r="T19" s="14"/>
    </row>
    <row r="20" ht="14.25" customHeight="1">
      <c r="A20" s="81"/>
      <c r="B20" s="85"/>
      <c r="C20" s="85"/>
      <c r="D20" s="81"/>
      <c r="E20" s="89" t="s">
        <v>147</v>
      </c>
      <c r="F20" s="81"/>
      <c r="G20" s="81"/>
      <c r="H20" s="90" t="s">
        <v>148</v>
      </c>
      <c r="I20" s="81"/>
      <c r="J20" s="89" t="s">
        <v>147</v>
      </c>
      <c r="K20" s="81"/>
      <c r="L20" s="81"/>
      <c r="M20" s="90" t="s">
        <v>148</v>
      </c>
      <c r="N20" s="81"/>
      <c r="O20" s="89" t="s">
        <v>147</v>
      </c>
      <c r="P20" s="81"/>
      <c r="Q20" s="81"/>
      <c r="R20" s="90" t="s">
        <v>148</v>
      </c>
      <c r="S20" s="81"/>
      <c r="T20" s="81"/>
    </row>
    <row r="21" ht="14.25" customHeight="1">
      <c r="A21" s="14"/>
      <c r="B21" s="85"/>
      <c r="C21" s="85"/>
      <c r="D21" s="14"/>
      <c r="E21" s="91" t="s">
        <v>149</v>
      </c>
      <c r="F21" s="93" t="s">
        <v>150</v>
      </c>
      <c r="G21" s="93" t="s">
        <v>150</v>
      </c>
      <c r="H21" s="93" t="s">
        <v>150</v>
      </c>
      <c r="I21" s="14"/>
      <c r="J21" s="91" t="s">
        <v>149</v>
      </c>
      <c r="K21" s="93" t="s">
        <v>150</v>
      </c>
      <c r="L21" s="93" t="s">
        <v>150</v>
      </c>
      <c r="M21" s="93" t="s">
        <v>150</v>
      </c>
      <c r="N21" s="14"/>
      <c r="O21" s="91" t="s">
        <v>149</v>
      </c>
      <c r="P21" s="93" t="s">
        <v>150</v>
      </c>
      <c r="Q21" s="93" t="s">
        <v>150</v>
      </c>
      <c r="R21" s="93" t="s">
        <v>150</v>
      </c>
      <c r="S21" s="14"/>
    </row>
    <row r="22" ht="14.25" customHeight="1">
      <c r="A22" s="81"/>
      <c r="B22" s="85"/>
      <c r="C22" s="85"/>
      <c r="D22" s="14"/>
      <c r="E22" s="48" t="s">
        <v>152</v>
      </c>
      <c r="F22" s="84">
        <v>12.0</v>
      </c>
      <c r="G22" s="84">
        <v>12.0</v>
      </c>
      <c r="H22" s="84">
        <v>12.0</v>
      </c>
      <c r="I22" s="14"/>
      <c r="J22" s="48" t="s">
        <v>152</v>
      </c>
      <c r="K22" s="84">
        <v>12.0</v>
      </c>
      <c r="L22" s="84">
        <v>12.0</v>
      </c>
      <c r="M22" s="84">
        <v>12.0</v>
      </c>
      <c r="N22" s="14"/>
      <c r="O22" s="48" t="s">
        <v>152</v>
      </c>
      <c r="P22" s="84">
        <v>12.0</v>
      </c>
      <c r="Q22" s="84">
        <v>12.0</v>
      </c>
      <c r="R22" s="84">
        <v>12.0</v>
      </c>
      <c r="S22" s="14"/>
    </row>
    <row r="23" ht="14.25" customHeight="1">
      <c r="A23" s="14"/>
      <c r="B23" s="85"/>
      <c r="C23" s="85"/>
      <c r="D23" s="14"/>
      <c r="E23" s="48" t="s">
        <v>153</v>
      </c>
      <c r="F23" s="84" t="s">
        <v>154</v>
      </c>
      <c r="G23" s="84" t="s">
        <v>154</v>
      </c>
      <c r="H23" s="84" t="s">
        <v>154</v>
      </c>
      <c r="I23" s="14"/>
      <c r="J23" s="48" t="s">
        <v>153</v>
      </c>
      <c r="K23" s="84" t="s">
        <v>154</v>
      </c>
      <c r="L23" s="84" t="s">
        <v>154</v>
      </c>
      <c r="M23" s="84" t="s">
        <v>154</v>
      </c>
      <c r="N23" s="14"/>
      <c r="O23" s="48" t="s">
        <v>153</v>
      </c>
      <c r="P23" s="84" t="s">
        <v>154</v>
      </c>
      <c r="Q23" s="84" t="s">
        <v>154</v>
      </c>
      <c r="R23" s="84" t="s">
        <v>154</v>
      </c>
      <c r="S23" s="14"/>
    </row>
    <row r="24" ht="14.25" customHeight="1">
      <c r="A24" s="14"/>
      <c r="B24" s="85"/>
      <c r="C24" s="85"/>
      <c r="D24" s="14"/>
      <c r="E24" s="48" t="s">
        <v>62</v>
      </c>
      <c r="F24" s="36" t="s">
        <v>156</v>
      </c>
      <c r="G24" s="36" t="s">
        <v>156</v>
      </c>
      <c r="H24" s="36" t="s">
        <v>156</v>
      </c>
      <c r="I24" s="14"/>
      <c r="J24" s="48" t="s">
        <v>62</v>
      </c>
      <c r="K24" s="36" t="s">
        <v>156</v>
      </c>
      <c r="L24" s="36" t="s">
        <v>156</v>
      </c>
      <c r="M24" s="36" t="s">
        <v>156</v>
      </c>
      <c r="N24" s="14"/>
      <c r="O24" s="48" t="s">
        <v>62</v>
      </c>
      <c r="P24" s="36" t="s">
        <v>156</v>
      </c>
      <c r="Q24" s="36" t="s">
        <v>156</v>
      </c>
      <c r="R24" s="36" t="s">
        <v>156</v>
      </c>
      <c r="S24" s="14"/>
    </row>
    <row r="25" ht="14.25" customHeight="1">
      <c r="A25" s="14"/>
      <c r="B25" s="85"/>
      <c r="C25" s="85"/>
      <c r="D25" s="14"/>
      <c r="E25" s="48" t="s">
        <v>157</v>
      </c>
      <c r="F25" s="84" t="s">
        <v>158</v>
      </c>
      <c r="G25" s="84" t="s">
        <v>158</v>
      </c>
      <c r="H25" s="84" t="s">
        <v>158</v>
      </c>
      <c r="I25" s="14"/>
      <c r="J25" s="48" t="s">
        <v>157</v>
      </c>
      <c r="K25" s="84" t="s">
        <v>158</v>
      </c>
      <c r="L25" s="84" t="s">
        <v>158</v>
      </c>
      <c r="M25" s="84" t="s">
        <v>158</v>
      </c>
      <c r="N25" s="14"/>
      <c r="O25" s="48" t="s">
        <v>157</v>
      </c>
      <c r="P25" s="84" t="s">
        <v>158</v>
      </c>
      <c r="Q25" s="84" t="s">
        <v>158</v>
      </c>
      <c r="R25" s="84" t="s">
        <v>158</v>
      </c>
      <c r="S25" s="14"/>
    </row>
    <row r="26" ht="14.25" customHeight="1">
      <c r="A26" s="85">
        <f>IF(OR(F26&lt;0,G26&lt;0,H26&lt;0,K26&lt;0,L26&lt;0,M26&lt;0,P26&lt;0,Q26&lt;0,R26&lt;0),1,0)</f>
        <v>0</v>
      </c>
      <c r="C26" s="85"/>
      <c r="D26" s="14"/>
      <c r="E26" s="96" t="s">
        <v>159</v>
      </c>
      <c r="F26" s="97">
        <v>0.0</v>
      </c>
      <c r="G26" s="97">
        <v>0.0</v>
      </c>
      <c r="H26" s="97">
        <v>0.0</v>
      </c>
      <c r="I26" s="14"/>
      <c r="J26" s="96" t="s">
        <v>159</v>
      </c>
      <c r="K26" s="97">
        <v>0.0</v>
      </c>
      <c r="L26" s="97">
        <v>0.0</v>
      </c>
      <c r="M26" s="97">
        <v>0.0</v>
      </c>
      <c r="N26" s="14"/>
      <c r="O26" s="96" t="s">
        <v>159</v>
      </c>
      <c r="P26" s="97">
        <v>0.0</v>
      </c>
      <c r="Q26" s="97">
        <v>0.0</v>
      </c>
      <c r="R26" s="97">
        <v>0.0</v>
      </c>
      <c r="S26" s="14"/>
    </row>
    <row r="27" ht="14.25" customHeight="1">
      <c r="A27" s="85">
        <f>IF(OR(F27&gt;0,G27&gt;0,H27&gt;0,K27&gt;0,L27&gt;0,M27&gt;0,P27&gt;0,Q27&gt;0,R27&gt;0),1,0)</f>
        <v>0</v>
      </c>
      <c r="C27" s="85"/>
      <c r="D27" s="14"/>
      <c r="E27" s="96" t="s">
        <v>160</v>
      </c>
      <c r="F27" s="97">
        <v>0.0</v>
      </c>
      <c r="G27" s="97">
        <v>0.0</v>
      </c>
      <c r="H27" s="97">
        <v>0.0</v>
      </c>
      <c r="I27" s="14"/>
      <c r="J27" s="96" t="s">
        <v>160</v>
      </c>
      <c r="K27" s="97">
        <v>0.0</v>
      </c>
      <c r="L27" s="97">
        <v>0.0</v>
      </c>
      <c r="M27" s="97">
        <v>0.0</v>
      </c>
      <c r="N27" s="14"/>
      <c r="O27" s="96" t="s">
        <v>160</v>
      </c>
      <c r="P27" s="97">
        <v>0.0</v>
      </c>
      <c r="Q27" s="97">
        <v>0.0</v>
      </c>
      <c r="R27" s="97">
        <v>0.0</v>
      </c>
      <c r="S27" s="14"/>
    </row>
    <row r="28" ht="14.25" customHeight="1">
      <c r="A28" s="85"/>
      <c r="C28" s="85"/>
      <c r="D28" s="14"/>
      <c r="E28" s="99" t="s">
        <v>161</v>
      </c>
      <c r="F28" s="100">
        <f t="shared" ref="F28:H28" si="2">F26+F27</f>
        <v>0</v>
      </c>
      <c r="G28" s="100">
        <f t="shared" si="2"/>
        <v>0</v>
      </c>
      <c r="H28" s="100">
        <f t="shared" si="2"/>
        <v>0</v>
      </c>
      <c r="I28" s="14"/>
      <c r="J28" s="99" t="s">
        <v>161</v>
      </c>
      <c r="K28" s="100">
        <f t="shared" ref="K28:M28" si="3">K26+K27</f>
        <v>0</v>
      </c>
      <c r="L28" s="100">
        <f t="shared" si="3"/>
        <v>0</v>
      </c>
      <c r="M28" s="100">
        <f t="shared" si="3"/>
        <v>0</v>
      </c>
      <c r="N28" s="14"/>
      <c r="O28" s="99" t="s">
        <v>161</v>
      </c>
      <c r="P28" s="100">
        <f t="shared" ref="P28:R28" si="4">P26+P27</f>
        <v>0</v>
      </c>
      <c r="Q28" s="100">
        <f t="shared" si="4"/>
        <v>0</v>
      </c>
      <c r="R28" s="100">
        <f t="shared" si="4"/>
        <v>0</v>
      </c>
      <c r="S28" s="14"/>
    </row>
    <row r="29" ht="14.25" customHeight="1">
      <c r="A29" s="85"/>
      <c r="C29" s="85"/>
      <c r="D29" s="14"/>
      <c r="E29" s="96" t="s">
        <v>162</v>
      </c>
      <c r="F29" s="97">
        <v>0.0</v>
      </c>
      <c r="G29" s="97">
        <v>0.0</v>
      </c>
      <c r="H29" s="97">
        <v>0.0</v>
      </c>
      <c r="I29" s="14"/>
      <c r="J29" s="96" t="s">
        <v>162</v>
      </c>
      <c r="K29" s="97">
        <v>0.0</v>
      </c>
      <c r="L29" s="97">
        <v>0.0</v>
      </c>
      <c r="M29" s="97">
        <v>0.0</v>
      </c>
      <c r="N29" s="14"/>
      <c r="O29" s="96" t="s">
        <v>162</v>
      </c>
      <c r="P29" s="97">
        <v>0.0</v>
      </c>
      <c r="Q29" s="97">
        <v>0.0</v>
      </c>
      <c r="R29" s="97">
        <v>0.0</v>
      </c>
      <c r="S29" s="14"/>
    </row>
    <row r="30" ht="14.25" customHeight="1">
      <c r="A30" s="85"/>
      <c r="C30" s="85"/>
      <c r="D30" s="14"/>
      <c r="E30" s="96" t="s">
        <v>163</v>
      </c>
      <c r="F30" s="97">
        <v>0.0</v>
      </c>
      <c r="G30" s="97">
        <v>0.0</v>
      </c>
      <c r="H30" s="97">
        <v>0.0</v>
      </c>
      <c r="I30" s="14"/>
      <c r="J30" s="96" t="s">
        <v>163</v>
      </c>
      <c r="K30" s="97">
        <v>0.0</v>
      </c>
      <c r="L30" s="97">
        <v>0.0</v>
      </c>
      <c r="M30" s="97">
        <v>0.0</v>
      </c>
      <c r="N30" s="14"/>
      <c r="O30" s="96" t="s">
        <v>163</v>
      </c>
      <c r="P30" s="97">
        <v>0.0</v>
      </c>
      <c r="Q30" s="97">
        <v>0.0</v>
      </c>
      <c r="R30" s="97">
        <v>0.0</v>
      </c>
      <c r="S30" s="14"/>
    </row>
    <row r="31" ht="14.25" customHeight="1">
      <c r="A31" s="85">
        <f>IF(OR(F31&lt;0,G31&lt;0,H31&lt;0,K31&lt;0,L31&lt;0,M31&lt;0,P31&lt;0,Q31&lt;0,R31&lt;0),1,0)</f>
        <v>0</v>
      </c>
      <c r="C31" s="85"/>
      <c r="D31" s="14"/>
      <c r="E31" s="96" t="s">
        <v>164</v>
      </c>
      <c r="F31" s="97">
        <v>0.0</v>
      </c>
      <c r="G31" s="97">
        <v>0.0</v>
      </c>
      <c r="H31" s="97">
        <v>0.0</v>
      </c>
      <c r="I31" s="14"/>
      <c r="J31" s="96" t="s">
        <v>164</v>
      </c>
      <c r="K31" s="97">
        <v>0.0</v>
      </c>
      <c r="L31" s="97">
        <v>0.0</v>
      </c>
      <c r="M31" s="97">
        <v>0.0</v>
      </c>
      <c r="N31" s="14"/>
      <c r="O31" s="96" t="s">
        <v>164</v>
      </c>
      <c r="P31" s="97">
        <v>0.0</v>
      </c>
      <c r="Q31" s="97">
        <v>0.0</v>
      </c>
      <c r="R31" s="97">
        <v>0.0</v>
      </c>
      <c r="S31" s="14"/>
    </row>
    <row r="32" ht="14.25" customHeight="1">
      <c r="A32" s="85"/>
      <c r="C32" s="85"/>
      <c r="D32" s="14"/>
      <c r="E32" s="96" t="s">
        <v>165</v>
      </c>
      <c r="F32" s="97">
        <v>0.0</v>
      </c>
      <c r="G32" s="97">
        <v>0.0</v>
      </c>
      <c r="H32" s="97">
        <v>0.0</v>
      </c>
      <c r="I32" s="14"/>
      <c r="J32" s="96" t="s">
        <v>165</v>
      </c>
      <c r="K32" s="97">
        <v>0.0</v>
      </c>
      <c r="L32" s="97">
        <v>0.0</v>
      </c>
      <c r="M32" s="97">
        <v>0.0</v>
      </c>
      <c r="N32" s="14"/>
      <c r="O32" s="96" t="s">
        <v>165</v>
      </c>
      <c r="P32" s="97">
        <v>0.0</v>
      </c>
      <c r="Q32" s="97">
        <v>0.0</v>
      </c>
      <c r="R32" s="97">
        <v>0.0</v>
      </c>
      <c r="S32" s="14"/>
    </row>
    <row r="33" ht="14.25" customHeight="1">
      <c r="A33" s="85">
        <f>IF(OR(F33&gt;0,G33&gt;0,H33&gt;0,K33&gt;0,L33&gt;0,M33&gt;0,P33&gt;0,Q33&gt;0,R33&gt;0),1,0)</f>
        <v>0</v>
      </c>
      <c r="C33" s="85"/>
      <c r="D33" s="14"/>
      <c r="E33" s="96" t="s">
        <v>166</v>
      </c>
      <c r="F33" s="97">
        <v>0.0</v>
      </c>
      <c r="G33" s="97">
        <v>0.0</v>
      </c>
      <c r="H33" s="97">
        <v>0.0</v>
      </c>
      <c r="I33" s="14"/>
      <c r="J33" s="96" t="s">
        <v>166</v>
      </c>
      <c r="K33" s="97">
        <v>0.0</v>
      </c>
      <c r="L33" s="97">
        <v>0.0</v>
      </c>
      <c r="M33" s="97">
        <v>0.0</v>
      </c>
      <c r="N33" s="14"/>
      <c r="O33" s="96" t="s">
        <v>166</v>
      </c>
      <c r="P33" s="97">
        <v>0.0</v>
      </c>
      <c r="Q33" s="97">
        <v>0.0</v>
      </c>
      <c r="R33" s="97">
        <v>0.0</v>
      </c>
      <c r="S33" s="14"/>
    </row>
    <row r="34" ht="14.25" customHeight="1">
      <c r="A34" s="85"/>
      <c r="C34" s="85"/>
      <c r="D34" s="14"/>
      <c r="E34" s="99" t="s">
        <v>167</v>
      </c>
      <c r="F34" s="100">
        <f t="shared" ref="F34:H34" si="5">F28+F29+F30+F31+F32+F33</f>
        <v>0</v>
      </c>
      <c r="G34" s="100">
        <f t="shared" si="5"/>
        <v>0</v>
      </c>
      <c r="H34" s="100">
        <f t="shared" si="5"/>
        <v>0</v>
      </c>
      <c r="I34" s="14"/>
      <c r="J34" s="99" t="s">
        <v>167</v>
      </c>
      <c r="K34" s="100">
        <f t="shared" ref="K34:M34" si="6">K28+K29+K30+K31+K32+K33</f>
        <v>0</v>
      </c>
      <c r="L34" s="100">
        <f t="shared" si="6"/>
        <v>0</v>
      </c>
      <c r="M34" s="100">
        <f t="shared" si="6"/>
        <v>0</v>
      </c>
      <c r="N34" s="14"/>
      <c r="O34" s="99" t="s">
        <v>167</v>
      </c>
      <c r="P34" s="100">
        <f t="shared" ref="P34:R34" si="7">P28+P29+P30+P31+P32+P33</f>
        <v>0</v>
      </c>
      <c r="Q34" s="100">
        <f t="shared" si="7"/>
        <v>0</v>
      </c>
      <c r="R34" s="100">
        <f t="shared" si="7"/>
        <v>0</v>
      </c>
      <c r="S34" s="14"/>
    </row>
    <row r="35" ht="14.25" customHeight="1">
      <c r="A35" s="85"/>
      <c r="C35" s="85"/>
      <c r="D35" s="14"/>
      <c r="E35" s="14"/>
      <c r="F35" s="101"/>
      <c r="G35" s="101"/>
      <c r="H35" s="101"/>
      <c r="I35" s="14"/>
      <c r="J35" s="14"/>
      <c r="K35" s="101"/>
      <c r="L35" s="101"/>
      <c r="M35" s="101"/>
      <c r="N35" s="14"/>
      <c r="O35" s="14"/>
      <c r="P35" s="101"/>
      <c r="Q35" s="101"/>
      <c r="R35" s="101"/>
      <c r="S35" s="14"/>
    </row>
    <row r="36" ht="14.25" customHeight="1">
      <c r="A36" s="85"/>
      <c r="C36" s="85"/>
      <c r="D36" s="14"/>
      <c r="E36" s="96" t="s">
        <v>168</v>
      </c>
      <c r="F36" s="97">
        <v>0.0</v>
      </c>
      <c r="G36" s="97">
        <v>0.0</v>
      </c>
      <c r="H36" s="97">
        <v>0.0</v>
      </c>
      <c r="I36" s="14"/>
      <c r="J36" s="96" t="s">
        <v>168</v>
      </c>
      <c r="K36" s="97">
        <v>0.0</v>
      </c>
      <c r="L36" s="97">
        <v>0.0</v>
      </c>
      <c r="M36" s="97">
        <v>0.0</v>
      </c>
      <c r="N36" s="14"/>
      <c r="O36" s="96" t="s">
        <v>168</v>
      </c>
      <c r="P36" s="97">
        <v>0.0</v>
      </c>
      <c r="Q36" s="97">
        <v>0.0</v>
      </c>
      <c r="R36" s="97">
        <v>0.0</v>
      </c>
      <c r="S36" s="14"/>
    </row>
    <row r="37" ht="14.25" customHeight="1">
      <c r="A37" s="85">
        <f>IF(OR(F37&lt;0,G37&lt;0,H37&lt;0,K37&lt;0,L37&lt;0,M37&lt;0,P37&lt;0,Q37&lt;0,R37&lt;0),1,0)</f>
        <v>0</v>
      </c>
      <c r="C37" s="85"/>
      <c r="D37" s="14"/>
      <c r="E37" s="96" t="s">
        <v>169</v>
      </c>
      <c r="F37" s="97">
        <v>0.0</v>
      </c>
      <c r="G37" s="97">
        <v>0.0</v>
      </c>
      <c r="H37" s="97">
        <v>0.0</v>
      </c>
      <c r="I37" s="14"/>
      <c r="J37" s="96" t="s">
        <v>169</v>
      </c>
      <c r="K37" s="97">
        <v>0.0</v>
      </c>
      <c r="L37" s="97">
        <v>0.0</v>
      </c>
      <c r="M37" s="97">
        <v>0.0</v>
      </c>
      <c r="N37" s="14"/>
      <c r="O37" s="96" t="s">
        <v>169</v>
      </c>
      <c r="P37" s="97">
        <v>0.0</v>
      </c>
      <c r="Q37" s="97">
        <v>0.0</v>
      </c>
      <c r="R37" s="97">
        <v>0.0</v>
      </c>
      <c r="S37" s="14"/>
    </row>
    <row r="38" ht="14.25" customHeight="1">
      <c r="A38" s="85">
        <f>IF(OR(F38&gt;0,G38&gt;0,H38&gt;0,K38&gt;0,L38&gt;0,M38&gt;0,P38&gt;0,Q38&gt;0,R38&gt;0),1,0)</f>
        <v>0</v>
      </c>
      <c r="C38" s="85"/>
      <c r="D38" s="14"/>
      <c r="E38" s="96" t="s">
        <v>170</v>
      </c>
      <c r="F38" s="97">
        <v>0.0</v>
      </c>
      <c r="G38" s="97">
        <v>0.0</v>
      </c>
      <c r="H38" s="97">
        <v>0.0</v>
      </c>
      <c r="I38" s="14"/>
      <c r="J38" s="96" t="s">
        <v>170</v>
      </c>
      <c r="K38" s="97">
        <v>0.0</v>
      </c>
      <c r="L38" s="97">
        <v>0.0</v>
      </c>
      <c r="M38" s="97">
        <v>0.0</v>
      </c>
      <c r="N38" s="14"/>
      <c r="O38" s="96" t="s">
        <v>170</v>
      </c>
      <c r="P38" s="97">
        <v>0.0</v>
      </c>
      <c r="Q38" s="97">
        <v>0.0</v>
      </c>
      <c r="R38" s="97">
        <v>0.0</v>
      </c>
      <c r="S38" s="14"/>
    </row>
    <row r="39" ht="14.25" customHeight="1">
      <c r="A39" s="85"/>
      <c r="C39" s="85"/>
      <c r="D39" s="14"/>
      <c r="E39" s="96" t="s">
        <v>171</v>
      </c>
      <c r="F39" s="97">
        <v>0.0</v>
      </c>
      <c r="G39" s="97">
        <v>0.0</v>
      </c>
      <c r="H39" s="97">
        <v>0.0</v>
      </c>
      <c r="I39" s="14"/>
      <c r="J39" s="96" t="s">
        <v>171</v>
      </c>
      <c r="K39" s="97">
        <v>0.0</v>
      </c>
      <c r="L39" s="97">
        <v>0.0</v>
      </c>
      <c r="M39" s="97">
        <v>0.0</v>
      </c>
      <c r="N39" s="14"/>
      <c r="O39" s="96" t="s">
        <v>171</v>
      </c>
      <c r="P39" s="97">
        <v>0.0</v>
      </c>
      <c r="Q39" s="97">
        <v>0.0</v>
      </c>
      <c r="R39" s="97">
        <v>0.0</v>
      </c>
      <c r="S39" s="14"/>
    </row>
    <row r="40" ht="14.25" customHeight="1">
      <c r="A40" s="85"/>
      <c r="C40" s="85"/>
      <c r="D40" s="14"/>
      <c r="E40" s="96" t="s">
        <v>172</v>
      </c>
      <c r="F40" s="97">
        <v>0.0</v>
      </c>
      <c r="G40" s="97">
        <v>0.0</v>
      </c>
      <c r="H40" s="97">
        <v>0.0</v>
      </c>
      <c r="I40" s="14"/>
      <c r="J40" s="96" t="s">
        <v>172</v>
      </c>
      <c r="K40" s="97">
        <v>0.0</v>
      </c>
      <c r="L40" s="97">
        <v>0.0</v>
      </c>
      <c r="M40" s="97">
        <v>0.0</v>
      </c>
      <c r="N40" s="14"/>
      <c r="O40" s="96" t="s">
        <v>172</v>
      </c>
      <c r="P40" s="97">
        <v>0.0</v>
      </c>
      <c r="Q40" s="97">
        <v>0.0</v>
      </c>
      <c r="R40" s="97">
        <v>0.0</v>
      </c>
      <c r="S40" s="14"/>
    </row>
    <row r="41" ht="14.25" customHeight="1">
      <c r="A41" s="85">
        <f>IF(OR(F41&lt;0,G41&lt;0,H41&lt;0,K41&lt;0,L41&lt;0,M41&lt;0,P41&lt;0,Q41&lt;0,R41&lt;0),1,0)</f>
        <v>0</v>
      </c>
      <c r="C41" s="85"/>
      <c r="D41" s="14"/>
      <c r="E41" s="96" t="s">
        <v>173</v>
      </c>
      <c r="F41" s="97">
        <v>0.0</v>
      </c>
      <c r="G41" s="97">
        <v>0.0</v>
      </c>
      <c r="H41" s="97">
        <v>0.0</v>
      </c>
      <c r="I41" s="14"/>
      <c r="J41" s="96" t="s">
        <v>173</v>
      </c>
      <c r="K41" s="97">
        <v>0.0</v>
      </c>
      <c r="L41" s="97">
        <v>0.0</v>
      </c>
      <c r="M41" s="97">
        <v>0.0</v>
      </c>
      <c r="N41" s="14"/>
      <c r="O41" s="96" t="s">
        <v>173</v>
      </c>
      <c r="P41" s="97">
        <v>0.0</v>
      </c>
      <c r="Q41" s="97">
        <v>0.0</v>
      </c>
      <c r="R41" s="97">
        <v>0.0</v>
      </c>
      <c r="S41" s="14"/>
    </row>
    <row r="42" ht="14.25" customHeight="1">
      <c r="A42" s="85"/>
      <c r="C42" s="85"/>
      <c r="D42" s="14"/>
      <c r="E42" s="96" t="s">
        <v>174</v>
      </c>
      <c r="F42" s="97">
        <v>0.0</v>
      </c>
      <c r="G42" s="97">
        <v>0.0</v>
      </c>
      <c r="H42" s="97">
        <v>0.0</v>
      </c>
      <c r="I42" s="14"/>
      <c r="J42" s="96" t="s">
        <v>174</v>
      </c>
      <c r="K42" s="97">
        <v>0.0</v>
      </c>
      <c r="L42" s="97">
        <v>0.0</v>
      </c>
      <c r="M42" s="97">
        <v>0.0</v>
      </c>
      <c r="N42" s="14"/>
      <c r="O42" s="96" t="s">
        <v>174</v>
      </c>
      <c r="P42" s="97">
        <v>0.0</v>
      </c>
      <c r="Q42" s="97">
        <v>0.0</v>
      </c>
      <c r="R42" s="97">
        <v>0.0</v>
      </c>
      <c r="S42" s="14"/>
    </row>
    <row r="43" ht="14.25" customHeight="1">
      <c r="A43" s="85"/>
      <c r="C43" s="85"/>
      <c r="D43" s="14"/>
      <c r="E43" s="99" t="s">
        <v>175</v>
      </c>
      <c r="F43" s="100">
        <f t="shared" ref="F43:H43" si="8">F34+F36+F37+F38+F39+F40+F41+F42</f>
        <v>0</v>
      </c>
      <c r="G43" s="100">
        <f t="shared" si="8"/>
        <v>0</v>
      </c>
      <c r="H43" s="100">
        <f t="shared" si="8"/>
        <v>0</v>
      </c>
      <c r="I43" s="14"/>
      <c r="J43" s="99" t="s">
        <v>175</v>
      </c>
      <c r="K43" s="100">
        <f t="shared" ref="K43:M43" si="9">K34+K36+K37+K38+K39+K40+K41+K42</f>
        <v>0</v>
      </c>
      <c r="L43" s="100">
        <f t="shared" si="9"/>
        <v>0</v>
      </c>
      <c r="M43" s="100">
        <f t="shared" si="9"/>
        <v>0</v>
      </c>
      <c r="N43" s="14"/>
      <c r="O43" s="99" t="s">
        <v>175</v>
      </c>
      <c r="P43" s="100">
        <f t="shared" ref="P43:R43" si="10">P34+P36+P37+P38+P39+P40+P41+P42</f>
        <v>0</v>
      </c>
      <c r="Q43" s="100">
        <f t="shared" si="10"/>
        <v>0</v>
      </c>
      <c r="R43" s="100">
        <f t="shared" si="10"/>
        <v>0</v>
      </c>
      <c r="S43" s="14"/>
    </row>
    <row r="44" ht="14.25" customHeight="1">
      <c r="A44" s="85"/>
      <c r="C44" s="85"/>
      <c r="D44" s="14"/>
      <c r="E44" s="14"/>
      <c r="F44" s="101"/>
      <c r="G44" s="101"/>
      <c r="H44" s="101"/>
      <c r="I44" s="14"/>
      <c r="J44" s="14"/>
      <c r="K44" s="101"/>
      <c r="L44" s="101"/>
      <c r="M44" s="101"/>
      <c r="N44" s="14"/>
      <c r="O44" s="14"/>
      <c r="P44" s="101"/>
      <c r="Q44" s="101"/>
      <c r="R44" s="101"/>
      <c r="S44" s="14"/>
    </row>
    <row r="45" ht="14.25" customHeight="1">
      <c r="A45" s="85"/>
      <c r="C45" s="85"/>
      <c r="D45" s="14"/>
      <c r="E45" s="96" t="s">
        <v>176</v>
      </c>
      <c r="F45" s="97">
        <v>0.0</v>
      </c>
      <c r="G45" s="97">
        <v>0.0</v>
      </c>
      <c r="H45" s="97">
        <v>0.0</v>
      </c>
      <c r="I45" s="14"/>
      <c r="J45" s="96" t="s">
        <v>176</v>
      </c>
      <c r="K45" s="97">
        <v>0.0</v>
      </c>
      <c r="L45" s="97">
        <v>0.0</v>
      </c>
      <c r="M45" s="97">
        <v>0.0</v>
      </c>
      <c r="N45" s="14"/>
      <c r="O45" s="96" t="s">
        <v>176</v>
      </c>
      <c r="P45" s="97">
        <v>0.0</v>
      </c>
      <c r="Q45" s="97">
        <v>0.0</v>
      </c>
      <c r="R45" s="97">
        <v>0.0</v>
      </c>
      <c r="S45" s="14"/>
    </row>
    <row r="46" ht="14.25" customHeight="1">
      <c r="A46" s="85"/>
      <c r="C46" s="85"/>
      <c r="D46" s="14"/>
      <c r="E46" s="96" t="s">
        <v>177</v>
      </c>
      <c r="F46" s="97">
        <v>0.0</v>
      </c>
      <c r="G46" s="97">
        <v>0.0</v>
      </c>
      <c r="H46" s="97">
        <v>0.0</v>
      </c>
      <c r="I46" s="14"/>
      <c r="J46" s="96" t="s">
        <v>177</v>
      </c>
      <c r="K46" s="97">
        <v>0.0</v>
      </c>
      <c r="L46" s="97">
        <v>0.0</v>
      </c>
      <c r="M46" s="97">
        <v>0.0</v>
      </c>
      <c r="N46" s="14"/>
      <c r="O46" s="96" t="s">
        <v>177</v>
      </c>
      <c r="P46" s="97">
        <v>0.0</v>
      </c>
      <c r="Q46" s="97">
        <v>0.0</v>
      </c>
      <c r="R46" s="97">
        <v>0.0</v>
      </c>
      <c r="S46" s="14"/>
    </row>
    <row r="47" ht="14.25" customHeight="1">
      <c r="A47" s="85"/>
      <c r="C47" s="85"/>
      <c r="D47" s="14"/>
      <c r="E47" s="99" t="s">
        <v>178</v>
      </c>
      <c r="F47" s="100">
        <f t="shared" ref="F47:H47" si="11">F43+F45+F46</f>
        <v>0</v>
      </c>
      <c r="G47" s="100">
        <f t="shared" si="11"/>
        <v>0</v>
      </c>
      <c r="H47" s="100">
        <f t="shared" si="11"/>
        <v>0</v>
      </c>
      <c r="I47" s="14"/>
      <c r="J47" s="99" t="s">
        <v>178</v>
      </c>
      <c r="K47" s="100">
        <f t="shared" ref="K47:M47" si="12">K43+K45+K46</f>
        <v>0</v>
      </c>
      <c r="L47" s="100">
        <f t="shared" si="12"/>
        <v>0</v>
      </c>
      <c r="M47" s="100">
        <f t="shared" si="12"/>
        <v>0</v>
      </c>
      <c r="N47" s="14"/>
      <c r="O47" s="99" t="s">
        <v>178</v>
      </c>
      <c r="P47" s="100">
        <f t="shared" ref="P47:R47" si="13">P43+P45+P46</f>
        <v>0</v>
      </c>
      <c r="Q47" s="100">
        <f t="shared" si="13"/>
        <v>0</v>
      </c>
      <c r="R47" s="100">
        <f t="shared" si="13"/>
        <v>0</v>
      </c>
      <c r="S47" s="14"/>
    </row>
    <row r="48" ht="14.25" customHeight="1">
      <c r="A48" s="85"/>
      <c r="C48" s="85"/>
      <c r="D48" s="14"/>
      <c r="E48" s="96" t="s">
        <v>179</v>
      </c>
      <c r="F48" s="97">
        <v>0.0</v>
      </c>
      <c r="G48" s="97">
        <v>0.0</v>
      </c>
      <c r="H48" s="97">
        <v>0.0</v>
      </c>
      <c r="I48" s="14"/>
      <c r="J48" s="96" t="s">
        <v>179</v>
      </c>
      <c r="K48" s="97">
        <v>0.0</v>
      </c>
      <c r="L48" s="97">
        <v>0.0</v>
      </c>
      <c r="M48" s="97">
        <v>0.0</v>
      </c>
      <c r="N48" s="14"/>
      <c r="O48" s="96" t="s">
        <v>179</v>
      </c>
      <c r="P48" s="97">
        <v>0.0</v>
      </c>
      <c r="Q48" s="97">
        <v>0.0</v>
      </c>
      <c r="R48" s="97">
        <v>0.0</v>
      </c>
      <c r="S48" s="14"/>
    </row>
    <row r="49" ht="14.25" customHeight="1">
      <c r="A49" s="85">
        <f>IF(OR(F49&gt;0,G49&gt;0,H49&gt;0,K49&gt;0,L49&gt;0,M49&gt;0,P49&gt;0,Q49&gt;0,R49&gt;0),1,0)</f>
        <v>0</v>
      </c>
      <c r="C49" s="85"/>
      <c r="D49" s="14"/>
      <c r="E49" s="96" t="s">
        <v>180</v>
      </c>
      <c r="F49" s="97">
        <v>0.0</v>
      </c>
      <c r="G49" s="97">
        <v>0.0</v>
      </c>
      <c r="H49" s="97">
        <v>0.0</v>
      </c>
      <c r="I49" s="14"/>
      <c r="J49" s="96" t="s">
        <v>180</v>
      </c>
      <c r="K49" s="97">
        <v>0.0</v>
      </c>
      <c r="L49" s="97">
        <v>0.0</v>
      </c>
      <c r="M49" s="97">
        <v>0.0</v>
      </c>
      <c r="N49" s="14"/>
      <c r="O49" s="96" t="s">
        <v>180</v>
      </c>
      <c r="P49" s="97">
        <v>0.0</v>
      </c>
      <c r="Q49" s="97">
        <v>0.0</v>
      </c>
      <c r="R49" s="97">
        <v>0.0</v>
      </c>
      <c r="S49" s="14"/>
    </row>
    <row r="50" ht="14.25" customHeight="1">
      <c r="A50" s="85"/>
      <c r="C50" s="85"/>
      <c r="D50" s="14"/>
      <c r="E50" s="99" t="s">
        <v>181</v>
      </c>
      <c r="F50" s="100">
        <f t="shared" ref="F50:H50" si="14">F47+F48+F49</f>
        <v>0</v>
      </c>
      <c r="G50" s="100">
        <f t="shared" si="14"/>
        <v>0</v>
      </c>
      <c r="H50" s="100">
        <f t="shared" si="14"/>
        <v>0</v>
      </c>
      <c r="I50" s="14"/>
      <c r="J50" s="99" t="s">
        <v>181</v>
      </c>
      <c r="K50" s="100">
        <f t="shared" ref="K50:M50" si="15">K47+K48+K49</f>
        <v>0</v>
      </c>
      <c r="L50" s="100">
        <f t="shared" si="15"/>
        <v>0</v>
      </c>
      <c r="M50" s="100">
        <f t="shared" si="15"/>
        <v>0</v>
      </c>
      <c r="N50" s="14"/>
      <c r="O50" s="99" t="s">
        <v>181</v>
      </c>
      <c r="P50" s="100">
        <f t="shared" ref="P50:R50" si="16">P47+P48+P49</f>
        <v>0</v>
      </c>
      <c r="Q50" s="100">
        <f t="shared" si="16"/>
        <v>0</v>
      </c>
      <c r="R50" s="100">
        <f t="shared" si="16"/>
        <v>0</v>
      </c>
      <c r="S50" s="14"/>
    </row>
    <row r="51" ht="14.25" customHeight="1">
      <c r="A51" s="85"/>
      <c r="C51" s="85"/>
      <c r="D51" s="14"/>
      <c r="E51" s="14"/>
      <c r="F51" s="101"/>
      <c r="G51" s="101"/>
      <c r="H51" s="101"/>
      <c r="I51" s="14"/>
      <c r="J51" s="14"/>
      <c r="K51" s="101"/>
      <c r="L51" s="101"/>
      <c r="M51" s="101"/>
      <c r="N51" s="14"/>
      <c r="O51" s="14"/>
      <c r="P51" s="101"/>
      <c r="Q51" s="101"/>
      <c r="R51" s="101"/>
      <c r="S51" s="14"/>
    </row>
    <row r="52" ht="14.25" customHeight="1">
      <c r="A52" s="85">
        <f t="shared" ref="A52:A53" si="17">IF(OR(F52&gt;0,G52&gt;0,H52&gt;0,K52&gt;0,L52&gt;0,M52&gt;0,P52&gt;0,Q52&gt;0,R52&gt;0),1,0)</f>
        <v>0</v>
      </c>
      <c r="C52" s="85"/>
      <c r="D52" s="102"/>
      <c r="E52" s="103" t="s">
        <v>182</v>
      </c>
      <c r="F52" s="97">
        <v>0.0</v>
      </c>
      <c r="G52" s="97">
        <v>0.0</v>
      </c>
      <c r="H52" s="97">
        <v>0.0</v>
      </c>
      <c r="I52" s="102"/>
      <c r="J52" s="103" t="s">
        <v>182</v>
      </c>
      <c r="K52" s="97">
        <v>0.0</v>
      </c>
      <c r="L52" s="97">
        <v>0.0</v>
      </c>
      <c r="M52" s="97">
        <v>0.0</v>
      </c>
      <c r="N52" s="102"/>
      <c r="O52" s="103" t="s">
        <v>182</v>
      </c>
      <c r="P52" s="97">
        <v>0.0</v>
      </c>
      <c r="Q52" s="97">
        <v>0.0</v>
      </c>
      <c r="R52" s="97">
        <v>0.0</v>
      </c>
      <c r="S52" s="102"/>
      <c r="T52" s="102"/>
    </row>
    <row r="53" ht="14.25" customHeight="1">
      <c r="A53" s="85">
        <f t="shared" si="17"/>
        <v>0</v>
      </c>
      <c r="C53" s="85"/>
      <c r="D53" s="102"/>
      <c r="E53" s="103" t="s">
        <v>184</v>
      </c>
      <c r="F53" s="97">
        <v>0.0</v>
      </c>
      <c r="G53" s="97">
        <v>0.0</v>
      </c>
      <c r="H53" s="97">
        <v>0.0</v>
      </c>
      <c r="I53" s="102"/>
      <c r="J53" s="103" t="s">
        <v>184</v>
      </c>
      <c r="K53" s="97">
        <v>0.0</v>
      </c>
      <c r="L53" s="97">
        <v>0.0</v>
      </c>
      <c r="M53" s="97">
        <v>0.0</v>
      </c>
      <c r="N53" s="102"/>
      <c r="O53" s="103" t="s">
        <v>184</v>
      </c>
      <c r="P53" s="97">
        <v>0.0</v>
      </c>
      <c r="Q53" s="97">
        <v>0.0</v>
      </c>
      <c r="R53" s="97">
        <v>0.0</v>
      </c>
      <c r="S53" s="102"/>
      <c r="T53" s="102"/>
    </row>
    <row r="54" ht="14.25" customHeight="1">
      <c r="A54" s="85"/>
      <c r="C54" s="85"/>
      <c r="D54" s="14"/>
      <c r="E54" s="14"/>
      <c r="F54" s="101"/>
      <c r="G54" s="101"/>
      <c r="H54" s="101"/>
      <c r="I54" s="14"/>
      <c r="J54" s="14"/>
      <c r="K54" s="101"/>
      <c r="L54" s="101"/>
      <c r="M54" s="101"/>
      <c r="N54" s="14"/>
      <c r="O54" s="14"/>
      <c r="P54" s="101"/>
      <c r="Q54" s="101"/>
      <c r="R54" s="101"/>
      <c r="S54" s="14"/>
    </row>
    <row r="55" ht="14.25" customHeight="1">
      <c r="A55" s="85"/>
      <c r="C55" s="85"/>
      <c r="D55" s="14"/>
      <c r="E55" s="91" t="s">
        <v>186</v>
      </c>
      <c r="F55" s="94" t="str">
        <f t="shared" ref="F55:H55" si="18">F21</f>
        <v>31/XX/20XX</v>
      </c>
      <c r="G55" s="94" t="str">
        <f t="shared" si="18"/>
        <v>31/XX/20XX</v>
      </c>
      <c r="H55" s="94" t="str">
        <f t="shared" si="18"/>
        <v>31/XX/20XX</v>
      </c>
      <c r="I55" s="14"/>
      <c r="J55" s="91" t="s">
        <v>186</v>
      </c>
      <c r="K55" s="94" t="str">
        <f t="shared" ref="K55:M55" si="19">K21</f>
        <v>31/XX/20XX</v>
      </c>
      <c r="L55" s="94" t="str">
        <f t="shared" si="19"/>
        <v>31/XX/20XX</v>
      </c>
      <c r="M55" s="94" t="str">
        <f t="shared" si="19"/>
        <v>31/XX/20XX</v>
      </c>
      <c r="N55" s="14"/>
      <c r="O55" s="91" t="s">
        <v>186</v>
      </c>
      <c r="P55" s="94" t="str">
        <f t="shared" ref="P55:R55" si="20">P21</f>
        <v>31/XX/20XX</v>
      </c>
      <c r="Q55" s="94" t="str">
        <f t="shared" si="20"/>
        <v>31/XX/20XX</v>
      </c>
      <c r="R55" s="94" t="str">
        <f t="shared" si="20"/>
        <v>31/XX/20XX</v>
      </c>
      <c r="S55" s="14"/>
    </row>
    <row r="56" ht="14.25" customHeight="1">
      <c r="A56" s="85"/>
      <c r="C56" s="85"/>
      <c r="D56" s="14"/>
      <c r="E56" s="96" t="s">
        <v>188</v>
      </c>
      <c r="F56" s="97">
        <v>0.0</v>
      </c>
      <c r="G56" s="97">
        <v>0.0</v>
      </c>
      <c r="H56" s="97">
        <v>0.0</v>
      </c>
      <c r="I56" s="14"/>
      <c r="J56" s="96" t="s">
        <v>188</v>
      </c>
      <c r="K56" s="97">
        <v>0.0</v>
      </c>
      <c r="L56" s="97">
        <v>0.0</v>
      </c>
      <c r="M56" s="97">
        <v>0.0</v>
      </c>
      <c r="N56" s="14"/>
      <c r="O56" s="96" t="s">
        <v>188</v>
      </c>
      <c r="P56" s="97">
        <v>0.0</v>
      </c>
      <c r="Q56" s="97">
        <v>0.0</v>
      </c>
      <c r="R56" s="97">
        <v>0.0</v>
      </c>
      <c r="S56" s="14"/>
    </row>
    <row r="57" ht="14.25" customHeight="1">
      <c r="A57" s="85">
        <f t="shared" ref="A57:A60" si="21">IF(OR(F57&lt;0,G57&lt;0,H57&lt;0,K57&lt;0,L57&lt;0,M57&lt;0,P57&lt;0,Q57&lt;0,R57&lt;0),1,0)</f>
        <v>0</v>
      </c>
      <c r="C57" s="85"/>
      <c r="D57" s="14"/>
      <c r="E57" s="96" t="s">
        <v>189</v>
      </c>
      <c r="F57" s="97">
        <v>0.0</v>
      </c>
      <c r="G57" s="97">
        <v>0.0</v>
      </c>
      <c r="H57" s="97">
        <v>0.0</v>
      </c>
      <c r="I57" s="14"/>
      <c r="J57" s="96" t="s">
        <v>189</v>
      </c>
      <c r="K57" s="97">
        <v>0.0</v>
      </c>
      <c r="L57" s="97">
        <v>0.0</v>
      </c>
      <c r="M57" s="97">
        <v>0.0</v>
      </c>
      <c r="N57" s="14"/>
      <c r="O57" s="96" t="s">
        <v>189</v>
      </c>
      <c r="P57" s="97">
        <v>0.0</v>
      </c>
      <c r="Q57" s="97">
        <v>0.0</v>
      </c>
      <c r="R57" s="97">
        <v>0.0</v>
      </c>
      <c r="S57" s="14"/>
    </row>
    <row r="58" ht="14.25" customHeight="1">
      <c r="A58" s="85">
        <f t="shared" si="21"/>
        <v>0</v>
      </c>
      <c r="C58" s="85"/>
      <c r="D58" s="14"/>
      <c r="E58" s="96" t="s">
        <v>65</v>
      </c>
      <c r="F58" s="97">
        <v>0.0</v>
      </c>
      <c r="G58" s="97">
        <v>0.0</v>
      </c>
      <c r="H58" s="97">
        <v>0.0</v>
      </c>
      <c r="I58" s="14"/>
      <c r="J58" s="96" t="s">
        <v>65</v>
      </c>
      <c r="K58" s="97">
        <v>0.0</v>
      </c>
      <c r="L58" s="97">
        <v>0.0</v>
      </c>
      <c r="M58" s="97">
        <v>0.0</v>
      </c>
      <c r="N58" s="14"/>
      <c r="O58" s="96" t="s">
        <v>65</v>
      </c>
      <c r="P58" s="97">
        <v>0.0</v>
      </c>
      <c r="Q58" s="97">
        <v>0.0</v>
      </c>
      <c r="R58" s="97">
        <v>0.0</v>
      </c>
      <c r="S58" s="14"/>
    </row>
    <row r="59" ht="14.25" customHeight="1">
      <c r="A59" s="85">
        <f t="shared" si="21"/>
        <v>0</v>
      </c>
      <c r="C59" s="85"/>
      <c r="D59" s="14"/>
      <c r="E59" s="96" t="s">
        <v>190</v>
      </c>
      <c r="F59" s="97">
        <v>0.0</v>
      </c>
      <c r="G59" s="97">
        <v>0.0</v>
      </c>
      <c r="H59" s="97">
        <v>0.0</v>
      </c>
      <c r="I59" s="14"/>
      <c r="J59" s="96" t="s">
        <v>190</v>
      </c>
      <c r="K59" s="97">
        <v>0.0</v>
      </c>
      <c r="L59" s="97">
        <v>0.0</v>
      </c>
      <c r="M59" s="97">
        <v>0.0</v>
      </c>
      <c r="N59" s="14"/>
      <c r="O59" s="96" t="s">
        <v>190</v>
      </c>
      <c r="P59" s="97">
        <v>0.0</v>
      </c>
      <c r="Q59" s="97">
        <v>0.0</v>
      </c>
      <c r="R59" s="97">
        <v>0.0</v>
      </c>
      <c r="S59" s="14"/>
    </row>
    <row r="60" ht="14.25" customHeight="1">
      <c r="A60" s="85">
        <f t="shared" si="21"/>
        <v>0</v>
      </c>
      <c r="C60" s="85"/>
      <c r="D60" s="14"/>
      <c r="E60" s="96" t="s">
        <v>191</v>
      </c>
      <c r="F60" s="97">
        <v>0.0</v>
      </c>
      <c r="G60" s="97">
        <v>0.0</v>
      </c>
      <c r="H60" s="97">
        <v>0.0</v>
      </c>
      <c r="I60" s="14"/>
      <c r="J60" s="96" t="s">
        <v>191</v>
      </c>
      <c r="K60" s="97">
        <v>0.0</v>
      </c>
      <c r="L60" s="97">
        <v>0.0</v>
      </c>
      <c r="M60" s="97">
        <v>0.0</v>
      </c>
      <c r="N60" s="14"/>
      <c r="O60" s="96" t="s">
        <v>191</v>
      </c>
      <c r="P60" s="97">
        <v>0.0</v>
      </c>
      <c r="Q60" s="97">
        <v>0.0</v>
      </c>
      <c r="R60" s="97">
        <v>0.0</v>
      </c>
      <c r="S60" s="14"/>
    </row>
    <row r="61" ht="14.25" customHeight="1">
      <c r="A61" s="85"/>
      <c r="C61" s="85"/>
      <c r="D61" s="14"/>
      <c r="E61" s="99" t="s">
        <v>192</v>
      </c>
      <c r="F61" s="100">
        <f t="shared" ref="F61:H61" si="22">SUM(F56:F60)</f>
        <v>0</v>
      </c>
      <c r="G61" s="100">
        <f t="shared" si="22"/>
        <v>0</v>
      </c>
      <c r="H61" s="100">
        <f t="shared" si="22"/>
        <v>0</v>
      </c>
      <c r="I61" s="14"/>
      <c r="J61" s="99" t="s">
        <v>192</v>
      </c>
      <c r="K61" s="100">
        <f t="shared" ref="K61:M61" si="23">SUM(K56:K60)</f>
        <v>0</v>
      </c>
      <c r="L61" s="100">
        <f t="shared" si="23"/>
        <v>0</v>
      </c>
      <c r="M61" s="100">
        <f t="shared" si="23"/>
        <v>0</v>
      </c>
      <c r="N61" s="14"/>
      <c r="O61" s="99" t="s">
        <v>192</v>
      </c>
      <c r="P61" s="100">
        <f t="shared" ref="P61:R61" si="24">SUM(P56:P60)</f>
        <v>0</v>
      </c>
      <c r="Q61" s="100">
        <f t="shared" si="24"/>
        <v>0</v>
      </c>
      <c r="R61" s="100">
        <f t="shared" si="24"/>
        <v>0</v>
      </c>
      <c r="S61" s="14"/>
    </row>
    <row r="62" ht="14.25" customHeight="1">
      <c r="A62" s="85"/>
      <c r="C62" s="85"/>
      <c r="D62" s="14"/>
      <c r="E62" s="14"/>
      <c r="F62" s="104"/>
      <c r="G62" s="104"/>
      <c r="H62" s="104"/>
      <c r="I62" s="14"/>
      <c r="J62" s="14"/>
      <c r="K62" s="104"/>
      <c r="L62" s="104"/>
      <c r="M62" s="104"/>
      <c r="N62" s="14"/>
      <c r="O62" s="14"/>
      <c r="P62" s="104"/>
      <c r="Q62" s="104"/>
      <c r="R62" s="104"/>
      <c r="S62" s="14"/>
    </row>
    <row r="63" ht="14.25" customHeight="1">
      <c r="A63" s="85">
        <f t="shared" ref="A63:A72" si="25">IF(OR(F63&lt;0,G63&lt;0,H63&lt;0,K63&lt;0,L63&lt;0,M63&lt;0,P63&lt;0,Q63&lt;0,R63&lt;0),1,0)</f>
        <v>0</v>
      </c>
      <c r="C63" s="85"/>
      <c r="D63" s="14"/>
      <c r="E63" s="105" t="s">
        <v>193</v>
      </c>
      <c r="F63" s="97">
        <v>0.0</v>
      </c>
      <c r="G63" s="97">
        <v>0.0</v>
      </c>
      <c r="H63" s="97">
        <v>0.0</v>
      </c>
      <c r="I63" s="14"/>
      <c r="J63" s="105" t="s">
        <v>193</v>
      </c>
      <c r="K63" s="97">
        <v>0.0</v>
      </c>
      <c r="L63" s="97">
        <v>0.0</v>
      </c>
      <c r="M63" s="97">
        <v>0.0</v>
      </c>
      <c r="N63" s="14"/>
      <c r="O63" s="105" t="s">
        <v>193</v>
      </c>
      <c r="P63" s="97">
        <v>0.0</v>
      </c>
      <c r="Q63" s="97">
        <v>0.0</v>
      </c>
      <c r="R63" s="97">
        <v>0.0</v>
      </c>
      <c r="S63" s="14"/>
    </row>
    <row r="64" ht="14.25" customHeight="1">
      <c r="A64" s="85">
        <f t="shared" si="25"/>
        <v>0</v>
      </c>
      <c r="C64" s="85"/>
      <c r="D64" s="14"/>
      <c r="E64" s="105" t="s">
        <v>194</v>
      </c>
      <c r="F64" s="97">
        <v>0.0</v>
      </c>
      <c r="G64" s="97">
        <v>0.0</v>
      </c>
      <c r="H64" s="97">
        <v>0.0</v>
      </c>
      <c r="I64" s="14"/>
      <c r="J64" s="105" t="s">
        <v>194</v>
      </c>
      <c r="K64" s="97">
        <v>0.0</v>
      </c>
      <c r="L64" s="97">
        <v>0.0</v>
      </c>
      <c r="M64" s="97">
        <v>0.0</v>
      </c>
      <c r="N64" s="14"/>
      <c r="O64" s="105" t="s">
        <v>194</v>
      </c>
      <c r="P64" s="97">
        <v>0.0</v>
      </c>
      <c r="Q64" s="97">
        <v>0.0</v>
      </c>
      <c r="R64" s="97">
        <v>0.0</v>
      </c>
      <c r="S64" s="14"/>
    </row>
    <row r="65" ht="14.25" customHeight="1">
      <c r="A65" s="85">
        <f t="shared" si="25"/>
        <v>0</v>
      </c>
      <c r="C65" s="85"/>
      <c r="D65" s="14"/>
      <c r="E65" s="105" t="s">
        <v>195</v>
      </c>
      <c r="F65" s="97">
        <v>0.0</v>
      </c>
      <c r="G65" s="97">
        <v>0.0</v>
      </c>
      <c r="H65" s="97">
        <v>0.0</v>
      </c>
      <c r="I65" s="14"/>
      <c r="J65" s="105" t="s">
        <v>195</v>
      </c>
      <c r="K65" s="97">
        <v>0.0</v>
      </c>
      <c r="L65" s="97">
        <v>0.0</v>
      </c>
      <c r="M65" s="97">
        <v>0.0</v>
      </c>
      <c r="N65" s="14"/>
      <c r="O65" s="105" t="s">
        <v>195</v>
      </c>
      <c r="P65" s="97">
        <v>0.0</v>
      </c>
      <c r="Q65" s="97">
        <v>0.0</v>
      </c>
      <c r="R65" s="97">
        <v>0.0</v>
      </c>
      <c r="S65" s="14"/>
    </row>
    <row r="66" ht="14.25" customHeight="1">
      <c r="A66" s="85">
        <f t="shared" si="25"/>
        <v>0</v>
      </c>
      <c r="C66" s="85"/>
      <c r="D66" s="14"/>
      <c r="E66" s="105" t="s">
        <v>196</v>
      </c>
      <c r="F66" s="97">
        <v>0.0</v>
      </c>
      <c r="G66" s="97">
        <v>0.0</v>
      </c>
      <c r="H66" s="97">
        <v>0.0</v>
      </c>
      <c r="I66" s="14"/>
      <c r="J66" s="105" t="s">
        <v>196</v>
      </c>
      <c r="K66" s="97">
        <v>0.0</v>
      </c>
      <c r="L66" s="97">
        <v>0.0</v>
      </c>
      <c r="M66" s="97">
        <v>0.0</v>
      </c>
      <c r="N66" s="14"/>
      <c r="O66" s="105" t="s">
        <v>196</v>
      </c>
      <c r="P66" s="97">
        <v>0.0</v>
      </c>
      <c r="Q66" s="97">
        <v>0.0</v>
      </c>
      <c r="R66" s="97">
        <v>0.0</v>
      </c>
      <c r="S66" s="14"/>
    </row>
    <row r="67" ht="14.25" customHeight="1">
      <c r="A67" s="85">
        <f t="shared" si="25"/>
        <v>0</v>
      </c>
      <c r="C67" s="85"/>
      <c r="D67" s="14"/>
      <c r="E67" s="105" t="s">
        <v>197</v>
      </c>
      <c r="F67" s="97">
        <v>0.0</v>
      </c>
      <c r="G67" s="97">
        <v>0.0</v>
      </c>
      <c r="H67" s="97">
        <v>0.0</v>
      </c>
      <c r="I67" s="14"/>
      <c r="J67" s="105" t="s">
        <v>197</v>
      </c>
      <c r="K67" s="97">
        <v>0.0</v>
      </c>
      <c r="L67" s="97">
        <v>0.0</v>
      </c>
      <c r="M67" s="97">
        <v>0.0</v>
      </c>
      <c r="N67" s="14"/>
      <c r="O67" s="105" t="s">
        <v>197</v>
      </c>
      <c r="P67" s="97">
        <v>0.0</v>
      </c>
      <c r="Q67" s="97">
        <v>0.0</v>
      </c>
      <c r="R67" s="97">
        <v>0.0</v>
      </c>
      <c r="S67" s="14"/>
    </row>
    <row r="68" ht="14.25" customHeight="1">
      <c r="A68" s="85">
        <f t="shared" si="25"/>
        <v>0</v>
      </c>
      <c r="C68" s="85"/>
      <c r="D68" s="14"/>
      <c r="E68" s="105" t="s">
        <v>198</v>
      </c>
      <c r="F68" s="97">
        <v>0.0</v>
      </c>
      <c r="G68" s="97">
        <v>0.0</v>
      </c>
      <c r="H68" s="97">
        <v>0.0</v>
      </c>
      <c r="I68" s="14"/>
      <c r="J68" s="105" t="s">
        <v>198</v>
      </c>
      <c r="K68" s="97">
        <v>0.0</v>
      </c>
      <c r="L68" s="97">
        <v>0.0</v>
      </c>
      <c r="M68" s="97">
        <v>0.0</v>
      </c>
      <c r="N68" s="14"/>
      <c r="O68" s="105" t="s">
        <v>198</v>
      </c>
      <c r="P68" s="97">
        <v>0.0</v>
      </c>
      <c r="Q68" s="97">
        <v>0.0</v>
      </c>
      <c r="R68" s="97">
        <v>0.0</v>
      </c>
      <c r="S68" s="14"/>
    </row>
    <row r="69" ht="14.25" customHeight="1">
      <c r="A69" s="85">
        <f t="shared" si="25"/>
        <v>0</v>
      </c>
      <c r="C69" s="85"/>
      <c r="D69" s="14"/>
      <c r="E69" s="105" t="s">
        <v>199</v>
      </c>
      <c r="F69" s="97">
        <v>0.0</v>
      </c>
      <c r="G69" s="97">
        <v>0.0</v>
      </c>
      <c r="H69" s="97">
        <v>0.0</v>
      </c>
      <c r="I69" s="14"/>
      <c r="J69" s="105" t="s">
        <v>199</v>
      </c>
      <c r="K69" s="97">
        <v>0.0</v>
      </c>
      <c r="L69" s="97">
        <v>0.0</v>
      </c>
      <c r="M69" s="97">
        <v>0.0</v>
      </c>
      <c r="N69" s="14"/>
      <c r="O69" s="105" t="s">
        <v>199</v>
      </c>
      <c r="P69" s="97">
        <v>0.0</v>
      </c>
      <c r="Q69" s="97">
        <v>0.0</v>
      </c>
      <c r="R69" s="97">
        <v>0.0</v>
      </c>
      <c r="S69" s="14"/>
    </row>
    <row r="70" ht="14.25" customHeight="1">
      <c r="A70" s="85">
        <f t="shared" si="25"/>
        <v>0</v>
      </c>
      <c r="C70" s="85"/>
      <c r="D70" s="14"/>
      <c r="E70" s="105" t="s">
        <v>200</v>
      </c>
      <c r="F70" s="97">
        <v>0.0</v>
      </c>
      <c r="G70" s="97">
        <v>0.0</v>
      </c>
      <c r="H70" s="97">
        <v>0.0</v>
      </c>
      <c r="I70" s="14"/>
      <c r="J70" s="105" t="s">
        <v>200</v>
      </c>
      <c r="K70" s="97">
        <v>0.0</v>
      </c>
      <c r="L70" s="97">
        <v>0.0</v>
      </c>
      <c r="M70" s="97">
        <v>0.0</v>
      </c>
      <c r="N70" s="14"/>
      <c r="O70" s="105" t="s">
        <v>200</v>
      </c>
      <c r="P70" s="97">
        <v>0.0</v>
      </c>
      <c r="Q70" s="97">
        <v>0.0</v>
      </c>
      <c r="R70" s="97">
        <v>0.0</v>
      </c>
      <c r="S70" s="14"/>
    </row>
    <row r="71" ht="14.25" customHeight="1">
      <c r="A71" s="85">
        <f t="shared" si="25"/>
        <v>0</v>
      </c>
      <c r="C71" s="85"/>
      <c r="D71" s="14"/>
      <c r="E71" s="105" t="s">
        <v>201</v>
      </c>
      <c r="F71" s="97">
        <v>0.0</v>
      </c>
      <c r="G71" s="97">
        <v>0.0</v>
      </c>
      <c r="H71" s="97">
        <v>0.0</v>
      </c>
      <c r="I71" s="14"/>
      <c r="J71" s="105" t="s">
        <v>201</v>
      </c>
      <c r="K71" s="97">
        <v>0.0</v>
      </c>
      <c r="L71" s="97">
        <v>0.0</v>
      </c>
      <c r="M71" s="97">
        <v>0.0</v>
      </c>
      <c r="N71" s="14"/>
      <c r="O71" s="105" t="s">
        <v>201</v>
      </c>
      <c r="P71" s="97">
        <v>0.0</v>
      </c>
      <c r="Q71" s="97">
        <v>0.0</v>
      </c>
      <c r="R71" s="97">
        <v>0.0</v>
      </c>
      <c r="S71" s="14"/>
    </row>
    <row r="72" ht="14.25" customHeight="1">
      <c r="A72" s="85">
        <f t="shared" si="25"/>
        <v>0</v>
      </c>
      <c r="C72" s="85"/>
      <c r="D72" s="14"/>
      <c r="E72" s="105" t="s">
        <v>202</v>
      </c>
      <c r="F72" s="97">
        <v>0.0</v>
      </c>
      <c r="G72" s="97">
        <v>0.0</v>
      </c>
      <c r="H72" s="97">
        <v>0.0</v>
      </c>
      <c r="I72" s="14"/>
      <c r="J72" s="105" t="s">
        <v>202</v>
      </c>
      <c r="K72" s="97">
        <v>0.0</v>
      </c>
      <c r="L72" s="97">
        <v>0.0</v>
      </c>
      <c r="M72" s="97">
        <v>0.0</v>
      </c>
      <c r="N72" s="14"/>
      <c r="O72" s="105" t="s">
        <v>202</v>
      </c>
      <c r="P72" s="97">
        <v>0.0</v>
      </c>
      <c r="Q72" s="97">
        <v>0.0</v>
      </c>
      <c r="R72" s="97">
        <v>0.0</v>
      </c>
      <c r="S72" s="14"/>
    </row>
    <row r="73" ht="14.25" customHeight="1">
      <c r="A73" s="85"/>
      <c r="C73" s="85"/>
      <c r="D73" s="14"/>
      <c r="E73" s="99" t="s">
        <v>203</v>
      </c>
      <c r="F73" s="100">
        <f t="shared" ref="F73:H73" si="26">SUM(F63:F72)</f>
        <v>0</v>
      </c>
      <c r="G73" s="100">
        <f t="shared" si="26"/>
        <v>0</v>
      </c>
      <c r="H73" s="100">
        <f t="shared" si="26"/>
        <v>0</v>
      </c>
      <c r="I73" s="14"/>
      <c r="J73" s="99" t="s">
        <v>203</v>
      </c>
      <c r="K73" s="100">
        <f t="shared" ref="K73:M73" si="27">SUM(K63:K72)</f>
        <v>0</v>
      </c>
      <c r="L73" s="100">
        <f t="shared" si="27"/>
        <v>0</v>
      </c>
      <c r="M73" s="100">
        <f t="shared" si="27"/>
        <v>0</v>
      </c>
      <c r="N73" s="14"/>
      <c r="O73" s="99" t="s">
        <v>203</v>
      </c>
      <c r="P73" s="100">
        <f t="shared" ref="P73:R73" si="28">SUM(P63:P72)</f>
        <v>0</v>
      </c>
      <c r="Q73" s="100">
        <f t="shared" si="28"/>
        <v>0</v>
      </c>
      <c r="R73" s="100">
        <f t="shared" si="28"/>
        <v>0</v>
      </c>
      <c r="S73" s="14"/>
    </row>
    <row r="74" ht="14.25" customHeight="1">
      <c r="A74" s="85"/>
      <c r="C74" s="85"/>
      <c r="D74" s="14"/>
      <c r="E74" s="14"/>
      <c r="F74" s="104"/>
      <c r="G74" s="104"/>
      <c r="H74" s="104"/>
      <c r="I74" s="14"/>
      <c r="J74" s="14"/>
      <c r="K74" s="104"/>
      <c r="L74" s="104"/>
      <c r="M74" s="104"/>
      <c r="N74" s="14"/>
      <c r="O74" s="14"/>
      <c r="P74" s="104"/>
      <c r="Q74" s="104"/>
      <c r="R74" s="104"/>
      <c r="S74" s="14"/>
    </row>
    <row r="75" ht="14.25" customHeight="1">
      <c r="A75" s="85">
        <f t="shared" ref="A75:A90" si="29">IF(OR(F75&lt;0,G75&lt;0,H75&lt;0,K75&lt;0,L75&lt;0,M75&lt;0,P75&lt;0,Q75&lt;0,R75&lt;0),1,0)</f>
        <v>0</v>
      </c>
      <c r="C75" s="85"/>
      <c r="D75" s="14"/>
      <c r="E75" s="96" t="s">
        <v>204</v>
      </c>
      <c r="F75" s="97">
        <v>0.0</v>
      </c>
      <c r="G75" s="97">
        <v>0.0</v>
      </c>
      <c r="H75" s="97">
        <v>0.0</v>
      </c>
      <c r="I75" s="14"/>
      <c r="J75" s="96" t="s">
        <v>204</v>
      </c>
      <c r="K75" s="97">
        <v>0.0</v>
      </c>
      <c r="L75" s="97">
        <v>0.0</v>
      </c>
      <c r="M75" s="97">
        <v>0.0</v>
      </c>
      <c r="N75" s="14"/>
      <c r="O75" s="96" t="s">
        <v>204</v>
      </c>
      <c r="P75" s="97">
        <v>0.0</v>
      </c>
      <c r="Q75" s="97">
        <v>0.0</v>
      </c>
      <c r="R75" s="97">
        <v>0.0</v>
      </c>
      <c r="S75" s="14"/>
    </row>
    <row r="76" ht="14.25" customHeight="1">
      <c r="A76" s="85">
        <f t="shared" si="29"/>
        <v>0</v>
      </c>
      <c r="C76" s="85"/>
      <c r="D76" s="14"/>
      <c r="E76" s="96" t="s">
        <v>205</v>
      </c>
      <c r="F76" s="97">
        <v>0.0</v>
      </c>
      <c r="G76" s="97">
        <v>0.0</v>
      </c>
      <c r="H76" s="97">
        <v>0.0</v>
      </c>
      <c r="I76" s="14"/>
      <c r="J76" s="96" t="s">
        <v>205</v>
      </c>
      <c r="K76" s="97">
        <v>0.0</v>
      </c>
      <c r="L76" s="97">
        <v>0.0</v>
      </c>
      <c r="M76" s="97">
        <v>0.0</v>
      </c>
      <c r="N76" s="14"/>
      <c r="O76" s="96" t="s">
        <v>205</v>
      </c>
      <c r="P76" s="97">
        <v>0.0</v>
      </c>
      <c r="Q76" s="97">
        <v>0.0</v>
      </c>
      <c r="R76" s="97">
        <v>0.0</v>
      </c>
      <c r="S76" s="14"/>
    </row>
    <row r="77" ht="14.25" customHeight="1">
      <c r="A77" s="85">
        <f t="shared" si="29"/>
        <v>0</v>
      </c>
      <c r="C77" s="85"/>
      <c r="D77" s="14"/>
      <c r="E77" s="96" t="s">
        <v>206</v>
      </c>
      <c r="F77" s="97">
        <v>0.0</v>
      </c>
      <c r="G77" s="97">
        <v>0.0</v>
      </c>
      <c r="H77" s="97">
        <v>0.0</v>
      </c>
      <c r="I77" s="14"/>
      <c r="J77" s="96" t="s">
        <v>206</v>
      </c>
      <c r="K77" s="97">
        <v>0.0</v>
      </c>
      <c r="L77" s="97">
        <v>0.0</v>
      </c>
      <c r="M77" s="97">
        <v>0.0</v>
      </c>
      <c r="N77" s="14"/>
      <c r="O77" s="96" t="s">
        <v>206</v>
      </c>
      <c r="P77" s="97">
        <v>0.0</v>
      </c>
      <c r="Q77" s="97">
        <v>0.0</v>
      </c>
      <c r="R77" s="97">
        <v>0.0</v>
      </c>
      <c r="S77" s="14"/>
    </row>
    <row r="78" ht="14.25" customHeight="1">
      <c r="A78" s="85">
        <f t="shared" si="29"/>
        <v>0</v>
      </c>
      <c r="C78" s="85"/>
      <c r="D78" s="14"/>
      <c r="E78" s="96" t="s">
        <v>202</v>
      </c>
      <c r="F78" s="97">
        <v>0.0</v>
      </c>
      <c r="G78" s="97">
        <v>0.0</v>
      </c>
      <c r="H78" s="97">
        <v>0.0</v>
      </c>
      <c r="I78" s="14"/>
      <c r="J78" s="96" t="s">
        <v>202</v>
      </c>
      <c r="K78" s="97">
        <v>0.0</v>
      </c>
      <c r="L78" s="97">
        <v>0.0</v>
      </c>
      <c r="M78" s="97">
        <v>0.0</v>
      </c>
      <c r="N78" s="14"/>
      <c r="O78" s="96" t="s">
        <v>202</v>
      </c>
      <c r="P78" s="97">
        <v>0.0</v>
      </c>
      <c r="Q78" s="97">
        <v>0.0</v>
      </c>
      <c r="R78" s="97">
        <v>0.0</v>
      </c>
      <c r="S78" s="14"/>
    </row>
    <row r="79" ht="14.25" customHeight="1">
      <c r="A79" s="85">
        <f t="shared" si="29"/>
        <v>0</v>
      </c>
      <c r="C79" s="85"/>
      <c r="D79" s="14"/>
      <c r="E79" s="96" t="s">
        <v>195</v>
      </c>
      <c r="F79" s="97">
        <v>0.0</v>
      </c>
      <c r="G79" s="97">
        <v>0.0</v>
      </c>
      <c r="H79" s="97">
        <v>0.0</v>
      </c>
      <c r="I79" s="14"/>
      <c r="J79" s="96" t="s">
        <v>195</v>
      </c>
      <c r="K79" s="97">
        <v>0.0</v>
      </c>
      <c r="L79" s="97">
        <v>0.0</v>
      </c>
      <c r="M79" s="97">
        <v>0.0</v>
      </c>
      <c r="N79" s="14"/>
      <c r="O79" s="96" t="s">
        <v>195</v>
      </c>
      <c r="P79" s="97">
        <v>0.0</v>
      </c>
      <c r="Q79" s="97">
        <v>0.0</v>
      </c>
      <c r="R79" s="97">
        <v>0.0</v>
      </c>
      <c r="S79" s="14"/>
    </row>
    <row r="80" ht="14.25" customHeight="1">
      <c r="A80" s="85">
        <f t="shared" si="29"/>
        <v>0</v>
      </c>
      <c r="C80" s="85"/>
      <c r="D80" s="14"/>
      <c r="E80" s="96" t="s">
        <v>207</v>
      </c>
      <c r="F80" s="97">
        <v>0.0</v>
      </c>
      <c r="G80" s="97">
        <v>0.0</v>
      </c>
      <c r="H80" s="97">
        <v>0.0</v>
      </c>
      <c r="I80" s="14"/>
      <c r="J80" s="96" t="s">
        <v>207</v>
      </c>
      <c r="K80" s="97">
        <v>0.0</v>
      </c>
      <c r="L80" s="97">
        <v>0.0</v>
      </c>
      <c r="M80" s="97">
        <v>0.0</v>
      </c>
      <c r="N80" s="14"/>
      <c r="O80" s="96" t="s">
        <v>207</v>
      </c>
      <c r="P80" s="97">
        <v>0.0</v>
      </c>
      <c r="Q80" s="97">
        <v>0.0</v>
      </c>
      <c r="R80" s="97">
        <v>0.0</v>
      </c>
      <c r="S80" s="14"/>
    </row>
    <row r="81" ht="14.25" customHeight="1">
      <c r="A81" s="85">
        <f t="shared" si="29"/>
        <v>0</v>
      </c>
      <c r="C81" s="85"/>
      <c r="D81" s="14"/>
      <c r="E81" s="106" t="s">
        <v>208</v>
      </c>
      <c r="F81" s="97">
        <v>0.0</v>
      </c>
      <c r="G81" s="97">
        <v>0.0</v>
      </c>
      <c r="H81" s="97">
        <v>0.0</v>
      </c>
      <c r="I81" s="14"/>
      <c r="J81" s="106" t="s">
        <v>208</v>
      </c>
      <c r="K81" s="97">
        <v>0.0</v>
      </c>
      <c r="L81" s="97">
        <v>0.0</v>
      </c>
      <c r="M81" s="97">
        <v>0.0</v>
      </c>
      <c r="N81" s="14"/>
      <c r="O81" s="106" t="s">
        <v>208</v>
      </c>
      <c r="P81" s="97">
        <v>0.0</v>
      </c>
      <c r="Q81" s="97">
        <v>0.0</v>
      </c>
      <c r="R81" s="97">
        <v>0.0</v>
      </c>
      <c r="S81" s="14"/>
    </row>
    <row r="82" ht="14.25" customHeight="1">
      <c r="A82" s="85">
        <f t="shared" si="29"/>
        <v>0</v>
      </c>
      <c r="C82" s="85"/>
      <c r="D82" s="14"/>
      <c r="E82" s="96" t="s">
        <v>197</v>
      </c>
      <c r="F82" s="97">
        <v>0.0</v>
      </c>
      <c r="G82" s="97">
        <v>0.0</v>
      </c>
      <c r="H82" s="97">
        <v>0.0</v>
      </c>
      <c r="I82" s="14"/>
      <c r="J82" s="96" t="s">
        <v>197</v>
      </c>
      <c r="K82" s="97">
        <v>0.0</v>
      </c>
      <c r="L82" s="97">
        <v>0.0</v>
      </c>
      <c r="M82" s="97">
        <v>0.0</v>
      </c>
      <c r="N82" s="14"/>
      <c r="O82" s="96" t="s">
        <v>197</v>
      </c>
      <c r="P82" s="97">
        <v>0.0</v>
      </c>
      <c r="Q82" s="97">
        <v>0.0</v>
      </c>
      <c r="R82" s="97">
        <v>0.0</v>
      </c>
      <c r="S82" s="14"/>
    </row>
    <row r="83" ht="14.25" customHeight="1">
      <c r="A83" s="85">
        <f t="shared" si="29"/>
        <v>0</v>
      </c>
      <c r="C83" s="85"/>
      <c r="D83" s="14"/>
      <c r="E83" s="96" t="s">
        <v>209</v>
      </c>
      <c r="F83" s="97">
        <v>0.0</v>
      </c>
      <c r="G83" s="97">
        <v>0.0</v>
      </c>
      <c r="H83" s="97">
        <v>0.0</v>
      </c>
      <c r="I83" s="14"/>
      <c r="J83" s="96" t="s">
        <v>209</v>
      </c>
      <c r="K83" s="97">
        <v>0.0</v>
      </c>
      <c r="L83" s="97">
        <v>0.0</v>
      </c>
      <c r="M83" s="97">
        <v>0.0</v>
      </c>
      <c r="N83" s="14"/>
      <c r="O83" s="96" t="s">
        <v>209</v>
      </c>
      <c r="P83" s="97">
        <v>0.0</v>
      </c>
      <c r="Q83" s="97">
        <v>0.0</v>
      </c>
      <c r="R83" s="97">
        <v>0.0</v>
      </c>
      <c r="S83" s="14"/>
    </row>
    <row r="84" ht="14.25" customHeight="1">
      <c r="A84" s="85">
        <f t="shared" si="29"/>
        <v>0</v>
      </c>
      <c r="C84" s="85"/>
      <c r="D84" s="14"/>
      <c r="E84" s="96" t="s">
        <v>210</v>
      </c>
      <c r="F84" s="97">
        <v>0.0</v>
      </c>
      <c r="G84" s="97">
        <v>0.0</v>
      </c>
      <c r="H84" s="97">
        <v>0.0</v>
      </c>
      <c r="I84" s="14"/>
      <c r="J84" s="96" t="s">
        <v>210</v>
      </c>
      <c r="K84" s="97">
        <v>0.0</v>
      </c>
      <c r="L84" s="97">
        <v>0.0</v>
      </c>
      <c r="M84" s="97">
        <v>0.0</v>
      </c>
      <c r="N84" s="14"/>
      <c r="O84" s="96" t="s">
        <v>210</v>
      </c>
      <c r="P84" s="97">
        <v>0.0</v>
      </c>
      <c r="Q84" s="97">
        <v>0.0</v>
      </c>
      <c r="R84" s="97">
        <v>0.0</v>
      </c>
      <c r="S84" s="14"/>
    </row>
    <row r="85" ht="14.25" customHeight="1">
      <c r="A85" s="85">
        <f t="shared" si="29"/>
        <v>0</v>
      </c>
      <c r="C85" s="85"/>
      <c r="D85" s="14"/>
      <c r="E85" s="96" t="s">
        <v>211</v>
      </c>
      <c r="F85" s="97">
        <v>0.0</v>
      </c>
      <c r="G85" s="97">
        <v>0.0</v>
      </c>
      <c r="H85" s="97">
        <v>0.0</v>
      </c>
      <c r="I85" s="14"/>
      <c r="J85" s="96" t="s">
        <v>211</v>
      </c>
      <c r="K85" s="97">
        <v>0.0</v>
      </c>
      <c r="L85" s="97">
        <v>0.0</v>
      </c>
      <c r="M85" s="97">
        <v>0.0</v>
      </c>
      <c r="N85" s="14"/>
      <c r="O85" s="96" t="s">
        <v>211</v>
      </c>
      <c r="P85" s="97">
        <v>0.0</v>
      </c>
      <c r="Q85" s="97">
        <v>0.0</v>
      </c>
      <c r="R85" s="97">
        <v>0.0</v>
      </c>
      <c r="S85" s="14"/>
    </row>
    <row r="86" ht="14.25" customHeight="1">
      <c r="A86" s="85">
        <f t="shared" si="29"/>
        <v>0</v>
      </c>
      <c r="C86" s="85"/>
      <c r="D86" s="14"/>
      <c r="E86" s="96" t="s">
        <v>212</v>
      </c>
      <c r="F86" s="97">
        <v>0.0</v>
      </c>
      <c r="G86" s="97">
        <v>0.0</v>
      </c>
      <c r="H86" s="97">
        <v>0.0</v>
      </c>
      <c r="I86" s="14"/>
      <c r="J86" s="96" t="s">
        <v>212</v>
      </c>
      <c r="K86" s="97">
        <v>0.0</v>
      </c>
      <c r="L86" s="97">
        <v>0.0</v>
      </c>
      <c r="M86" s="97">
        <v>0.0</v>
      </c>
      <c r="N86" s="14"/>
      <c r="O86" s="96" t="s">
        <v>212</v>
      </c>
      <c r="P86" s="97">
        <v>0.0</v>
      </c>
      <c r="Q86" s="97">
        <v>0.0</v>
      </c>
      <c r="R86" s="97">
        <v>0.0</v>
      </c>
      <c r="S86" s="14"/>
    </row>
    <row r="87" ht="14.25" customHeight="1">
      <c r="A87" s="85">
        <f t="shared" si="29"/>
        <v>0</v>
      </c>
      <c r="C87" s="85"/>
      <c r="D87" s="14"/>
      <c r="E87" s="96" t="s">
        <v>198</v>
      </c>
      <c r="F87" s="97">
        <v>0.0</v>
      </c>
      <c r="G87" s="97">
        <v>0.0</v>
      </c>
      <c r="H87" s="97">
        <v>0.0</v>
      </c>
      <c r="I87" s="14"/>
      <c r="J87" s="96" t="s">
        <v>198</v>
      </c>
      <c r="K87" s="97">
        <v>0.0</v>
      </c>
      <c r="L87" s="97">
        <v>0.0</v>
      </c>
      <c r="M87" s="97">
        <v>0.0</v>
      </c>
      <c r="N87" s="14"/>
      <c r="O87" s="96" t="s">
        <v>198</v>
      </c>
      <c r="P87" s="97">
        <v>0.0</v>
      </c>
      <c r="Q87" s="97">
        <v>0.0</v>
      </c>
      <c r="R87" s="97">
        <v>0.0</v>
      </c>
      <c r="S87" s="14"/>
    </row>
    <row r="88" ht="14.25" customHeight="1">
      <c r="A88" s="85">
        <f t="shared" si="29"/>
        <v>0</v>
      </c>
      <c r="C88" s="85"/>
      <c r="D88" s="14"/>
      <c r="E88" s="96" t="s">
        <v>213</v>
      </c>
      <c r="F88" s="97">
        <v>0.0</v>
      </c>
      <c r="G88" s="97">
        <v>0.0</v>
      </c>
      <c r="H88" s="97">
        <v>0.0</v>
      </c>
      <c r="I88" s="14"/>
      <c r="J88" s="96" t="s">
        <v>213</v>
      </c>
      <c r="K88" s="97">
        <v>0.0</v>
      </c>
      <c r="L88" s="97">
        <v>0.0</v>
      </c>
      <c r="M88" s="97">
        <v>0.0</v>
      </c>
      <c r="N88" s="14"/>
      <c r="O88" s="96" t="s">
        <v>213</v>
      </c>
      <c r="P88" s="97">
        <v>0.0</v>
      </c>
      <c r="Q88" s="97">
        <v>0.0</v>
      </c>
      <c r="R88" s="97">
        <v>0.0</v>
      </c>
      <c r="S88" s="14"/>
    </row>
    <row r="89" ht="14.25" customHeight="1">
      <c r="A89" s="85">
        <f t="shared" si="29"/>
        <v>0</v>
      </c>
      <c r="C89" s="85"/>
      <c r="D89" s="14"/>
      <c r="E89" s="96" t="s">
        <v>214</v>
      </c>
      <c r="F89" s="97">
        <v>0.0</v>
      </c>
      <c r="G89" s="97">
        <v>0.0</v>
      </c>
      <c r="H89" s="97">
        <v>0.0</v>
      </c>
      <c r="I89" s="14"/>
      <c r="J89" s="96" t="s">
        <v>214</v>
      </c>
      <c r="K89" s="97">
        <v>0.0</v>
      </c>
      <c r="L89" s="97">
        <v>0.0</v>
      </c>
      <c r="M89" s="97">
        <v>0.0</v>
      </c>
      <c r="N89" s="14"/>
      <c r="O89" s="96" t="s">
        <v>214</v>
      </c>
      <c r="P89" s="97">
        <v>0.0</v>
      </c>
      <c r="Q89" s="97">
        <v>0.0</v>
      </c>
      <c r="R89" s="97">
        <v>0.0</v>
      </c>
      <c r="S89" s="14"/>
    </row>
    <row r="90" ht="14.25" customHeight="1">
      <c r="A90" s="85">
        <f t="shared" si="29"/>
        <v>0</v>
      </c>
      <c r="C90" s="85"/>
      <c r="D90" s="14"/>
      <c r="E90" s="96" t="s">
        <v>215</v>
      </c>
      <c r="F90" s="97">
        <v>0.0</v>
      </c>
      <c r="G90" s="97">
        <v>0.0</v>
      </c>
      <c r="H90" s="97">
        <v>0.0</v>
      </c>
      <c r="I90" s="14"/>
      <c r="J90" s="96" t="s">
        <v>215</v>
      </c>
      <c r="K90" s="97">
        <v>0.0</v>
      </c>
      <c r="L90" s="97">
        <v>0.0</v>
      </c>
      <c r="M90" s="97">
        <v>0.0</v>
      </c>
      <c r="N90" s="14"/>
      <c r="O90" s="96" t="s">
        <v>215</v>
      </c>
      <c r="P90" s="97">
        <v>0.0</v>
      </c>
      <c r="Q90" s="97">
        <v>0.0</v>
      </c>
      <c r="R90" s="97">
        <v>0.0</v>
      </c>
      <c r="S90" s="14"/>
    </row>
    <row r="91" ht="14.25" customHeight="1">
      <c r="A91" s="85"/>
      <c r="C91" s="85"/>
      <c r="D91" s="14"/>
      <c r="E91" s="99" t="s">
        <v>216</v>
      </c>
      <c r="F91" s="100">
        <f t="shared" ref="F91:H91" si="30">SUM(F75:F90)</f>
        <v>0</v>
      </c>
      <c r="G91" s="100">
        <f t="shared" si="30"/>
        <v>0</v>
      </c>
      <c r="H91" s="100">
        <f t="shared" si="30"/>
        <v>0</v>
      </c>
      <c r="I91" s="14"/>
      <c r="J91" s="99" t="s">
        <v>216</v>
      </c>
      <c r="K91" s="100">
        <f t="shared" ref="K91:M91" si="31">SUM(K75:K90)</f>
        <v>0</v>
      </c>
      <c r="L91" s="100">
        <f t="shared" si="31"/>
        <v>0</v>
      </c>
      <c r="M91" s="100">
        <f t="shared" si="31"/>
        <v>0</v>
      </c>
      <c r="N91" s="14"/>
      <c r="O91" s="99" t="s">
        <v>216</v>
      </c>
      <c r="P91" s="100">
        <f t="shared" ref="P91:R91" si="32">SUM(P75:P90)</f>
        <v>0</v>
      </c>
      <c r="Q91" s="100">
        <f t="shared" si="32"/>
        <v>0</v>
      </c>
      <c r="R91" s="100">
        <f t="shared" si="32"/>
        <v>0</v>
      </c>
      <c r="S91" s="14"/>
    </row>
    <row r="92" ht="14.25" customHeight="1">
      <c r="A92" s="85"/>
      <c r="C92" s="85"/>
      <c r="D92" s="14"/>
      <c r="E92" s="14"/>
      <c r="F92" s="104"/>
      <c r="G92" s="104"/>
      <c r="H92" s="104"/>
      <c r="I92" s="14"/>
      <c r="J92" s="14"/>
      <c r="K92" s="104"/>
      <c r="L92" s="104"/>
      <c r="M92" s="104"/>
      <c r="N92" s="14"/>
      <c r="O92" s="14"/>
      <c r="P92" s="104"/>
      <c r="Q92" s="104"/>
      <c r="R92" s="104"/>
      <c r="S92" s="14"/>
    </row>
    <row r="93" ht="14.25" customHeight="1">
      <c r="A93" s="85">
        <f t="shared" ref="A93:A108" si="33">IF(OR(F93&lt;0,G93&lt;0,H93&lt;0,K93&lt;0,L93&lt;0,M93&lt;0,P93&lt;0,Q93&lt;0,R93&lt;0),1,0)</f>
        <v>0</v>
      </c>
      <c r="C93" s="85"/>
      <c r="D93" s="14"/>
      <c r="E93" s="107" t="s">
        <v>217</v>
      </c>
      <c r="F93" s="97">
        <v>0.0</v>
      </c>
      <c r="G93" s="97">
        <v>0.0</v>
      </c>
      <c r="H93" s="97">
        <v>0.0</v>
      </c>
      <c r="I93" s="14"/>
      <c r="J93" s="107" t="s">
        <v>217</v>
      </c>
      <c r="K93" s="97">
        <v>0.0</v>
      </c>
      <c r="L93" s="97">
        <v>0.0</v>
      </c>
      <c r="M93" s="97">
        <v>0.0</v>
      </c>
      <c r="N93" s="14"/>
      <c r="O93" s="107" t="s">
        <v>217</v>
      </c>
      <c r="P93" s="97">
        <v>0.0</v>
      </c>
      <c r="Q93" s="97">
        <v>0.0</v>
      </c>
      <c r="R93" s="97">
        <v>0.0</v>
      </c>
      <c r="S93" s="14"/>
    </row>
    <row r="94" ht="14.25" customHeight="1">
      <c r="A94" s="85">
        <f t="shared" si="33"/>
        <v>0</v>
      </c>
      <c r="C94" s="85"/>
      <c r="D94" s="14"/>
      <c r="E94" s="107" t="s">
        <v>218</v>
      </c>
      <c r="F94" s="97">
        <v>0.0</v>
      </c>
      <c r="G94" s="97">
        <v>0.0</v>
      </c>
      <c r="H94" s="97">
        <v>0.0</v>
      </c>
      <c r="I94" s="14"/>
      <c r="J94" s="107" t="s">
        <v>218</v>
      </c>
      <c r="K94" s="97">
        <v>0.0</v>
      </c>
      <c r="L94" s="97">
        <v>0.0</v>
      </c>
      <c r="M94" s="97">
        <v>0.0</v>
      </c>
      <c r="N94" s="14"/>
      <c r="O94" s="107" t="s">
        <v>218</v>
      </c>
      <c r="P94" s="97">
        <v>0.0</v>
      </c>
      <c r="Q94" s="97">
        <v>0.0</v>
      </c>
      <c r="R94" s="97">
        <v>0.0</v>
      </c>
      <c r="S94" s="14"/>
    </row>
    <row r="95" ht="14.25" customHeight="1">
      <c r="A95" s="85">
        <f t="shared" si="33"/>
        <v>0</v>
      </c>
      <c r="C95" s="85"/>
      <c r="D95" s="14"/>
      <c r="E95" s="107" t="s">
        <v>219</v>
      </c>
      <c r="F95" s="97">
        <v>0.0</v>
      </c>
      <c r="G95" s="97">
        <v>0.0</v>
      </c>
      <c r="H95" s="97">
        <v>0.0</v>
      </c>
      <c r="I95" s="14"/>
      <c r="J95" s="107" t="s">
        <v>219</v>
      </c>
      <c r="K95" s="97">
        <v>0.0</v>
      </c>
      <c r="L95" s="97">
        <v>0.0</v>
      </c>
      <c r="M95" s="97">
        <v>0.0</v>
      </c>
      <c r="N95" s="14"/>
      <c r="O95" s="107" t="s">
        <v>219</v>
      </c>
      <c r="P95" s="97">
        <v>0.0</v>
      </c>
      <c r="Q95" s="97">
        <v>0.0</v>
      </c>
      <c r="R95" s="97">
        <v>0.0</v>
      </c>
      <c r="S95" s="14"/>
    </row>
    <row r="96" ht="14.25" customHeight="1">
      <c r="A96" s="85">
        <f t="shared" si="33"/>
        <v>0</v>
      </c>
      <c r="C96" s="85"/>
      <c r="D96" s="14"/>
      <c r="E96" s="107" t="s">
        <v>220</v>
      </c>
      <c r="F96" s="97">
        <v>0.0</v>
      </c>
      <c r="G96" s="97">
        <v>0.0</v>
      </c>
      <c r="H96" s="97">
        <v>0.0</v>
      </c>
      <c r="I96" s="14"/>
      <c r="J96" s="107" t="s">
        <v>220</v>
      </c>
      <c r="K96" s="97">
        <v>0.0</v>
      </c>
      <c r="L96" s="97">
        <v>0.0</v>
      </c>
      <c r="M96" s="97">
        <v>0.0</v>
      </c>
      <c r="N96" s="14"/>
      <c r="O96" s="107" t="s">
        <v>220</v>
      </c>
      <c r="P96" s="97">
        <v>0.0</v>
      </c>
      <c r="Q96" s="97">
        <v>0.0</v>
      </c>
      <c r="R96" s="97">
        <v>0.0</v>
      </c>
      <c r="S96" s="14"/>
    </row>
    <row r="97" ht="14.25" customHeight="1">
      <c r="A97" s="85">
        <f t="shared" si="33"/>
        <v>0</v>
      </c>
      <c r="C97" s="85"/>
      <c r="D97" s="14"/>
      <c r="E97" s="106" t="s">
        <v>221</v>
      </c>
      <c r="F97" s="97">
        <v>0.0</v>
      </c>
      <c r="G97" s="97">
        <v>0.0</v>
      </c>
      <c r="H97" s="97">
        <v>0.0</v>
      </c>
      <c r="I97" s="14"/>
      <c r="J97" s="106" t="s">
        <v>221</v>
      </c>
      <c r="K97" s="97">
        <v>0.0</v>
      </c>
      <c r="L97" s="97">
        <v>0.0</v>
      </c>
      <c r="M97" s="97">
        <v>0.0</v>
      </c>
      <c r="N97" s="14"/>
      <c r="O97" s="106" t="s">
        <v>221</v>
      </c>
      <c r="P97" s="97">
        <v>0.0</v>
      </c>
      <c r="Q97" s="97">
        <v>0.0</v>
      </c>
      <c r="R97" s="97">
        <v>0.0</v>
      </c>
      <c r="S97" s="14"/>
    </row>
    <row r="98" ht="14.25" customHeight="1">
      <c r="A98" s="85">
        <f t="shared" si="33"/>
        <v>0</v>
      </c>
      <c r="C98" s="85"/>
      <c r="D98" s="14"/>
      <c r="E98" s="107" t="s">
        <v>222</v>
      </c>
      <c r="F98" s="97">
        <v>0.0</v>
      </c>
      <c r="G98" s="97">
        <v>0.0</v>
      </c>
      <c r="H98" s="97">
        <v>0.0</v>
      </c>
      <c r="I98" s="14"/>
      <c r="J98" s="107" t="s">
        <v>222</v>
      </c>
      <c r="K98" s="97">
        <v>0.0</v>
      </c>
      <c r="L98" s="97">
        <v>0.0</v>
      </c>
      <c r="M98" s="97">
        <v>0.0</v>
      </c>
      <c r="N98" s="14"/>
      <c r="O98" s="107" t="s">
        <v>222</v>
      </c>
      <c r="P98" s="97">
        <v>0.0</v>
      </c>
      <c r="Q98" s="97">
        <v>0.0</v>
      </c>
      <c r="R98" s="97">
        <v>0.0</v>
      </c>
      <c r="S98" s="14"/>
    </row>
    <row r="99" ht="14.25" customHeight="1">
      <c r="A99" s="85">
        <f t="shared" si="33"/>
        <v>0</v>
      </c>
      <c r="C99" s="85"/>
      <c r="D99" s="14"/>
      <c r="E99" s="107" t="s">
        <v>223</v>
      </c>
      <c r="F99" s="97">
        <v>0.0</v>
      </c>
      <c r="G99" s="97">
        <v>0.0</v>
      </c>
      <c r="H99" s="97">
        <v>0.0</v>
      </c>
      <c r="I99" s="14"/>
      <c r="J99" s="107" t="s">
        <v>223</v>
      </c>
      <c r="K99" s="97">
        <v>0.0</v>
      </c>
      <c r="L99" s="97">
        <v>0.0</v>
      </c>
      <c r="M99" s="97">
        <v>0.0</v>
      </c>
      <c r="N99" s="14"/>
      <c r="O99" s="107" t="s">
        <v>223</v>
      </c>
      <c r="P99" s="97">
        <v>0.0</v>
      </c>
      <c r="Q99" s="97">
        <v>0.0</v>
      </c>
      <c r="R99" s="97">
        <v>0.0</v>
      </c>
      <c r="S99" s="14"/>
    </row>
    <row r="100" ht="14.25" customHeight="1">
      <c r="A100" s="85">
        <f t="shared" si="33"/>
        <v>0</v>
      </c>
      <c r="C100" s="85"/>
      <c r="D100" s="14"/>
      <c r="E100" s="107" t="s">
        <v>224</v>
      </c>
      <c r="F100" s="97">
        <v>0.0</v>
      </c>
      <c r="G100" s="97">
        <v>0.0</v>
      </c>
      <c r="H100" s="97">
        <v>0.0</v>
      </c>
      <c r="I100" s="14"/>
      <c r="J100" s="107" t="s">
        <v>224</v>
      </c>
      <c r="K100" s="97">
        <v>0.0</v>
      </c>
      <c r="L100" s="97">
        <v>0.0</v>
      </c>
      <c r="M100" s="97">
        <v>0.0</v>
      </c>
      <c r="N100" s="14"/>
      <c r="O100" s="107" t="s">
        <v>224</v>
      </c>
      <c r="P100" s="97">
        <v>0.0</v>
      </c>
      <c r="Q100" s="97">
        <v>0.0</v>
      </c>
      <c r="R100" s="97">
        <v>0.0</v>
      </c>
      <c r="S100" s="14"/>
    </row>
    <row r="101" ht="14.25" customHeight="1">
      <c r="A101" s="85">
        <f t="shared" si="33"/>
        <v>0</v>
      </c>
      <c r="C101" s="85"/>
      <c r="D101" s="14"/>
      <c r="E101" s="106" t="s">
        <v>225</v>
      </c>
      <c r="F101" s="97">
        <v>0.0</v>
      </c>
      <c r="G101" s="97">
        <v>0.0</v>
      </c>
      <c r="H101" s="97">
        <v>0.0</v>
      </c>
      <c r="I101" s="14"/>
      <c r="J101" s="106" t="s">
        <v>225</v>
      </c>
      <c r="K101" s="97">
        <v>0.0</v>
      </c>
      <c r="L101" s="97">
        <v>0.0</v>
      </c>
      <c r="M101" s="97">
        <v>0.0</v>
      </c>
      <c r="N101" s="14"/>
      <c r="O101" s="106" t="s">
        <v>225</v>
      </c>
      <c r="P101" s="97">
        <v>0.0</v>
      </c>
      <c r="Q101" s="97">
        <v>0.0</v>
      </c>
      <c r="R101" s="97">
        <v>0.0</v>
      </c>
      <c r="S101" s="14"/>
    </row>
    <row r="102" ht="14.25" customHeight="1">
      <c r="A102" s="85">
        <f t="shared" si="33"/>
        <v>0</v>
      </c>
      <c r="C102" s="85"/>
      <c r="D102" s="14"/>
      <c r="E102" s="106" t="s">
        <v>226</v>
      </c>
      <c r="F102" s="97">
        <v>0.0</v>
      </c>
      <c r="G102" s="97">
        <v>0.0</v>
      </c>
      <c r="H102" s="97">
        <v>0.0</v>
      </c>
      <c r="I102" s="14"/>
      <c r="J102" s="106" t="s">
        <v>226</v>
      </c>
      <c r="K102" s="97">
        <v>0.0</v>
      </c>
      <c r="L102" s="97">
        <v>0.0</v>
      </c>
      <c r="M102" s="97">
        <v>0.0</v>
      </c>
      <c r="N102" s="14"/>
      <c r="O102" s="106" t="s">
        <v>226</v>
      </c>
      <c r="P102" s="97">
        <v>0.0</v>
      </c>
      <c r="Q102" s="97">
        <v>0.0</v>
      </c>
      <c r="R102" s="97">
        <v>0.0</v>
      </c>
      <c r="S102" s="14"/>
    </row>
    <row r="103" ht="14.25" customHeight="1">
      <c r="A103" s="85">
        <f t="shared" si="33"/>
        <v>0</v>
      </c>
      <c r="C103" s="85"/>
      <c r="D103" s="14"/>
      <c r="E103" s="107" t="s">
        <v>198</v>
      </c>
      <c r="F103" s="97">
        <v>0.0</v>
      </c>
      <c r="G103" s="97">
        <v>0.0</v>
      </c>
      <c r="H103" s="97">
        <v>0.0</v>
      </c>
      <c r="I103" s="14"/>
      <c r="J103" s="107" t="s">
        <v>198</v>
      </c>
      <c r="K103" s="97">
        <v>0.0</v>
      </c>
      <c r="L103" s="97">
        <v>0.0</v>
      </c>
      <c r="M103" s="97">
        <v>0.0</v>
      </c>
      <c r="N103" s="14"/>
      <c r="O103" s="107" t="s">
        <v>198</v>
      </c>
      <c r="P103" s="97">
        <v>0.0</v>
      </c>
      <c r="Q103" s="97">
        <v>0.0</v>
      </c>
      <c r="R103" s="97">
        <v>0.0</v>
      </c>
      <c r="S103" s="14"/>
    </row>
    <row r="104" ht="14.25" customHeight="1">
      <c r="A104" s="85">
        <f t="shared" si="33"/>
        <v>0</v>
      </c>
      <c r="B104" s="14"/>
      <c r="C104" s="85"/>
      <c r="D104" s="14"/>
      <c r="E104" s="107" t="s">
        <v>227</v>
      </c>
      <c r="F104" s="97">
        <v>0.0</v>
      </c>
      <c r="G104" s="97">
        <v>0.0</v>
      </c>
      <c r="H104" s="97">
        <v>0.0</v>
      </c>
      <c r="I104" s="14"/>
      <c r="J104" s="107" t="s">
        <v>227</v>
      </c>
      <c r="K104" s="97">
        <v>0.0</v>
      </c>
      <c r="L104" s="97">
        <v>0.0</v>
      </c>
      <c r="M104" s="97">
        <v>0.0</v>
      </c>
      <c r="N104" s="14"/>
      <c r="O104" s="107" t="s">
        <v>227</v>
      </c>
      <c r="P104" s="97">
        <v>0.0</v>
      </c>
      <c r="Q104" s="97">
        <v>0.0</v>
      </c>
      <c r="R104" s="97">
        <v>0.0</v>
      </c>
      <c r="S104" s="14"/>
      <c r="T104" s="14"/>
      <c r="U104" s="14"/>
      <c r="V104" s="14"/>
      <c r="W104" s="14"/>
      <c r="X104" s="14"/>
      <c r="Y104" s="14"/>
      <c r="Z104" s="14"/>
    </row>
    <row r="105" ht="14.25" customHeight="1">
      <c r="A105" s="85">
        <f t="shared" si="33"/>
        <v>0</v>
      </c>
      <c r="C105" s="85"/>
      <c r="D105" s="14"/>
      <c r="E105" s="107" t="s">
        <v>228</v>
      </c>
      <c r="F105" s="97">
        <v>0.0</v>
      </c>
      <c r="G105" s="97">
        <v>0.0</v>
      </c>
      <c r="H105" s="97">
        <v>0.0</v>
      </c>
      <c r="I105" s="14"/>
      <c r="J105" s="107" t="s">
        <v>228</v>
      </c>
      <c r="K105" s="97">
        <v>0.0</v>
      </c>
      <c r="L105" s="97">
        <v>0.0</v>
      </c>
      <c r="M105" s="97">
        <v>0.0</v>
      </c>
      <c r="N105" s="14"/>
      <c r="O105" s="107" t="s">
        <v>228</v>
      </c>
      <c r="P105" s="97">
        <v>0.0</v>
      </c>
      <c r="Q105" s="97">
        <v>0.0</v>
      </c>
      <c r="R105" s="97">
        <v>0.0</v>
      </c>
      <c r="S105" s="14"/>
    </row>
    <row r="106" ht="14.25" customHeight="1">
      <c r="A106" s="85">
        <f t="shared" si="33"/>
        <v>0</v>
      </c>
      <c r="C106" s="85"/>
      <c r="D106" s="14"/>
      <c r="E106" s="107" t="s">
        <v>229</v>
      </c>
      <c r="F106" s="97">
        <v>0.0</v>
      </c>
      <c r="G106" s="97">
        <v>0.0</v>
      </c>
      <c r="H106" s="97">
        <v>0.0</v>
      </c>
      <c r="I106" s="14"/>
      <c r="J106" s="107" t="s">
        <v>229</v>
      </c>
      <c r="K106" s="97">
        <v>0.0</v>
      </c>
      <c r="L106" s="97">
        <v>0.0</v>
      </c>
      <c r="M106" s="97">
        <v>0.0</v>
      </c>
      <c r="N106" s="14"/>
      <c r="O106" s="107" t="s">
        <v>229</v>
      </c>
      <c r="P106" s="97">
        <v>0.0</v>
      </c>
      <c r="Q106" s="97">
        <v>0.0</v>
      </c>
      <c r="R106" s="97">
        <v>0.0</v>
      </c>
      <c r="S106" s="14"/>
    </row>
    <row r="107" ht="14.25" customHeight="1">
      <c r="A107" s="85">
        <f t="shared" si="33"/>
        <v>0</v>
      </c>
      <c r="C107" s="85"/>
      <c r="D107" s="14"/>
      <c r="E107" s="107" t="s">
        <v>230</v>
      </c>
      <c r="F107" s="97">
        <v>0.0</v>
      </c>
      <c r="G107" s="97">
        <v>0.0</v>
      </c>
      <c r="H107" s="97">
        <v>0.0</v>
      </c>
      <c r="I107" s="14"/>
      <c r="J107" s="107" t="s">
        <v>230</v>
      </c>
      <c r="K107" s="97">
        <v>0.0</v>
      </c>
      <c r="L107" s="97">
        <v>0.0</v>
      </c>
      <c r="M107" s="97">
        <v>0.0</v>
      </c>
      <c r="N107" s="14"/>
      <c r="O107" s="107" t="s">
        <v>230</v>
      </c>
      <c r="P107" s="97">
        <v>0.0</v>
      </c>
      <c r="Q107" s="97">
        <v>0.0</v>
      </c>
      <c r="R107" s="97">
        <v>0.0</v>
      </c>
      <c r="S107" s="14"/>
    </row>
    <row r="108" ht="14.25" customHeight="1">
      <c r="A108" s="85">
        <f t="shared" si="33"/>
        <v>0</v>
      </c>
      <c r="C108" s="85"/>
      <c r="D108" s="14"/>
      <c r="E108" s="107" t="s">
        <v>231</v>
      </c>
      <c r="F108" s="97">
        <v>0.0</v>
      </c>
      <c r="G108" s="97">
        <v>0.0</v>
      </c>
      <c r="H108" s="97">
        <v>0.0</v>
      </c>
      <c r="I108" s="14"/>
      <c r="J108" s="107" t="s">
        <v>231</v>
      </c>
      <c r="K108" s="97">
        <v>0.0</v>
      </c>
      <c r="L108" s="97">
        <v>0.0</v>
      </c>
      <c r="M108" s="97">
        <v>0.0</v>
      </c>
      <c r="N108" s="14"/>
      <c r="O108" s="107" t="s">
        <v>231</v>
      </c>
      <c r="P108" s="97">
        <v>0.0</v>
      </c>
      <c r="Q108" s="97">
        <v>0.0</v>
      </c>
      <c r="R108" s="97">
        <v>0.0</v>
      </c>
      <c r="S108" s="14"/>
    </row>
    <row r="109" ht="14.25" customHeight="1">
      <c r="A109" s="85"/>
      <c r="C109" s="85"/>
      <c r="D109" s="14"/>
      <c r="E109" s="99" t="s">
        <v>232</v>
      </c>
      <c r="F109" s="100">
        <f t="shared" ref="F109:H109" si="34">SUM(F93:F108)</f>
        <v>0</v>
      </c>
      <c r="G109" s="100">
        <f t="shared" si="34"/>
        <v>0</v>
      </c>
      <c r="H109" s="100">
        <f t="shared" si="34"/>
        <v>0</v>
      </c>
      <c r="I109" s="14"/>
      <c r="J109" s="99" t="s">
        <v>232</v>
      </c>
      <c r="K109" s="100">
        <f t="shared" ref="K109:M109" si="35">SUM(K93:K108)</f>
        <v>0</v>
      </c>
      <c r="L109" s="100">
        <f t="shared" si="35"/>
        <v>0</v>
      </c>
      <c r="M109" s="100">
        <f t="shared" si="35"/>
        <v>0</v>
      </c>
      <c r="N109" s="14"/>
      <c r="O109" s="99" t="s">
        <v>232</v>
      </c>
      <c r="P109" s="100">
        <f t="shared" ref="P109:R109" si="36">SUM(P93:P108)</f>
        <v>0</v>
      </c>
      <c r="Q109" s="100">
        <f t="shared" si="36"/>
        <v>0</v>
      </c>
      <c r="R109" s="100">
        <f t="shared" si="36"/>
        <v>0</v>
      </c>
      <c r="S109" s="14"/>
    </row>
    <row r="110" ht="14.25" customHeight="1">
      <c r="A110" s="85"/>
      <c r="C110" s="85"/>
      <c r="D110" s="14"/>
      <c r="E110" s="14"/>
      <c r="F110" s="104"/>
      <c r="G110" s="104"/>
      <c r="H110" s="104"/>
      <c r="I110" s="14"/>
      <c r="J110" s="14"/>
      <c r="K110" s="104"/>
      <c r="L110" s="104"/>
      <c r="M110" s="104"/>
      <c r="N110" s="14"/>
      <c r="O110" s="14"/>
      <c r="P110" s="104"/>
      <c r="Q110" s="104"/>
      <c r="R110" s="104"/>
      <c r="S110" s="14"/>
    </row>
    <row r="111" ht="14.25" customHeight="1">
      <c r="A111" s="85"/>
      <c r="C111" s="85"/>
      <c r="D111" s="14"/>
      <c r="E111" s="99" t="s">
        <v>233</v>
      </c>
      <c r="F111" s="100">
        <f t="shared" ref="F111:H111" si="37">F91-F109</f>
        <v>0</v>
      </c>
      <c r="G111" s="100">
        <f t="shared" si="37"/>
        <v>0</v>
      </c>
      <c r="H111" s="100">
        <f t="shared" si="37"/>
        <v>0</v>
      </c>
      <c r="I111" s="14"/>
      <c r="J111" s="99" t="s">
        <v>233</v>
      </c>
      <c r="K111" s="100">
        <f t="shared" ref="K111:M111" si="38">K91-K109</f>
        <v>0</v>
      </c>
      <c r="L111" s="100">
        <f t="shared" si="38"/>
        <v>0</v>
      </c>
      <c r="M111" s="100">
        <f t="shared" si="38"/>
        <v>0</v>
      </c>
      <c r="N111" s="14"/>
      <c r="O111" s="99" t="s">
        <v>233</v>
      </c>
      <c r="P111" s="100">
        <f t="shared" ref="P111:R111" si="39">P91-P109</f>
        <v>0</v>
      </c>
      <c r="Q111" s="100">
        <f t="shared" si="39"/>
        <v>0</v>
      </c>
      <c r="R111" s="100">
        <f t="shared" si="39"/>
        <v>0</v>
      </c>
      <c r="S111" s="14"/>
    </row>
    <row r="112" ht="14.25" customHeight="1">
      <c r="A112" s="85"/>
      <c r="C112" s="85"/>
      <c r="D112" s="14"/>
      <c r="E112" s="14"/>
      <c r="F112" s="104"/>
      <c r="G112" s="104"/>
      <c r="H112" s="104"/>
      <c r="I112" s="14"/>
      <c r="J112" s="14"/>
      <c r="K112" s="104"/>
      <c r="L112" s="104"/>
      <c r="M112" s="104"/>
      <c r="N112" s="14"/>
      <c r="O112" s="14"/>
      <c r="P112" s="104"/>
      <c r="Q112" s="104"/>
      <c r="R112" s="104"/>
      <c r="S112" s="14"/>
    </row>
    <row r="113" ht="14.25" customHeight="1">
      <c r="A113" s="85"/>
      <c r="C113" s="85"/>
      <c r="D113" s="14"/>
      <c r="E113" s="108" t="s">
        <v>234</v>
      </c>
      <c r="F113" s="109">
        <f t="shared" ref="F113:H113" si="40">(F61+F91+F73)-F109</f>
        <v>0</v>
      </c>
      <c r="G113" s="109">
        <f t="shared" si="40"/>
        <v>0</v>
      </c>
      <c r="H113" s="109">
        <f t="shared" si="40"/>
        <v>0</v>
      </c>
      <c r="I113" s="14"/>
      <c r="J113" s="108" t="s">
        <v>234</v>
      </c>
      <c r="K113" s="109">
        <f t="shared" ref="K113:M113" si="41">(K61+K91+K73)-K109</f>
        <v>0</v>
      </c>
      <c r="L113" s="109">
        <f t="shared" si="41"/>
        <v>0</v>
      </c>
      <c r="M113" s="109">
        <f t="shared" si="41"/>
        <v>0</v>
      </c>
      <c r="N113" s="14"/>
      <c r="O113" s="108" t="s">
        <v>234</v>
      </c>
      <c r="P113" s="109">
        <f t="shared" ref="P113:R113" si="42">(P61+P91+P73)-P109</f>
        <v>0</v>
      </c>
      <c r="Q113" s="109">
        <f t="shared" si="42"/>
        <v>0</v>
      </c>
      <c r="R113" s="109">
        <f t="shared" si="42"/>
        <v>0</v>
      </c>
      <c r="S113" s="14"/>
    </row>
    <row r="114" ht="14.25" customHeight="1">
      <c r="A114" s="85"/>
      <c r="C114" s="85"/>
      <c r="D114" s="14"/>
      <c r="E114" s="14"/>
      <c r="F114" s="104"/>
      <c r="G114" s="104"/>
      <c r="H114" s="104"/>
      <c r="I114" s="14"/>
      <c r="J114" s="14"/>
      <c r="K114" s="104"/>
      <c r="L114" s="104"/>
      <c r="M114" s="104"/>
      <c r="N114" s="14"/>
      <c r="O114" s="14"/>
      <c r="P114" s="104"/>
      <c r="Q114" s="104"/>
      <c r="R114" s="104"/>
      <c r="S114" s="14"/>
    </row>
    <row r="115" ht="14.25" customHeight="1">
      <c r="A115" s="85">
        <f t="shared" ref="A115:A128" si="43">IF(OR(F115&lt;0,G115&lt;0,H115&lt;0,K115&lt;0,L115&lt;0,M115&lt;0,P115&lt;0,Q115&lt;0,R115&lt;0),1,0)</f>
        <v>0</v>
      </c>
      <c r="C115" s="85"/>
      <c r="D115" s="14"/>
      <c r="E115" s="107" t="s">
        <v>221</v>
      </c>
      <c r="F115" s="97">
        <v>0.0</v>
      </c>
      <c r="G115" s="97">
        <v>0.0</v>
      </c>
      <c r="H115" s="97">
        <v>0.0</v>
      </c>
      <c r="I115" s="14"/>
      <c r="J115" s="107" t="s">
        <v>221</v>
      </c>
      <c r="K115" s="97">
        <v>0.0</v>
      </c>
      <c r="L115" s="97">
        <v>0.0</v>
      </c>
      <c r="M115" s="97">
        <v>0.0</v>
      </c>
      <c r="N115" s="14"/>
      <c r="O115" s="107" t="s">
        <v>221</v>
      </c>
      <c r="P115" s="97">
        <v>0.0</v>
      </c>
      <c r="Q115" s="97">
        <v>0.0</v>
      </c>
      <c r="R115" s="97">
        <v>0.0</v>
      </c>
      <c r="S115" s="14"/>
    </row>
    <row r="116" ht="14.25" customHeight="1">
      <c r="A116" s="85">
        <f t="shared" si="43"/>
        <v>0</v>
      </c>
      <c r="C116" s="85"/>
      <c r="D116" s="14"/>
      <c r="E116" s="107" t="s">
        <v>235</v>
      </c>
      <c r="F116" s="97">
        <v>0.0</v>
      </c>
      <c r="G116" s="97">
        <v>0.0</v>
      </c>
      <c r="H116" s="97">
        <v>0.0</v>
      </c>
      <c r="I116" s="14"/>
      <c r="J116" s="107" t="s">
        <v>235</v>
      </c>
      <c r="K116" s="97">
        <v>0.0</v>
      </c>
      <c r="L116" s="97">
        <v>0.0</v>
      </c>
      <c r="M116" s="97">
        <v>0.0</v>
      </c>
      <c r="N116" s="14"/>
      <c r="O116" s="107" t="s">
        <v>235</v>
      </c>
      <c r="P116" s="97">
        <v>0.0</v>
      </c>
      <c r="Q116" s="97">
        <v>0.0</v>
      </c>
      <c r="R116" s="97">
        <v>0.0</v>
      </c>
      <c r="S116" s="14"/>
    </row>
    <row r="117" ht="14.25" customHeight="1">
      <c r="A117" s="85">
        <f t="shared" si="43"/>
        <v>0</v>
      </c>
      <c r="C117" s="85"/>
      <c r="D117" s="14"/>
      <c r="E117" s="106" t="s">
        <v>225</v>
      </c>
      <c r="F117" s="97">
        <v>0.0</v>
      </c>
      <c r="G117" s="97">
        <v>0.0</v>
      </c>
      <c r="H117" s="97">
        <v>0.0</v>
      </c>
      <c r="I117" s="14"/>
      <c r="J117" s="106" t="s">
        <v>225</v>
      </c>
      <c r="K117" s="97">
        <v>0.0</v>
      </c>
      <c r="L117" s="97">
        <v>0.0</v>
      </c>
      <c r="M117" s="97">
        <v>0.0</v>
      </c>
      <c r="N117" s="14"/>
      <c r="O117" s="106" t="s">
        <v>225</v>
      </c>
      <c r="P117" s="97">
        <v>0.0</v>
      </c>
      <c r="Q117" s="97">
        <v>0.0</v>
      </c>
      <c r="R117" s="97">
        <v>0.0</v>
      </c>
      <c r="S117" s="14"/>
    </row>
    <row r="118" ht="14.25" customHeight="1">
      <c r="A118" s="85">
        <f t="shared" si="43"/>
        <v>0</v>
      </c>
      <c r="C118" s="85"/>
      <c r="D118" s="14"/>
      <c r="E118" s="96" t="s">
        <v>226</v>
      </c>
      <c r="F118" s="97">
        <v>0.0</v>
      </c>
      <c r="G118" s="97">
        <v>0.0</v>
      </c>
      <c r="H118" s="97">
        <v>0.0</v>
      </c>
      <c r="I118" s="14"/>
      <c r="J118" s="96" t="s">
        <v>226</v>
      </c>
      <c r="K118" s="97">
        <v>0.0</v>
      </c>
      <c r="L118" s="97">
        <v>0.0</v>
      </c>
      <c r="M118" s="97">
        <v>0.0</v>
      </c>
      <c r="N118" s="14"/>
      <c r="O118" s="96" t="s">
        <v>226</v>
      </c>
      <c r="P118" s="97">
        <v>0.0</v>
      </c>
      <c r="Q118" s="97">
        <v>0.0</v>
      </c>
      <c r="R118" s="97">
        <v>0.0</v>
      </c>
      <c r="S118" s="14"/>
    </row>
    <row r="119" ht="14.25" customHeight="1">
      <c r="A119" s="85">
        <f t="shared" si="43"/>
        <v>0</v>
      </c>
      <c r="C119" s="85"/>
      <c r="D119" s="14"/>
      <c r="E119" s="96" t="s">
        <v>236</v>
      </c>
      <c r="F119" s="97">
        <v>0.0</v>
      </c>
      <c r="G119" s="97">
        <v>0.0</v>
      </c>
      <c r="H119" s="97">
        <v>0.0</v>
      </c>
      <c r="I119" s="14"/>
      <c r="J119" s="96" t="s">
        <v>236</v>
      </c>
      <c r="K119" s="97">
        <v>0.0</v>
      </c>
      <c r="L119" s="97">
        <v>0.0</v>
      </c>
      <c r="M119" s="97">
        <v>0.0</v>
      </c>
      <c r="N119" s="14"/>
      <c r="O119" s="96" t="s">
        <v>236</v>
      </c>
      <c r="P119" s="97">
        <v>0.0</v>
      </c>
      <c r="Q119" s="97">
        <v>0.0</v>
      </c>
      <c r="R119" s="97">
        <v>0.0</v>
      </c>
      <c r="S119" s="14"/>
    </row>
    <row r="120" ht="14.25" customHeight="1">
      <c r="A120" s="85">
        <f t="shared" si="43"/>
        <v>0</v>
      </c>
      <c r="C120" s="85"/>
      <c r="D120" s="14"/>
      <c r="E120" s="96" t="s">
        <v>237</v>
      </c>
      <c r="F120" s="97">
        <v>0.0</v>
      </c>
      <c r="G120" s="97">
        <v>0.0</v>
      </c>
      <c r="H120" s="97">
        <v>0.0</v>
      </c>
      <c r="I120" s="14"/>
      <c r="J120" s="96" t="s">
        <v>237</v>
      </c>
      <c r="K120" s="97">
        <v>0.0</v>
      </c>
      <c r="L120" s="97">
        <v>0.0</v>
      </c>
      <c r="M120" s="97">
        <v>0.0</v>
      </c>
      <c r="N120" s="14"/>
      <c r="O120" s="96" t="s">
        <v>237</v>
      </c>
      <c r="P120" s="97">
        <v>0.0</v>
      </c>
      <c r="Q120" s="97">
        <v>0.0</v>
      </c>
      <c r="R120" s="97">
        <v>0.0</v>
      </c>
      <c r="S120" s="14"/>
    </row>
    <row r="121" ht="14.25" customHeight="1">
      <c r="A121" s="85">
        <f t="shared" si="43"/>
        <v>0</v>
      </c>
      <c r="C121" s="85"/>
      <c r="D121" s="14"/>
      <c r="E121" s="96" t="s">
        <v>229</v>
      </c>
      <c r="F121" s="97">
        <v>0.0</v>
      </c>
      <c r="G121" s="97">
        <v>0.0</v>
      </c>
      <c r="H121" s="97">
        <v>0.0</v>
      </c>
      <c r="I121" s="14"/>
      <c r="J121" s="96" t="s">
        <v>229</v>
      </c>
      <c r="K121" s="97">
        <v>0.0</v>
      </c>
      <c r="L121" s="97">
        <v>0.0</v>
      </c>
      <c r="M121" s="97">
        <v>0.0</v>
      </c>
      <c r="N121" s="14"/>
      <c r="O121" s="96" t="s">
        <v>229</v>
      </c>
      <c r="P121" s="97">
        <v>0.0</v>
      </c>
      <c r="Q121" s="97">
        <v>0.0</v>
      </c>
      <c r="R121" s="97">
        <v>0.0</v>
      </c>
      <c r="S121" s="14"/>
    </row>
    <row r="122" ht="14.25" customHeight="1">
      <c r="A122" s="85">
        <f t="shared" si="43"/>
        <v>0</v>
      </c>
      <c r="C122" s="85"/>
      <c r="D122" s="14"/>
      <c r="E122" s="96" t="s">
        <v>238</v>
      </c>
      <c r="F122" s="97">
        <v>0.0</v>
      </c>
      <c r="G122" s="97">
        <v>0.0</v>
      </c>
      <c r="H122" s="97">
        <v>0.0</v>
      </c>
      <c r="I122" s="14"/>
      <c r="J122" s="96" t="s">
        <v>238</v>
      </c>
      <c r="K122" s="97">
        <v>0.0</v>
      </c>
      <c r="L122" s="97">
        <v>0.0</v>
      </c>
      <c r="M122" s="97">
        <v>0.0</v>
      </c>
      <c r="N122" s="14"/>
      <c r="O122" s="96" t="s">
        <v>238</v>
      </c>
      <c r="P122" s="97">
        <v>0.0</v>
      </c>
      <c r="Q122" s="97">
        <v>0.0</v>
      </c>
      <c r="R122" s="97">
        <v>0.0</v>
      </c>
      <c r="S122" s="14"/>
    </row>
    <row r="123" ht="14.25" customHeight="1">
      <c r="A123" s="85">
        <f t="shared" si="43"/>
        <v>0</v>
      </c>
      <c r="C123" s="85"/>
      <c r="D123" s="14"/>
      <c r="E123" s="107" t="s">
        <v>220</v>
      </c>
      <c r="F123" s="97">
        <v>0.0</v>
      </c>
      <c r="G123" s="97">
        <v>0.0</v>
      </c>
      <c r="H123" s="97">
        <v>0.0</v>
      </c>
      <c r="I123" s="14"/>
      <c r="J123" s="107" t="s">
        <v>220</v>
      </c>
      <c r="K123" s="97">
        <v>0.0</v>
      </c>
      <c r="L123" s="97">
        <v>0.0</v>
      </c>
      <c r="M123" s="97">
        <v>0.0</v>
      </c>
      <c r="N123" s="14"/>
      <c r="O123" s="107" t="s">
        <v>220</v>
      </c>
      <c r="P123" s="97">
        <v>0.0</v>
      </c>
      <c r="Q123" s="97">
        <v>0.0</v>
      </c>
      <c r="R123" s="97">
        <v>0.0</v>
      </c>
      <c r="S123" s="14"/>
    </row>
    <row r="124" ht="14.25" customHeight="1">
      <c r="A124" s="85">
        <f t="shared" si="43"/>
        <v>0</v>
      </c>
      <c r="C124" s="85"/>
      <c r="D124" s="14"/>
      <c r="E124" s="107" t="s">
        <v>224</v>
      </c>
      <c r="F124" s="97">
        <v>0.0</v>
      </c>
      <c r="G124" s="97">
        <v>0.0</v>
      </c>
      <c r="H124" s="97">
        <v>0.0</v>
      </c>
      <c r="I124" s="14"/>
      <c r="J124" s="107" t="s">
        <v>224</v>
      </c>
      <c r="K124" s="97">
        <v>0.0</v>
      </c>
      <c r="L124" s="97">
        <v>0.0</v>
      </c>
      <c r="M124" s="97">
        <v>0.0</v>
      </c>
      <c r="N124" s="14"/>
      <c r="O124" s="107" t="s">
        <v>224</v>
      </c>
      <c r="P124" s="97">
        <v>0.0</v>
      </c>
      <c r="Q124" s="97">
        <v>0.0</v>
      </c>
      <c r="R124" s="97">
        <v>0.0</v>
      </c>
      <c r="S124" s="14"/>
    </row>
    <row r="125" ht="14.25" customHeight="1">
      <c r="A125" s="85">
        <f t="shared" si="43"/>
        <v>0</v>
      </c>
      <c r="C125" s="85"/>
      <c r="D125" s="14"/>
      <c r="E125" s="107" t="s">
        <v>239</v>
      </c>
      <c r="F125" s="97">
        <v>0.0</v>
      </c>
      <c r="G125" s="97">
        <v>0.0</v>
      </c>
      <c r="H125" s="97">
        <v>0.0</v>
      </c>
      <c r="I125" s="14"/>
      <c r="J125" s="107" t="s">
        <v>239</v>
      </c>
      <c r="K125" s="97">
        <v>0.0</v>
      </c>
      <c r="L125" s="97">
        <v>0.0</v>
      </c>
      <c r="M125" s="97">
        <v>0.0</v>
      </c>
      <c r="N125" s="14"/>
      <c r="O125" s="107" t="s">
        <v>239</v>
      </c>
      <c r="P125" s="97">
        <v>0.0</v>
      </c>
      <c r="Q125" s="97">
        <v>0.0</v>
      </c>
      <c r="R125" s="97">
        <v>0.0</v>
      </c>
      <c r="S125" s="14"/>
    </row>
    <row r="126" ht="14.25" customHeight="1">
      <c r="A126" s="85">
        <f t="shared" si="43"/>
        <v>0</v>
      </c>
      <c r="C126" s="85"/>
      <c r="D126" s="14"/>
      <c r="E126" s="107" t="s">
        <v>198</v>
      </c>
      <c r="F126" s="97">
        <v>0.0</v>
      </c>
      <c r="G126" s="97">
        <v>0.0</v>
      </c>
      <c r="H126" s="97">
        <v>0.0</v>
      </c>
      <c r="I126" s="14"/>
      <c r="J126" s="107" t="s">
        <v>198</v>
      </c>
      <c r="K126" s="97">
        <v>0.0</v>
      </c>
      <c r="L126" s="97">
        <v>0.0</v>
      </c>
      <c r="M126" s="97">
        <v>0.0</v>
      </c>
      <c r="N126" s="14"/>
      <c r="O126" s="107" t="s">
        <v>198</v>
      </c>
      <c r="P126" s="97">
        <v>0.0</v>
      </c>
      <c r="Q126" s="97">
        <v>0.0</v>
      </c>
      <c r="R126" s="97">
        <v>0.0</v>
      </c>
      <c r="S126" s="14"/>
      <c r="T126" s="14"/>
    </row>
    <row r="127" ht="14.25" customHeight="1">
      <c r="A127" s="85">
        <f t="shared" si="43"/>
        <v>0</v>
      </c>
      <c r="B127" s="14"/>
      <c r="C127" s="85"/>
      <c r="D127" s="14"/>
      <c r="E127" s="107" t="s">
        <v>227</v>
      </c>
      <c r="F127" s="97">
        <v>0.0</v>
      </c>
      <c r="G127" s="97">
        <v>0.0</v>
      </c>
      <c r="H127" s="97">
        <v>0.0</v>
      </c>
      <c r="I127" s="14"/>
      <c r="J127" s="107" t="s">
        <v>227</v>
      </c>
      <c r="K127" s="97">
        <v>0.0</v>
      </c>
      <c r="L127" s="97">
        <v>0.0</v>
      </c>
      <c r="M127" s="97">
        <v>0.0</v>
      </c>
      <c r="N127" s="14"/>
      <c r="O127" s="107" t="s">
        <v>227</v>
      </c>
      <c r="P127" s="97">
        <v>0.0</v>
      </c>
      <c r="Q127" s="97">
        <v>0.0</v>
      </c>
      <c r="R127" s="97">
        <v>0.0</v>
      </c>
      <c r="S127" s="14"/>
      <c r="T127" s="14"/>
      <c r="U127" s="14"/>
      <c r="V127" s="14"/>
      <c r="W127" s="14"/>
      <c r="X127" s="14"/>
      <c r="Y127" s="14"/>
      <c r="Z127" s="14"/>
    </row>
    <row r="128" ht="14.25" customHeight="1">
      <c r="A128" s="85">
        <f t="shared" si="43"/>
        <v>0</v>
      </c>
      <c r="C128" s="85"/>
      <c r="D128" s="14"/>
      <c r="E128" s="96" t="s">
        <v>240</v>
      </c>
      <c r="F128" s="97">
        <v>0.0</v>
      </c>
      <c r="G128" s="97">
        <v>0.0</v>
      </c>
      <c r="H128" s="97">
        <v>0.0</v>
      </c>
      <c r="I128" s="14"/>
      <c r="J128" s="96" t="s">
        <v>240</v>
      </c>
      <c r="K128" s="97">
        <v>0.0</v>
      </c>
      <c r="L128" s="97">
        <v>0.0</v>
      </c>
      <c r="M128" s="97">
        <v>0.0</v>
      </c>
      <c r="N128" s="14"/>
      <c r="O128" s="96" t="s">
        <v>240</v>
      </c>
      <c r="P128" s="97">
        <v>0.0</v>
      </c>
      <c r="Q128" s="97">
        <v>0.0</v>
      </c>
      <c r="R128" s="97">
        <v>0.0</v>
      </c>
      <c r="S128" s="14"/>
    </row>
    <row r="129" ht="14.25" customHeight="1">
      <c r="A129" s="85"/>
      <c r="C129" s="85"/>
      <c r="D129" s="14"/>
      <c r="E129" s="99" t="s">
        <v>241</v>
      </c>
      <c r="F129" s="100">
        <f t="shared" ref="F129:H129" si="44">SUM(F115:F128)</f>
        <v>0</v>
      </c>
      <c r="G129" s="100">
        <f t="shared" si="44"/>
        <v>0</v>
      </c>
      <c r="H129" s="100">
        <f t="shared" si="44"/>
        <v>0</v>
      </c>
      <c r="I129" s="14"/>
      <c r="J129" s="99" t="s">
        <v>241</v>
      </c>
      <c r="K129" s="100">
        <f t="shared" ref="K129:M129" si="45">SUM(K115:K128)</f>
        <v>0</v>
      </c>
      <c r="L129" s="100">
        <f t="shared" si="45"/>
        <v>0</v>
      </c>
      <c r="M129" s="100">
        <f t="shared" si="45"/>
        <v>0</v>
      </c>
      <c r="N129" s="14"/>
      <c r="O129" s="99" t="s">
        <v>241</v>
      </c>
      <c r="P129" s="100">
        <f t="shared" ref="P129:R129" si="46">SUM(P115:P128)</f>
        <v>0</v>
      </c>
      <c r="Q129" s="100">
        <f t="shared" si="46"/>
        <v>0</v>
      </c>
      <c r="R129" s="100">
        <f t="shared" si="46"/>
        <v>0</v>
      </c>
      <c r="S129" s="14"/>
    </row>
    <row r="130" ht="14.25" customHeight="1">
      <c r="A130" s="85"/>
      <c r="C130" s="85"/>
      <c r="D130" s="14"/>
      <c r="E130" s="14"/>
      <c r="F130" s="104"/>
      <c r="G130" s="104"/>
      <c r="H130" s="104"/>
      <c r="I130" s="14"/>
      <c r="J130" s="14"/>
      <c r="K130" s="104"/>
      <c r="L130" s="104"/>
      <c r="M130" s="104"/>
      <c r="N130" s="14"/>
      <c r="O130" s="14"/>
      <c r="P130" s="104"/>
      <c r="Q130" s="104"/>
      <c r="R130" s="104"/>
      <c r="S130" s="14"/>
    </row>
    <row r="131" ht="14.25" customHeight="1">
      <c r="B131" s="85"/>
      <c r="C131" s="85"/>
      <c r="D131" s="14"/>
      <c r="E131" s="96" t="s">
        <v>242</v>
      </c>
      <c r="F131" s="97">
        <v>0.0</v>
      </c>
      <c r="G131" s="97">
        <v>0.0</v>
      </c>
      <c r="H131" s="97">
        <v>0.0</v>
      </c>
      <c r="I131" s="14"/>
      <c r="J131" s="96" t="s">
        <v>242</v>
      </c>
      <c r="K131" s="97">
        <v>0.0</v>
      </c>
      <c r="L131" s="97">
        <v>0.0</v>
      </c>
      <c r="M131" s="97">
        <v>0.0</v>
      </c>
      <c r="N131" s="14"/>
      <c r="O131" s="96" t="s">
        <v>242</v>
      </c>
      <c r="P131" s="97">
        <v>0.0</v>
      </c>
      <c r="Q131" s="97">
        <v>0.0</v>
      </c>
      <c r="R131" s="97">
        <v>0.0</v>
      </c>
      <c r="S131" s="14"/>
    </row>
    <row r="132" ht="14.25" customHeight="1">
      <c r="B132" s="85"/>
      <c r="C132" s="85"/>
      <c r="D132" s="14"/>
      <c r="E132" s="96" t="s">
        <v>243</v>
      </c>
      <c r="F132" s="97">
        <v>0.0</v>
      </c>
      <c r="G132" s="97">
        <v>0.0</v>
      </c>
      <c r="H132" s="97">
        <v>0.0</v>
      </c>
      <c r="I132" s="14"/>
      <c r="J132" s="96" t="s">
        <v>243</v>
      </c>
      <c r="K132" s="97">
        <v>0.0</v>
      </c>
      <c r="L132" s="97">
        <v>0.0</v>
      </c>
      <c r="M132" s="97">
        <v>0.0</v>
      </c>
      <c r="N132" s="14"/>
      <c r="O132" s="96" t="s">
        <v>243</v>
      </c>
      <c r="P132" s="97">
        <v>0.0</v>
      </c>
      <c r="Q132" s="97">
        <v>0.0</v>
      </c>
      <c r="R132" s="97">
        <v>0.0</v>
      </c>
      <c r="S132" s="14"/>
    </row>
    <row r="133" ht="14.25" customHeight="1">
      <c r="B133" s="85"/>
      <c r="C133" s="85"/>
      <c r="D133" s="14"/>
      <c r="E133" s="96" t="s">
        <v>244</v>
      </c>
      <c r="F133" s="97">
        <v>0.0</v>
      </c>
      <c r="G133" s="97">
        <v>0.0</v>
      </c>
      <c r="H133" s="97">
        <v>0.0</v>
      </c>
      <c r="I133" s="14"/>
      <c r="J133" s="96" t="s">
        <v>244</v>
      </c>
      <c r="K133" s="97">
        <v>0.0</v>
      </c>
      <c r="L133" s="97">
        <v>0.0</v>
      </c>
      <c r="M133" s="97">
        <v>0.0</v>
      </c>
      <c r="N133" s="14"/>
      <c r="O133" s="96" t="s">
        <v>244</v>
      </c>
      <c r="P133" s="97">
        <v>0.0</v>
      </c>
      <c r="Q133" s="97">
        <v>0.0</v>
      </c>
      <c r="R133" s="97">
        <v>0.0</v>
      </c>
      <c r="S133" s="14"/>
    </row>
    <row r="134" ht="14.25" customHeight="1">
      <c r="A134" s="85"/>
      <c r="C134" s="85"/>
      <c r="D134" s="14"/>
      <c r="E134" s="99" t="s">
        <v>245</v>
      </c>
      <c r="F134" s="100">
        <f t="shared" ref="F134:H134" si="47">SUM(F131:F133)</f>
        <v>0</v>
      </c>
      <c r="G134" s="100">
        <f t="shared" si="47"/>
        <v>0</v>
      </c>
      <c r="H134" s="100">
        <f t="shared" si="47"/>
        <v>0</v>
      </c>
      <c r="I134" s="14"/>
      <c r="J134" s="99" t="s">
        <v>245</v>
      </c>
      <c r="K134" s="100">
        <f t="shared" ref="K134:M134" si="48">SUM(K131:K133)</f>
        <v>0</v>
      </c>
      <c r="L134" s="100">
        <f t="shared" si="48"/>
        <v>0</v>
      </c>
      <c r="M134" s="100">
        <f t="shared" si="48"/>
        <v>0</v>
      </c>
      <c r="N134" s="14"/>
      <c r="O134" s="99" t="s">
        <v>245</v>
      </c>
      <c r="P134" s="100">
        <f t="shared" ref="P134:R134" si="49">SUM(P131:P133)</f>
        <v>0</v>
      </c>
      <c r="Q134" s="100">
        <f t="shared" si="49"/>
        <v>0</v>
      </c>
      <c r="R134" s="100">
        <f t="shared" si="49"/>
        <v>0</v>
      </c>
      <c r="S134" s="14"/>
    </row>
    <row r="135" ht="14.25" customHeight="1">
      <c r="A135" s="85"/>
      <c r="C135" s="85"/>
      <c r="D135" s="14"/>
      <c r="E135" s="14"/>
      <c r="F135" s="104"/>
      <c r="G135" s="104"/>
      <c r="H135" s="104"/>
      <c r="I135" s="14"/>
      <c r="J135" s="14"/>
      <c r="K135" s="104"/>
      <c r="L135" s="104"/>
      <c r="M135" s="104"/>
      <c r="N135" s="14"/>
      <c r="O135" s="14"/>
      <c r="P135" s="104"/>
      <c r="Q135" s="104"/>
      <c r="R135" s="104"/>
      <c r="S135" s="14"/>
    </row>
    <row r="136" ht="14.25" customHeight="1">
      <c r="A136" s="85"/>
      <c r="C136" s="85"/>
      <c r="D136" s="14"/>
      <c r="E136" s="108" t="s">
        <v>246</v>
      </c>
      <c r="F136" s="109">
        <f t="shared" ref="F136:H136" si="50">F129+F134</f>
        <v>0</v>
      </c>
      <c r="G136" s="109">
        <f t="shared" si="50"/>
        <v>0</v>
      </c>
      <c r="H136" s="109">
        <f t="shared" si="50"/>
        <v>0</v>
      </c>
      <c r="I136" s="14"/>
      <c r="J136" s="108" t="s">
        <v>246</v>
      </c>
      <c r="K136" s="109">
        <f t="shared" ref="K136:M136" si="51">K129+K134</f>
        <v>0</v>
      </c>
      <c r="L136" s="109">
        <f t="shared" si="51"/>
        <v>0</v>
      </c>
      <c r="M136" s="109">
        <f t="shared" si="51"/>
        <v>0</v>
      </c>
      <c r="N136" s="14"/>
      <c r="O136" s="108" t="s">
        <v>246</v>
      </c>
      <c r="P136" s="109">
        <f t="shared" ref="P136:R136" si="52">P129+P134</f>
        <v>0</v>
      </c>
      <c r="Q136" s="109">
        <f t="shared" si="52"/>
        <v>0</v>
      </c>
      <c r="R136" s="109">
        <f t="shared" si="52"/>
        <v>0</v>
      </c>
      <c r="S136" s="14"/>
    </row>
    <row r="137" ht="14.25" customHeight="1">
      <c r="A137" s="85"/>
      <c r="C137" s="85"/>
      <c r="D137" s="112"/>
      <c r="E137" s="113"/>
      <c r="F137" s="114"/>
      <c r="G137" s="114"/>
      <c r="H137" s="114"/>
      <c r="I137" s="112"/>
      <c r="J137" s="113"/>
      <c r="K137" s="114"/>
      <c r="L137" s="114"/>
      <c r="M137" s="114"/>
      <c r="N137" s="112"/>
      <c r="O137" s="113"/>
      <c r="P137" s="114"/>
      <c r="Q137" s="114"/>
      <c r="R137" s="114"/>
      <c r="S137" s="112"/>
      <c r="T137" s="112"/>
    </row>
    <row r="138" ht="14.25" customHeight="1">
      <c r="A138" s="85">
        <f>IF(OR(F138&lt;0,G138&lt;0,H138&lt;0,K138&lt;0,L138&lt;0,M138&lt;0,P138&lt;0,Q138&lt;0,R138&lt;0),1,0)</f>
        <v>0</v>
      </c>
      <c r="C138" s="85"/>
      <c r="D138" s="112"/>
      <c r="E138" s="103" t="s">
        <v>247</v>
      </c>
      <c r="F138" s="97">
        <v>0.0</v>
      </c>
      <c r="G138" s="97">
        <v>0.0</v>
      </c>
      <c r="H138" s="97">
        <v>0.0</v>
      </c>
      <c r="I138" s="112"/>
      <c r="J138" s="103" t="s">
        <v>247</v>
      </c>
      <c r="K138" s="97">
        <v>0.0</v>
      </c>
      <c r="L138" s="97">
        <v>0.0</v>
      </c>
      <c r="M138" s="97">
        <v>0.0</v>
      </c>
      <c r="N138" s="112"/>
      <c r="O138" s="103" t="s">
        <v>247</v>
      </c>
      <c r="P138" s="97">
        <v>0.0</v>
      </c>
      <c r="Q138" s="97">
        <v>0.0</v>
      </c>
      <c r="R138" s="97">
        <v>0.0</v>
      </c>
      <c r="S138" s="112"/>
      <c r="T138" s="112"/>
    </row>
    <row r="139" ht="14.25" customHeight="1">
      <c r="A139" s="85"/>
      <c r="C139" s="85"/>
      <c r="D139" s="112"/>
      <c r="E139" s="103" t="s">
        <v>249</v>
      </c>
      <c r="F139" s="36" t="s">
        <v>250</v>
      </c>
      <c r="G139" s="36" t="s">
        <v>250</v>
      </c>
      <c r="H139" s="36" t="s">
        <v>250</v>
      </c>
      <c r="I139" s="112"/>
      <c r="J139" s="103" t="s">
        <v>249</v>
      </c>
      <c r="K139" s="36" t="s">
        <v>250</v>
      </c>
      <c r="L139" s="36" t="s">
        <v>250</v>
      </c>
      <c r="M139" s="36" t="s">
        <v>250</v>
      </c>
      <c r="N139" s="112"/>
      <c r="O139" s="103" t="s">
        <v>249</v>
      </c>
      <c r="P139" s="36" t="s">
        <v>250</v>
      </c>
      <c r="Q139" s="36" t="s">
        <v>250</v>
      </c>
      <c r="R139" s="36" t="s">
        <v>250</v>
      </c>
      <c r="S139" s="112"/>
      <c r="T139" s="112"/>
    </row>
    <row r="140" ht="14.25" customHeight="1">
      <c r="A140" s="85"/>
      <c r="C140" s="85"/>
      <c r="D140" s="14"/>
      <c r="E140" s="116" t="s">
        <v>251</v>
      </c>
      <c r="F140" s="14"/>
      <c r="G140" s="14"/>
      <c r="H140" s="14"/>
      <c r="I140" s="14"/>
      <c r="J140" s="116" t="s">
        <v>251</v>
      </c>
      <c r="K140" s="14"/>
      <c r="L140" s="14"/>
      <c r="M140" s="14"/>
      <c r="N140" s="14"/>
      <c r="O140" s="116" t="s">
        <v>251</v>
      </c>
      <c r="P140" s="14"/>
      <c r="Q140" s="14"/>
      <c r="R140" s="14"/>
      <c r="S140" s="14"/>
    </row>
    <row r="141" ht="14.25" customHeight="1">
      <c r="A141" s="85"/>
      <c r="C141" s="85"/>
      <c r="D141" s="85"/>
      <c r="E141" s="85"/>
      <c r="F141" s="85"/>
      <c r="G141" s="85"/>
      <c r="H141" s="85"/>
      <c r="I141" s="85"/>
      <c r="J141" s="85"/>
      <c r="K141" s="85"/>
      <c r="L141" s="85"/>
      <c r="M141" s="85"/>
      <c r="N141" s="85"/>
      <c r="O141" s="85"/>
      <c r="P141" s="85"/>
      <c r="Q141" s="85"/>
      <c r="R141" s="85"/>
      <c r="S141" s="85"/>
    </row>
    <row r="142" ht="14.25" customHeight="1">
      <c r="B142" s="85">
        <f>1-(F142*G142*H142*K142*L142*M142*P142*Q142*R142)</f>
        <v>0</v>
      </c>
      <c r="C142" s="85"/>
      <c r="D142" s="14"/>
      <c r="E142" s="116" t="s">
        <v>252</v>
      </c>
      <c r="F142" s="20" t="b">
        <f>ABS(  (F61+F73+F91)-(F109+F129+F134)  ) &lt; eTol</f>
        <v>1</v>
      </c>
      <c r="G142" s="20" t="b">
        <f>ABS(  (G61+G73+G91)-(G109+G129+G134)  ) &lt; eTol</f>
        <v>1</v>
      </c>
      <c r="H142" s="20" t="b">
        <f>ABS(  (H61+H73+H91)-(H109+H129+H134)  ) &lt; eTol</f>
        <v>1</v>
      </c>
      <c r="I142" s="14"/>
      <c r="J142" s="116" t="s">
        <v>252</v>
      </c>
      <c r="K142" s="20" t="b">
        <f>ABS(  (K61+K73+K91)-(K109+K129+K134)  ) &lt; eTol</f>
        <v>1</v>
      </c>
      <c r="L142" s="20" t="b">
        <f>ABS(  (L61+L73+L91)-(L109+L129+L134)  ) &lt; eTol</f>
        <v>1</v>
      </c>
      <c r="M142" s="20" t="b">
        <f>ABS(  (M61+M73+M91)-(M109+M129+M134)  ) &lt; eTol</f>
        <v>1</v>
      </c>
      <c r="N142" s="14"/>
      <c r="O142" s="116" t="s">
        <v>252</v>
      </c>
      <c r="P142" s="20" t="b">
        <f>ABS(  (P61+P73+P91)-(P109+P129+P134)  ) &lt; eTol</f>
        <v>1</v>
      </c>
      <c r="Q142" s="20" t="b">
        <f>ABS(  (Q61+Q73+Q91)-(Q109+Q129+Q134)  ) &lt; eTol</f>
        <v>1</v>
      </c>
      <c r="R142" s="20" t="b">
        <f>ABS(  (R61+R73+R91)-(R109+R129+R134)  ) &lt; eTol</f>
        <v>1</v>
      </c>
      <c r="S142" s="14"/>
    </row>
    <row r="143" ht="14.25" customHeight="1">
      <c r="A143" s="85"/>
      <c r="C143" s="85"/>
      <c r="D143" s="14"/>
      <c r="E143" s="116"/>
      <c r="F143" s="14"/>
      <c r="G143" s="14"/>
      <c r="H143" s="14"/>
      <c r="I143" s="14"/>
      <c r="J143" s="116"/>
      <c r="K143" s="14"/>
      <c r="L143" s="14"/>
      <c r="M143" s="14"/>
      <c r="N143" s="14"/>
      <c r="O143" s="116"/>
      <c r="P143" s="14"/>
      <c r="Q143" s="14"/>
      <c r="R143" s="14"/>
      <c r="S143" s="14"/>
    </row>
    <row r="144" ht="14.25" customHeight="1">
      <c r="A144" s="85"/>
      <c r="C144" s="85"/>
      <c r="D144" s="14"/>
      <c r="E144" s="91" t="s">
        <v>253</v>
      </c>
      <c r="F144" s="94" t="str">
        <f t="shared" ref="F144:H144" si="53">F21</f>
        <v>31/XX/20XX</v>
      </c>
      <c r="G144" s="94" t="str">
        <f t="shared" si="53"/>
        <v>31/XX/20XX</v>
      </c>
      <c r="H144" s="94" t="str">
        <f t="shared" si="53"/>
        <v>31/XX/20XX</v>
      </c>
      <c r="I144" s="14"/>
      <c r="J144" s="91" t="s">
        <v>253</v>
      </c>
      <c r="K144" s="94" t="str">
        <f t="shared" ref="K144:M144" si="54">K21</f>
        <v>31/XX/20XX</v>
      </c>
      <c r="L144" s="94" t="str">
        <f t="shared" si="54"/>
        <v>31/XX/20XX</v>
      </c>
      <c r="M144" s="94" t="str">
        <f t="shared" si="54"/>
        <v>31/XX/20XX</v>
      </c>
      <c r="N144" s="14"/>
      <c r="O144" s="91" t="s">
        <v>253</v>
      </c>
      <c r="P144" s="94" t="str">
        <f t="shared" ref="P144:R144" si="55">P21</f>
        <v>31/XX/20XX</v>
      </c>
      <c r="Q144" s="94" t="str">
        <f t="shared" si="55"/>
        <v>31/XX/20XX</v>
      </c>
      <c r="R144" s="94" t="str">
        <f t="shared" si="55"/>
        <v>31/XX/20XX</v>
      </c>
      <c r="S144" s="14"/>
    </row>
    <row r="145" ht="14.25" customHeight="1">
      <c r="A145" s="85"/>
      <c r="C145" s="85"/>
      <c r="D145" s="14"/>
      <c r="E145" s="96" t="s">
        <v>255</v>
      </c>
      <c r="F145" s="97">
        <v>0.0</v>
      </c>
      <c r="G145" s="97">
        <v>0.0</v>
      </c>
      <c r="H145" s="97">
        <v>0.0</v>
      </c>
      <c r="I145" s="14"/>
      <c r="J145" s="96" t="s">
        <v>255</v>
      </c>
      <c r="K145" s="97">
        <v>0.0</v>
      </c>
      <c r="L145" s="97">
        <v>0.0</v>
      </c>
      <c r="M145" s="97">
        <v>0.0</v>
      </c>
      <c r="N145" s="14"/>
      <c r="O145" s="96" t="s">
        <v>255</v>
      </c>
      <c r="P145" s="97">
        <v>0.0</v>
      </c>
      <c r="Q145" s="97">
        <v>0.0</v>
      </c>
      <c r="R145" s="97">
        <v>0.0</v>
      </c>
      <c r="S145" s="14"/>
    </row>
    <row r="146" ht="14.25" customHeight="1">
      <c r="A146" s="85"/>
      <c r="C146" s="85"/>
      <c r="D146" s="14"/>
      <c r="E146" s="96" t="s">
        <v>256</v>
      </c>
      <c r="F146" s="97">
        <v>0.0</v>
      </c>
      <c r="G146" s="97">
        <v>0.0</v>
      </c>
      <c r="H146" s="97">
        <v>0.0</v>
      </c>
      <c r="I146" s="14"/>
      <c r="J146" s="96" t="s">
        <v>256</v>
      </c>
      <c r="K146" s="97">
        <v>0.0</v>
      </c>
      <c r="L146" s="97">
        <v>0.0</v>
      </c>
      <c r="M146" s="97">
        <v>0.0</v>
      </c>
      <c r="N146" s="14"/>
      <c r="O146" s="96" t="s">
        <v>256</v>
      </c>
      <c r="P146" s="97">
        <v>0.0</v>
      </c>
      <c r="Q146" s="97">
        <v>0.0</v>
      </c>
      <c r="R146" s="97">
        <v>0.0</v>
      </c>
      <c r="S146" s="14"/>
    </row>
    <row r="147" ht="14.25" customHeight="1">
      <c r="A147" s="85"/>
      <c r="C147" s="85"/>
      <c r="D147" s="14"/>
      <c r="E147" s="99" t="s">
        <v>257</v>
      </c>
      <c r="F147" s="100">
        <f t="shared" ref="F147:H147" si="56">SUM(F145:F146)</f>
        <v>0</v>
      </c>
      <c r="G147" s="100">
        <f t="shared" si="56"/>
        <v>0</v>
      </c>
      <c r="H147" s="100">
        <f t="shared" si="56"/>
        <v>0</v>
      </c>
      <c r="I147" s="14"/>
      <c r="J147" s="99" t="s">
        <v>257</v>
      </c>
      <c r="K147" s="100">
        <f t="shared" ref="K147:M147" si="57">SUM(K145:K146)</f>
        <v>0</v>
      </c>
      <c r="L147" s="100">
        <f t="shared" si="57"/>
        <v>0</v>
      </c>
      <c r="M147" s="100">
        <f t="shared" si="57"/>
        <v>0</v>
      </c>
      <c r="N147" s="14"/>
      <c r="O147" s="99" t="s">
        <v>257</v>
      </c>
      <c r="P147" s="100">
        <f t="shared" ref="P147:R147" si="58">SUM(P145:P146)</f>
        <v>0</v>
      </c>
      <c r="Q147" s="100">
        <f t="shared" si="58"/>
        <v>0</v>
      </c>
      <c r="R147" s="100">
        <f t="shared" si="58"/>
        <v>0</v>
      </c>
      <c r="S147" s="14"/>
    </row>
    <row r="148" ht="14.25" customHeight="1">
      <c r="A148" s="85"/>
      <c r="C148" s="85"/>
      <c r="D148" s="14"/>
      <c r="E148" s="14"/>
      <c r="F148" s="14"/>
      <c r="G148" s="14"/>
      <c r="H148" s="14"/>
      <c r="I148" s="14"/>
      <c r="J148" s="14"/>
      <c r="K148" s="14"/>
      <c r="L148" s="14"/>
      <c r="M148" s="14"/>
      <c r="N148" s="14"/>
      <c r="O148" s="14"/>
      <c r="P148" s="14"/>
      <c r="Q148" s="14"/>
      <c r="R148" s="14"/>
      <c r="S148" s="14"/>
    </row>
    <row r="149" ht="14.25" customHeight="1">
      <c r="A149" s="85"/>
      <c r="C149" s="85"/>
      <c r="D149" s="14"/>
      <c r="E149" s="96" t="s">
        <v>258</v>
      </c>
      <c r="F149" s="97"/>
      <c r="G149" s="97"/>
      <c r="H149" s="97"/>
      <c r="I149" s="14"/>
      <c r="J149" s="96" t="s">
        <v>258</v>
      </c>
      <c r="K149" s="97"/>
      <c r="L149" s="97"/>
      <c r="M149" s="97"/>
      <c r="N149" s="14"/>
      <c r="O149" s="96" t="s">
        <v>258</v>
      </c>
      <c r="P149" s="97"/>
      <c r="Q149" s="97"/>
      <c r="R149" s="97"/>
      <c r="S149" s="14"/>
    </row>
    <row r="150" ht="14.25" customHeight="1">
      <c r="A150" s="85"/>
      <c r="C150" s="85"/>
      <c r="D150" s="14"/>
      <c r="E150" s="14"/>
      <c r="F150" s="14"/>
      <c r="G150" s="14"/>
      <c r="H150" s="14"/>
      <c r="I150" s="14"/>
      <c r="J150" s="14"/>
      <c r="K150" s="14"/>
      <c r="L150" s="14"/>
      <c r="M150" s="14"/>
      <c r="N150" s="14"/>
      <c r="O150" s="14"/>
      <c r="P150" s="14"/>
      <c r="Q150" s="14"/>
      <c r="R150" s="14"/>
      <c r="S150" s="14"/>
    </row>
    <row r="151" ht="14.25" customHeight="1">
      <c r="A151" s="85"/>
      <c r="C151" s="85"/>
      <c r="D151" s="14"/>
      <c r="E151" s="117" t="s">
        <v>259</v>
      </c>
      <c r="F151" s="100">
        <f t="shared" ref="F151:H151" si="59">F117+F116+F123+F115 +F118 +F126+  F101+F96+F97+F94+F102+F103 - F89-F88-F85-F87</f>
        <v>0</v>
      </c>
      <c r="G151" s="100">
        <f t="shared" si="59"/>
        <v>0</v>
      </c>
      <c r="H151" s="100">
        <f t="shared" si="59"/>
        <v>0</v>
      </c>
      <c r="I151" s="14"/>
      <c r="J151" s="117" t="s">
        <v>259</v>
      </c>
      <c r="K151" s="100">
        <f t="shared" ref="K151:M151" si="60">K117+K116+K123+K115 +K118 +K126+  K101+K96+K97+K94+K102+K103 - K89-K88-K85-K87</f>
        <v>0</v>
      </c>
      <c r="L151" s="100">
        <f t="shared" si="60"/>
        <v>0</v>
      </c>
      <c r="M151" s="100">
        <f t="shared" si="60"/>
        <v>0</v>
      </c>
      <c r="N151" s="14"/>
      <c r="O151" s="117" t="s">
        <v>259</v>
      </c>
      <c r="P151" s="100">
        <f t="shared" ref="P151:R151" si="61">P117+P116+P123+P115 +P118 +P126+  P101+P96+P97+P94+P102+P103 - P89-P88-P85-P87</f>
        <v>0</v>
      </c>
      <c r="Q151" s="100">
        <f t="shared" si="61"/>
        <v>0</v>
      </c>
      <c r="R151" s="100">
        <f t="shared" si="61"/>
        <v>0</v>
      </c>
      <c r="S151" s="14"/>
    </row>
    <row r="152" ht="14.25" customHeight="1">
      <c r="A152" s="85"/>
      <c r="C152" s="85"/>
      <c r="D152" s="14"/>
      <c r="E152" s="117" t="s">
        <v>260</v>
      </c>
      <c r="F152" s="100" t="str">
        <f>'Authority RAG Thresholds'!$F$26</f>
        <v/>
      </c>
      <c r="G152" s="100" t="str">
        <f>'Authority RAG Thresholds'!$F$26</f>
        <v/>
      </c>
      <c r="H152" s="100" t="str">
        <f>'Authority RAG Thresholds'!$F$26</f>
        <v/>
      </c>
      <c r="I152" s="14"/>
      <c r="J152" s="117" t="s">
        <v>260</v>
      </c>
      <c r="K152" s="100" t="str">
        <f>'Authority RAG Thresholds'!$F$26</f>
        <v/>
      </c>
      <c r="L152" s="100" t="str">
        <f>'Authority RAG Thresholds'!$F$26</f>
        <v/>
      </c>
      <c r="M152" s="100" t="str">
        <f>'Authority RAG Thresholds'!$F$26</f>
        <v/>
      </c>
      <c r="N152" s="14"/>
      <c r="O152" s="117" t="s">
        <v>260</v>
      </c>
      <c r="P152" s="100" t="str">
        <f>'Authority RAG Thresholds'!$F$26</f>
        <v/>
      </c>
      <c r="Q152" s="100" t="str">
        <f>'Authority RAG Thresholds'!$F$26</f>
        <v/>
      </c>
      <c r="R152" s="100" t="str">
        <f>'Authority RAG Thresholds'!$F$26</f>
        <v/>
      </c>
      <c r="S152" s="14"/>
    </row>
    <row r="153" ht="14.25" customHeight="1">
      <c r="A153" s="85"/>
      <c r="C153" s="85"/>
      <c r="D153" s="14"/>
      <c r="E153" s="14"/>
      <c r="F153" s="14"/>
      <c r="G153" s="14"/>
      <c r="H153" s="14"/>
      <c r="I153" s="14"/>
      <c r="J153" s="14"/>
      <c r="K153" s="14"/>
      <c r="L153" s="14"/>
      <c r="M153" s="14"/>
      <c r="N153" s="14"/>
      <c r="O153" s="14"/>
      <c r="P153" s="14"/>
      <c r="Q153" s="14"/>
      <c r="R153" s="14"/>
      <c r="S153" s="14"/>
    </row>
    <row r="154" ht="14.25" customHeight="1">
      <c r="A154" s="85"/>
      <c r="C154" s="85"/>
      <c r="D154" s="112"/>
      <c r="E154" s="112"/>
      <c r="F154" s="118"/>
      <c r="G154" s="118"/>
      <c r="H154" s="118"/>
      <c r="I154" s="112"/>
      <c r="J154" s="112"/>
      <c r="K154" s="118"/>
      <c r="L154" s="118"/>
      <c r="M154" s="118"/>
      <c r="N154" s="112"/>
      <c r="O154" s="112"/>
      <c r="P154" s="118"/>
      <c r="Q154" s="118"/>
      <c r="R154" s="118"/>
      <c r="S154" s="112"/>
      <c r="T154" s="112"/>
    </row>
    <row r="155" ht="14.25" customHeight="1">
      <c r="A155" s="85"/>
      <c r="C155" s="85"/>
      <c r="D155" s="14"/>
      <c r="E155" s="23" t="s">
        <v>261</v>
      </c>
      <c r="F155" s="14"/>
      <c r="G155" s="14"/>
      <c r="H155" s="14"/>
      <c r="I155" s="14"/>
      <c r="J155" s="23" t="s">
        <v>261</v>
      </c>
      <c r="K155" s="14"/>
      <c r="L155" s="14"/>
      <c r="M155" s="14"/>
      <c r="N155" s="14"/>
      <c r="O155" s="23" t="s">
        <v>261</v>
      </c>
      <c r="P155" s="14"/>
      <c r="Q155" s="14"/>
      <c r="R155" s="14"/>
      <c r="S155" s="14"/>
    </row>
    <row r="156" ht="14.25" customHeight="1">
      <c r="A156" s="85"/>
      <c r="C156" s="85"/>
      <c r="D156" s="14"/>
      <c r="E156" s="16" t="s">
        <v>118</v>
      </c>
      <c r="F156" s="119" t="str">
        <f t="shared" ref="F156:H156" si="62">F26/F152</f>
        <v>#DIV/0!</v>
      </c>
      <c r="G156" s="119" t="str">
        <f t="shared" si="62"/>
        <v>#DIV/0!</v>
      </c>
      <c r="H156" s="119" t="str">
        <f t="shared" si="62"/>
        <v>#DIV/0!</v>
      </c>
      <c r="I156" s="14"/>
      <c r="J156" s="16" t="s">
        <v>118</v>
      </c>
      <c r="K156" s="119" t="str">
        <f t="shared" ref="K156:M156" si="63">K26/K152</f>
        <v>#DIV/0!</v>
      </c>
      <c r="L156" s="119" t="str">
        <f t="shared" si="63"/>
        <v>#DIV/0!</v>
      </c>
      <c r="M156" s="119" t="str">
        <f t="shared" si="63"/>
        <v>#DIV/0!</v>
      </c>
      <c r="N156" s="14"/>
      <c r="O156" s="16" t="s">
        <v>118</v>
      </c>
      <c r="P156" s="119" t="str">
        <f t="shared" ref="P156:R156" si="64">P26/P152</f>
        <v>#DIV/0!</v>
      </c>
      <c r="Q156" s="119" t="str">
        <f t="shared" si="64"/>
        <v>#DIV/0!</v>
      </c>
      <c r="R156" s="119" t="str">
        <f t="shared" si="64"/>
        <v>#DIV/0!</v>
      </c>
      <c r="S156" s="14"/>
    </row>
    <row r="157" ht="14.25" customHeight="1">
      <c r="A157" s="85"/>
      <c r="C157" s="85"/>
      <c r="D157" s="14"/>
      <c r="E157" s="16" t="s">
        <v>120</v>
      </c>
      <c r="F157" s="120">
        <f t="shared" ref="F157:H157" si="65">IF(F26=0,0,IF(F36&lt;0,(F34+F36)/F26,F34/F26))</f>
        <v>0</v>
      </c>
      <c r="G157" s="120">
        <f t="shared" si="65"/>
        <v>0</v>
      </c>
      <c r="H157" s="120">
        <f t="shared" si="65"/>
        <v>0</v>
      </c>
      <c r="I157" s="14"/>
      <c r="J157" s="16" t="s">
        <v>120</v>
      </c>
      <c r="K157" s="120">
        <f t="shared" ref="K157:M157" si="66">IF(K26=0,0,IF(K36&lt;0,(K34+K36)/K26,K34/K26))</f>
        <v>0</v>
      </c>
      <c r="L157" s="120">
        <f t="shared" si="66"/>
        <v>0</v>
      </c>
      <c r="M157" s="120">
        <f t="shared" si="66"/>
        <v>0</v>
      </c>
      <c r="N157" s="14"/>
      <c r="O157" s="16" t="s">
        <v>120</v>
      </c>
      <c r="P157" s="120">
        <f t="shared" ref="P157:R157" si="67">IF(P26=0,0,IF(P36&lt;0,(P34+P36)/P26,P34/P26))</f>
        <v>0</v>
      </c>
      <c r="Q157" s="120">
        <f t="shared" si="67"/>
        <v>0</v>
      </c>
      <c r="R157" s="120">
        <f t="shared" si="67"/>
        <v>0</v>
      </c>
      <c r="S157" s="14"/>
    </row>
    <row r="158" ht="14.25" customHeight="1">
      <c r="A158" s="85"/>
      <c r="C158" s="85"/>
      <c r="D158" s="14"/>
      <c r="E158" s="16" t="s">
        <v>262</v>
      </c>
      <c r="F158" s="120" t="str">
        <f t="shared" ref="F158:H158" si="68">IF(OR(F147=0,F151=0),"N/A",IF((F147/(F117+F116+F123+F115 +F118 +F126+  F101+F96+F97+F94+F102+F103 - F89-F88-F85-F87))&lt;0,0,((F147/(F117+F116+F123+F115 +F118 +F126+  F101+F96+F97+F94+F102+F103 - F89-F88-F85-F87)))))</f>
        <v>N/A</v>
      </c>
      <c r="G158" s="120" t="str">
        <f t="shared" si="68"/>
        <v>N/A</v>
      </c>
      <c r="H158" s="120" t="str">
        <f t="shared" si="68"/>
        <v>N/A</v>
      </c>
      <c r="I158" s="14"/>
      <c r="J158" s="16" t="s">
        <v>262</v>
      </c>
      <c r="K158" s="120" t="str">
        <f t="shared" ref="K158:M158" si="69">IF(OR(K147=0,K151=0),"N/A",IF((K147/(K117+K116+K123+K115 +K118 +K126+  K101+K96+K97+K94+K102+K103 - K89-K88-K85-K87))&lt;0,0,((K147/(K117+K116+K123+K115 +K118 +K126+  K101+K96+K97+K94+K102+K103 - K89-K88-K85-K87)))))</f>
        <v>N/A</v>
      </c>
      <c r="L158" s="120" t="str">
        <f t="shared" si="69"/>
        <v>N/A</v>
      </c>
      <c r="M158" s="120" t="str">
        <f t="shared" si="69"/>
        <v>N/A</v>
      </c>
      <c r="N158" s="14"/>
      <c r="O158" s="16" t="s">
        <v>262</v>
      </c>
      <c r="P158" s="120" t="str">
        <f t="shared" ref="P158:R158" si="70">IF(OR(P147=0,P151=0),"N/A",IF((P147/(P117+P116+P123+P115 +P118 +P126+  P101+P96+P97+P94+P102+P103 - P89-P88-P85-P87))&lt;0,0,((P147/(P117+P116+P123+P115 +P118 +P126+  P101+P96+P97+P94+P102+P103 - P89-P88-P85-P87)))))</f>
        <v>N/A</v>
      </c>
      <c r="Q158" s="120" t="str">
        <f t="shared" si="70"/>
        <v>N/A</v>
      </c>
      <c r="R158" s="120" t="str">
        <f t="shared" si="70"/>
        <v>N/A</v>
      </c>
      <c r="S158" s="14"/>
    </row>
    <row r="159" ht="14.25" customHeight="1">
      <c r="A159" s="85"/>
      <c r="C159" s="85"/>
      <c r="D159" s="14"/>
      <c r="E159" s="16" t="s">
        <v>124</v>
      </c>
      <c r="F159" s="119" t="str">
        <f t="shared" ref="F159:H159" si="71">IF((F117+F116+F123+F115 +F118 +F126+  F101+F96+F97+F94+F102+F103 - F89-F88-F85-F87)/(F34 +IF(F36&lt;0,F36,0)-F52)&lt;0,0,(F117+F116+F123+F115 +F118 + F126+ F101+F96+F97+F94+F102+F103 - F89-F88-F85-F87)/(F34+IF(F36&lt;0,F36,0)-F52))</f>
        <v>#DIV/0!</v>
      </c>
      <c r="G159" s="119" t="str">
        <f t="shared" si="71"/>
        <v>#DIV/0!</v>
      </c>
      <c r="H159" s="119" t="str">
        <f t="shared" si="71"/>
        <v>#DIV/0!</v>
      </c>
      <c r="I159" s="14"/>
      <c r="J159" s="16" t="s">
        <v>124</v>
      </c>
      <c r="K159" s="119" t="str">
        <f t="shared" ref="K159:M159" si="72">IF((K117+K116+K123+K115 +K118 +K126+  K101+K96+K97+K94+K102+K103 - K89-K88-K85-K87)/(K34 +IF(K36&lt;0,K36,0)-K52)&lt;0,0,(K117+K116+K123+K115 +K118 + K126+ K101+K96+K97+K94+K102+K103 - K89-K88-K85-K87)/(K34+IF(K36&lt;0,K36,0)-K52))</f>
        <v>#DIV/0!</v>
      </c>
      <c r="L159" s="119" t="str">
        <f t="shared" si="72"/>
        <v>#DIV/0!</v>
      </c>
      <c r="M159" s="119" t="str">
        <f t="shared" si="72"/>
        <v>#DIV/0!</v>
      </c>
      <c r="N159" s="14"/>
      <c r="O159" s="16" t="s">
        <v>124</v>
      </c>
      <c r="P159" s="119" t="str">
        <f t="shared" ref="P159:R159" si="73">IF((P117+P116+P123+P115 +P118 +P126+  P101+P96+P97+P94+P102+P103 - P89-P88-P85-P87)/(P34 +IF(P36&lt;0,P36,0)-P52)&lt;0,0,(P117+P116+P123+P115 +P118 + P126+ P101+P96+P97+P94+P102+P103 - P89-P88-P85-P87)/(P34+IF(P36&lt;0,P36,0)-P52))</f>
        <v>#DIV/0!</v>
      </c>
      <c r="Q159" s="119" t="str">
        <f t="shared" si="73"/>
        <v>#DIV/0!</v>
      </c>
      <c r="R159" s="119" t="str">
        <f t="shared" si="73"/>
        <v>#DIV/0!</v>
      </c>
      <c r="S159" s="14"/>
    </row>
    <row r="160" ht="14.25" customHeight="1">
      <c r="A160" s="85"/>
      <c r="C160" s="85"/>
      <c r="D160" s="14"/>
      <c r="E160" s="16" t="s">
        <v>126</v>
      </c>
      <c r="F160" s="119" t="str">
        <f t="shared" ref="F160:H160" si="74">IF(((F117+F116+F123+F115 +F118 +F126+  F101+F96+F97+F94+F102+F103 - F89-F88-F85-F87)-(F70-F119))/(F34+IF(F36&lt;0,F36,0)-F52)&lt;0,0,((F117+F116+F123+F115 +F118 +F126+  F101+F96+F97+F94+F102+F103 - F89-F88-F85-F87)-(F70-F119))/(F34+IF(F36&lt;0,F36,0)-F52))</f>
        <v>#DIV/0!</v>
      </c>
      <c r="G160" s="119" t="str">
        <f t="shared" si="74"/>
        <v>#DIV/0!</v>
      </c>
      <c r="H160" s="119" t="str">
        <f t="shared" si="74"/>
        <v>#DIV/0!</v>
      </c>
      <c r="I160" s="14"/>
      <c r="J160" s="16" t="s">
        <v>126</v>
      </c>
      <c r="K160" s="119" t="str">
        <f t="shared" ref="K160:M160" si="75">IF(((K117+K116+K123+K115 +K118 +K126+  K101+K96+K97+K94+K102+K103 - K89-K88-K85-K87)-(K70-K119))/(K34+IF(K36&lt;0,K36,0)-K52)&lt;0,0,((K117+K116+K123+K115 +K118 +K126+  K101+K96+K97+K94+K102+K103 - K89-K88-K85-K87)-(K70-K119))/(K34+IF(K36&lt;0,K36,0)-K52))</f>
        <v>#DIV/0!</v>
      </c>
      <c r="L160" s="119" t="str">
        <f t="shared" si="75"/>
        <v>#DIV/0!</v>
      </c>
      <c r="M160" s="119" t="str">
        <f t="shared" si="75"/>
        <v>#DIV/0!</v>
      </c>
      <c r="N160" s="14"/>
      <c r="O160" s="16" t="s">
        <v>126</v>
      </c>
      <c r="P160" s="119" t="str">
        <f t="shared" ref="P160:R160" si="76">IF(((P117+P116+P123+P115 +P118 +P126+  P101+P96+P97+P94+P102+P103 - P89-P88-P85-P87)-(P70-P119))/(P34+IF(P36&lt;0,P36,0)-P52)&lt;0,0,((P117+P116+P123+P115 +P118 +P126+  P101+P96+P97+P94+P102+P103 - P89-P88-P85-P87)-(P70-P119))/(P34+IF(P36&lt;0,P36,0)-P52))</f>
        <v>#DIV/0!</v>
      </c>
      <c r="Q160" s="119" t="str">
        <f t="shared" si="76"/>
        <v>#DIV/0!</v>
      </c>
      <c r="R160" s="119" t="str">
        <f t="shared" si="76"/>
        <v>#DIV/0!</v>
      </c>
      <c r="S160" s="14"/>
    </row>
    <row r="161" ht="14.25" customHeight="1">
      <c r="A161" s="85"/>
      <c r="C161" s="85"/>
      <c r="D161" s="14"/>
      <c r="E161" s="16" t="s">
        <v>127</v>
      </c>
      <c r="F161" s="119" t="str">
        <f t="shared" ref="F161:H161" si="77">(F34+ IF(F36&lt;0,F36,0)+F40)/-(F37+F38)</f>
        <v>#DIV/0!</v>
      </c>
      <c r="G161" s="119" t="str">
        <f t="shared" si="77"/>
        <v>#DIV/0!</v>
      </c>
      <c r="H161" s="119" t="str">
        <f t="shared" si="77"/>
        <v>#DIV/0!</v>
      </c>
      <c r="I161" s="14"/>
      <c r="J161" s="16" t="s">
        <v>127</v>
      </c>
      <c r="K161" s="119" t="str">
        <f t="shared" ref="K161:M161" si="78">(K34+ IF(K36&lt;0,K36,0)+K40)/-(K37+K38)</f>
        <v>#DIV/0!</v>
      </c>
      <c r="L161" s="119" t="str">
        <f t="shared" si="78"/>
        <v>#DIV/0!</v>
      </c>
      <c r="M161" s="119" t="str">
        <f t="shared" si="78"/>
        <v>#DIV/0!</v>
      </c>
      <c r="N161" s="14"/>
      <c r="O161" s="16" t="s">
        <v>127</v>
      </c>
      <c r="P161" s="119" t="str">
        <f t="shared" ref="P161:R161" si="79">(P34+ IF(P36&lt;0,P36,0)+P40)/-(P37+P38)</f>
        <v>#DIV/0!</v>
      </c>
      <c r="Q161" s="119" t="str">
        <f t="shared" si="79"/>
        <v>#DIV/0!</v>
      </c>
      <c r="R161" s="119" t="str">
        <f t="shared" si="79"/>
        <v>#DIV/0!</v>
      </c>
      <c r="S161" s="14"/>
    </row>
    <row r="162" ht="14.25" customHeight="1">
      <c r="A162" s="85"/>
      <c r="C162" s="85"/>
      <c r="D162" s="14"/>
      <c r="E162" s="16" t="s">
        <v>128</v>
      </c>
      <c r="F162" s="119" t="str">
        <f t="shared" ref="F162:H162" si="80">(F91-F75)/F109</f>
        <v>#DIV/0!</v>
      </c>
      <c r="G162" s="119" t="str">
        <f t="shared" si="80"/>
        <v>#DIV/0!</v>
      </c>
      <c r="H162" s="119" t="str">
        <f t="shared" si="80"/>
        <v>#DIV/0!</v>
      </c>
      <c r="I162" s="14"/>
      <c r="J162" s="16" t="s">
        <v>128</v>
      </c>
      <c r="K162" s="119" t="str">
        <f t="shared" ref="K162:M162" si="81">(K91-K75)/K109</f>
        <v>#DIV/0!</v>
      </c>
      <c r="L162" s="119" t="str">
        <f t="shared" si="81"/>
        <v>#DIV/0!</v>
      </c>
      <c r="M162" s="119" t="str">
        <f t="shared" si="81"/>
        <v>#DIV/0!</v>
      </c>
      <c r="N162" s="14"/>
      <c r="O162" s="16" t="s">
        <v>128</v>
      </c>
      <c r="P162" s="119" t="str">
        <f t="shared" ref="P162:R162" si="82">(P91-P75)/P109</f>
        <v>#DIV/0!</v>
      </c>
      <c r="Q162" s="119" t="str">
        <f t="shared" si="82"/>
        <v>#DIV/0!</v>
      </c>
      <c r="R162" s="119" t="str">
        <f t="shared" si="82"/>
        <v>#DIV/0!</v>
      </c>
      <c r="S162" s="14"/>
    </row>
    <row r="163" ht="14.25" customHeight="1">
      <c r="A163" s="85"/>
      <c r="C163" s="85"/>
      <c r="D163" s="14"/>
      <c r="E163" s="16" t="s">
        <v>129</v>
      </c>
      <c r="F163" s="119">
        <f t="shared" ref="F163:H163" si="83">F134</f>
        <v>0</v>
      </c>
      <c r="G163" s="119">
        <f t="shared" si="83"/>
        <v>0</v>
      </c>
      <c r="H163" s="119">
        <f t="shared" si="83"/>
        <v>0</v>
      </c>
      <c r="I163" s="14"/>
      <c r="J163" s="16" t="s">
        <v>129</v>
      </c>
      <c r="K163" s="119">
        <f t="shared" ref="K163:M163" si="84">K134</f>
        <v>0</v>
      </c>
      <c r="L163" s="119">
        <f t="shared" si="84"/>
        <v>0</v>
      </c>
      <c r="M163" s="119">
        <f t="shared" si="84"/>
        <v>0</v>
      </c>
      <c r="N163" s="14"/>
      <c r="O163" s="16" t="s">
        <v>129</v>
      </c>
      <c r="P163" s="119">
        <f t="shared" ref="P163:R163" si="85">P134</f>
        <v>0</v>
      </c>
      <c r="Q163" s="119">
        <f t="shared" si="85"/>
        <v>0</v>
      </c>
      <c r="R163" s="119">
        <f t="shared" si="85"/>
        <v>0</v>
      </c>
      <c r="S163" s="14"/>
    </row>
    <row r="164" ht="14.25" customHeight="1">
      <c r="A164" s="85"/>
      <c r="C164" s="85"/>
      <c r="D164" s="14"/>
      <c r="E164" s="16" t="s">
        <v>130</v>
      </c>
      <c r="F164" s="120" t="str">
        <f t="shared" ref="F164:H164" si="86">(F81+F82+F66+F67+F138)/(F58+F57+F59+F60+F91)</f>
        <v>#DIV/0!</v>
      </c>
      <c r="G164" s="120" t="str">
        <f t="shared" si="86"/>
        <v>#DIV/0!</v>
      </c>
      <c r="H164" s="120" t="str">
        <f t="shared" si="86"/>
        <v>#DIV/0!</v>
      </c>
      <c r="I164" s="14"/>
      <c r="J164" s="16" t="s">
        <v>130</v>
      </c>
      <c r="K164" s="120" t="str">
        <f t="shared" ref="K164:M164" si="87">(K81+K82+K66+K67+K138)/(K58+K57+K59+K60+K91)</f>
        <v>#DIV/0!</v>
      </c>
      <c r="L164" s="120" t="str">
        <f t="shared" si="87"/>
        <v>#DIV/0!</v>
      </c>
      <c r="M164" s="120" t="str">
        <f t="shared" si="87"/>
        <v>#DIV/0!</v>
      </c>
      <c r="N164" s="14"/>
      <c r="O164" s="16" t="s">
        <v>130</v>
      </c>
      <c r="P164" s="120" t="str">
        <f t="shared" ref="P164:R164" si="88">(P81+P82+P66+P67+P138)/(P58+P57+P59+P60+P91)</f>
        <v>#DIV/0!</v>
      </c>
      <c r="Q164" s="120" t="str">
        <f t="shared" si="88"/>
        <v>#DIV/0!</v>
      </c>
      <c r="R164" s="120" t="str">
        <f t="shared" si="88"/>
        <v>#DIV/0!</v>
      </c>
      <c r="S164" s="14"/>
    </row>
    <row r="165" ht="14.25" customHeight="1">
      <c r="A165" s="85"/>
      <c r="C165" s="85"/>
      <c r="D165" s="14"/>
      <c r="E165" s="14"/>
      <c r="F165" s="121"/>
      <c r="G165" s="121"/>
      <c r="H165" s="121"/>
      <c r="I165" s="14"/>
      <c r="J165" s="14"/>
      <c r="K165" s="121"/>
      <c r="L165" s="121"/>
      <c r="M165" s="121"/>
      <c r="N165" s="14"/>
      <c r="O165" s="14"/>
      <c r="P165" s="121"/>
      <c r="Q165" s="121"/>
      <c r="R165" s="121"/>
      <c r="S165" s="14"/>
    </row>
    <row r="166" ht="14.25" customHeight="1">
      <c r="A166" s="85"/>
      <c r="C166" s="85"/>
      <c r="D166" s="14"/>
      <c r="E166" s="14"/>
      <c r="F166" s="122"/>
      <c r="G166" s="122"/>
      <c r="H166" s="122"/>
      <c r="I166" s="14"/>
      <c r="J166" s="14"/>
      <c r="K166" s="122"/>
      <c r="L166" s="122"/>
      <c r="M166" s="122"/>
      <c r="N166" s="14"/>
      <c r="O166" s="14"/>
      <c r="P166" s="122"/>
      <c r="Q166" s="122"/>
      <c r="R166" s="122"/>
      <c r="S166" s="14"/>
    </row>
    <row r="167" ht="14.25" customHeight="1">
      <c r="A167" s="85"/>
      <c r="C167" s="85"/>
      <c r="D167" s="14"/>
      <c r="E167" s="23" t="s">
        <v>263</v>
      </c>
      <c r="F167" s="14"/>
      <c r="G167" s="14"/>
      <c r="H167" s="14"/>
      <c r="I167" s="14"/>
      <c r="J167" s="23" t="s">
        <v>263</v>
      </c>
      <c r="K167" s="14"/>
      <c r="L167" s="14"/>
      <c r="M167" s="14"/>
      <c r="N167" s="14"/>
      <c r="O167" s="23" t="s">
        <v>263</v>
      </c>
      <c r="P167" s="14"/>
      <c r="Q167" s="14"/>
      <c r="R167" s="14"/>
      <c r="S167" s="14"/>
    </row>
    <row r="168" ht="14.25" customHeight="1">
      <c r="A168" s="85"/>
      <c r="C168" s="85"/>
      <c r="D168" s="14"/>
      <c r="E168" s="16" t="s">
        <v>118</v>
      </c>
      <c r="F168" s="123" t="str">
        <f>IF(F156&gt;'Authority RAG Thresholds'!$I$15,"G",IF(F156&lt;'Authority RAG Thresholds'!$G$15,"R","A"))</f>
        <v>#DIV/0!</v>
      </c>
      <c r="G168" s="123" t="str">
        <f>IF(G156&gt;'Authority RAG Thresholds'!$I$15,"G",IF(G156&lt;'Authority RAG Thresholds'!$G$15,"R","A"))</f>
        <v>#DIV/0!</v>
      </c>
      <c r="H168" s="123" t="str">
        <f>IF(H156&gt;'Authority RAG Thresholds'!$I$15,"G",IF(H156&lt;'Authority RAG Thresholds'!$G$15,"R","A"))</f>
        <v>#DIV/0!</v>
      </c>
      <c r="I168" s="14"/>
      <c r="J168" s="16" t="s">
        <v>118</v>
      </c>
      <c r="K168" s="123" t="str">
        <f>IF(K156&gt;'Authority RAG Thresholds'!$I$15,"G",IF(K156&lt;'Authority RAG Thresholds'!$G$15,"R","A"))</f>
        <v>#DIV/0!</v>
      </c>
      <c r="L168" s="123" t="str">
        <f>IF(L156&gt;'Authority RAG Thresholds'!$I$15,"G",IF(L156&lt;'Authority RAG Thresholds'!$G$15,"R","A"))</f>
        <v>#DIV/0!</v>
      </c>
      <c r="M168" s="123" t="str">
        <f>IF(M156&gt;'Authority RAG Thresholds'!$I$15,"G",IF(M156&lt;'Authority RAG Thresholds'!$G$15,"R","A"))</f>
        <v>#DIV/0!</v>
      </c>
      <c r="N168" s="14"/>
      <c r="O168" s="16" t="s">
        <v>118</v>
      </c>
      <c r="P168" s="123" t="str">
        <f>IF(P156&gt;'Authority RAG Thresholds'!$I$15,"G",IF(P156&lt;'Authority RAG Thresholds'!$G$15,"R","A"))</f>
        <v>#DIV/0!</v>
      </c>
      <c r="Q168" s="123" t="str">
        <f>IF(Q156&gt;'Authority RAG Thresholds'!$I$15,"G",IF(Q156&lt;'Authority RAG Thresholds'!$G$15,"R","A"))</f>
        <v>#DIV/0!</v>
      </c>
      <c r="R168" s="123" t="str">
        <f>IF(R156&gt;'Authority RAG Thresholds'!$I$15,"G",IF(R156&lt;'Authority RAG Thresholds'!$G$15,"R","A"))</f>
        <v>#DIV/0!</v>
      </c>
      <c r="S168" s="14"/>
    </row>
    <row r="169" ht="14.25" customHeight="1">
      <c r="A169" s="85"/>
      <c r="C169" s="85"/>
      <c r="D169" s="14"/>
      <c r="E169" s="14" t="s">
        <v>120</v>
      </c>
      <c r="F169" s="123" t="str">
        <f>IF(F157&gt;'Authority RAG Thresholds'!$I$16,"G",IF(F157&lt;'Authority RAG Thresholds'!$G$16,"R","A"))</f>
        <v>R</v>
      </c>
      <c r="G169" s="123" t="str">
        <f>IF(G157&gt;'Authority RAG Thresholds'!$I$16,"G",IF(G157&lt;'Authority RAG Thresholds'!$G$16,"R","A"))</f>
        <v>R</v>
      </c>
      <c r="H169" s="123" t="str">
        <f>IF(H157&gt;'Authority RAG Thresholds'!$I$16,"G",IF(H157&lt;'Authority RAG Thresholds'!$G$16,"R","A"))</f>
        <v>R</v>
      </c>
      <c r="I169" s="14"/>
      <c r="J169" s="14" t="s">
        <v>120</v>
      </c>
      <c r="K169" s="123" t="str">
        <f>IF(K157&gt;'Authority RAG Thresholds'!$I$16,"G",IF(K157&lt;'Authority RAG Thresholds'!$G$16,"R","A"))</f>
        <v>R</v>
      </c>
      <c r="L169" s="123" t="str">
        <f>IF(L157&gt;'Authority RAG Thresholds'!$I$16,"G",IF(L157&lt;'Authority RAG Thresholds'!$G$16,"R","A"))</f>
        <v>R</v>
      </c>
      <c r="M169" s="123" t="str">
        <f>IF(M157&gt;'Authority RAG Thresholds'!$I$16,"G",IF(M157&lt;'Authority RAG Thresholds'!$G$16,"R","A"))</f>
        <v>R</v>
      </c>
      <c r="N169" s="14"/>
      <c r="O169" s="14" t="s">
        <v>120</v>
      </c>
      <c r="P169" s="123" t="str">
        <f>IF(P157&gt;'Authority RAG Thresholds'!$I$16,"G",IF(P157&lt;'Authority RAG Thresholds'!$G$16,"R","A"))</f>
        <v>R</v>
      </c>
      <c r="Q169" s="123" t="str">
        <f>IF(Q157&gt;'Authority RAG Thresholds'!$I$16,"G",IF(Q157&lt;'Authority RAG Thresholds'!$G$16,"R","A"))</f>
        <v>R</v>
      </c>
      <c r="R169" s="123" t="str">
        <f>IF(R157&gt;'Authority RAG Thresholds'!$I$16,"G",IF(R157&lt;'Authority RAG Thresholds'!$G$16,"R","A"))</f>
        <v>R</v>
      </c>
      <c r="S169" s="14"/>
    </row>
    <row r="170" ht="14.25" customHeight="1">
      <c r="A170" s="85"/>
      <c r="C170" s="85"/>
      <c r="D170" s="14"/>
      <c r="E170" s="14" t="s">
        <v>262</v>
      </c>
      <c r="F170" s="123" t="str">
        <f>IF(F158="N/A","N/A",IF(F147&lt;0,"R",IF((F117+F116+F123+F115 +F118 +F126+  F101+F96+F97+F94+F102+F103 - F89-F88-F85-F87)&lt;0,"G",IF(F158&gt;'Authority RAG Thresholds'!$I$17,"G",IF(F158&lt;'Authority RAG Thresholds'!$G$17,"R","A")))))</f>
        <v>N/A</v>
      </c>
      <c r="G170" s="123" t="str">
        <f>IF(G158="N/A","N/A",IF(G147&lt;0,"R",IF((G117+G116+G123+G115 +G118 +G126+  G101+G96+G97+G94+G102+G103 - G89-G88-G85-G87)&lt;0,"G",IF(G158&gt;'Authority RAG Thresholds'!$I$17,"G",IF(G158&lt;'Authority RAG Thresholds'!$G$17,"R","A")))))</f>
        <v>N/A</v>
      </c>
      <c r="H170" s="123" t="str">
        <f>IF(H158="N/A","N/A",IF(H147&lt;0,"R",IF((H117+H116+H123+H115 +H118 +H126+  H101+H96+H97+H94+H102+H103 - H89-H88-H85-H87)&lt;0,"G",IF(H158&gt;'Authority RAG Thresholds'!$I$17,"G",IF(H158&lt;'Authority RAG Thresholds'!$G$17,"R","A")))))</f>
        <v>N/A</v>
      </c>
      <c r="I170" s="14"/>
      <c r="J170" s="14" t="s">
        <v>262</v>
      </c>
      <c r="K170" s="123" t="str">
        <f>IF(K158="N/A","N/A",IF(K147&lt;0,"R",IF((K117+K116+K123+K115 +K118 +K126+  K101+K96+K97+K94+K102+K103 - K89-K88-K85-K87)&lt;0,"G",IF(K158&gt;'Authority RAG Thresholds'!$I$17,"G",IF(K158&lt;'Authority RAG Thresholds'!$G$17,"R","A")))))</f>
        <v>N/A</v>
      </c>
      <c r="L170" s="123" t="str">
        <f>IF(L158="N/A","N/A",IF(L147&lt;0,"R",IF((L117+L116+L123+L115 +L118 +L126+  L101+L96+L97+L94+L102+L103 - L89-L88-L85-L87)&lt;0,"G",IF(L158&gt;'Authority RAG Thresholds'!$I$17,"G",IF(L158&lt;'Authority RAG Thresholds'!$G$17,"R","A")))))</f>
        <v>N/A</v>
      </c>
      <c r="M170" s="123" t="str">
        <f>IF(M158="N/A","N/A",IF(M147&lt;0,"R",IF((M117+M116+M123+M115 +M118 +M126+  M101+M96+M97+M94+M102+M103 - M89-M88-M85-M87)&lt;0,"G",IF(M158&gt;'Authority RAG Thresholds'!$I$17,"G",IF(M158&lt;'Authority RAG Thresholds'!$G$17,"R","A")))))</f>
        <v>N/A</v>
      </c>
      <c r="N170" s="14"/>
      <c r="O170" s="14" t="s">
        <v>262</v>
      </c>
      <c r="P170" s="123" t="str">
        <f>IF(P158="N/A","N/A",IF(P147&lt;0,"R",IF((P117+P116+P123+P115 +P118 +P126+  P101+P96+P97+P94+P102+P103 - P89-P88-P85-P87)&lt;0,"G",IF(P158&gt;'Authority RAG Thresholds'!$I$17,"G",IF(P158&lt;'Authority RAG Thresholds'!$G$17,"R","A")))))</f>
        <v>N/A</v>
      </c>
      <c r="Q170" s="123" t="str">
        <f>IF(Q158="N/A","N/A",IF(Q147&lt;0,"R",IF((Q117+Q116+Q123+Q115 +Q118 +Q126+  Q101+Q96+Q97+Q94+Q102+Q103 - Q89-Q88-Q85-Q87)&lt;0,"G",IF(Q158&gt;'Authority RAG Thresholds'!$I$17,"G",IF(Q158&lt;'Authority RAG Thresholds'!$G$17,"R","A")))))</f>
        <v>N/A</v>
      </c>
      <c r="R170" s="123" t="str">
        <f>IF(R158="N/A","N/A",IF(R147&lt;0,"R",IF((R117+R116+R123+R115 +R118 +R126+  R101+R96+R97+R94+R102+R103 - R89-R88-R85-R87)&lt;0,"G",IF(R158&gt;'Authority RAG Thresholds'!$I$17,"G",IF(R158&lt;'Authority RAG Thresholds'!$G$17,"R","A")))))</f>
        <v>N/A</v>
      </c>
      <c r="S170" s="14"/>
    </row>
    <row r="171" ht="14.25" customHeight="1">
      <c r="A171" s="85"/>
      <c r="C171" s="85"/>
      <c r="D171" s="14"/>
      <c r="E171" s="14" t="s">
        <v>124</v>
      </c>
      <c r="F171" s="123" t="str">
        <f>IF((F34+IF(F36&lt;0,F36,0)-F52)&lt;0,"R",IF(((F117+F116+F123+F115 +F118 +F126+  F101+F96+F97+F94+F102+F103 - F89-F88-F85-F87)&lt;0),"G",IF(F159&lt;'Authority RAG Thresholds'!$I$18,"G",IF(F159&gt;'Authority RAG Thresholds'!$G$18,"R","A"))))</f>
        <v>#DIV/0!</v>
      </c>
      <c r="G171" s="123" t="str">
        <f>IF((G34+IF(G36&lt;0,G36,0)-G52)&lt;0,"R",IF(((G117+G116+G123+G115 +G118 +G126+  G101+G96+G97+G94+G102+G103 - G89-G88-G85-G87)&lt;0),"G",IF(G159&lt;'Authority RAG Thresholds'!$I$18,"G",IF(G159&gt;'Authority RAG Thresholds'!$G$18,"R","A"))))</f>
        <v>#DIV/0!</v>
      </c>
      <c r="H171" s="123" t="str">
        <f>IF((H34+IF(H36&lt;0,H36,0)-H52)&lt;0,"R",IF(((H117+H116+H123+H115 +H118 +H126+  H101+H96+H97+H94+H102+H103 - H89-H88-H85-H87)&lt;0),"G",IF(H159&lt;'Authority RAG Thresholds'!$I$18,"G",IF(H159&gt;'Authority RAG Thresholds'!$G$18,"R","A"))))</f>
        <v>#DIV/0!</v>
      </c>
      <c r="I171" s="14"/>
      <c r="J171" s="14" t="s">
        <v>124</v>
      </c>
      <c r="K171" s="123" t="str">
        <f>IF((K34+IF(K36&lt;0,K36,0)-K52)&lt;0,"R",IF(((K117+K116+K123+K115 +K118 +K126+  K101+K96+K97+K94+K102+K103 - K89-K88-K85-K87)&lt;0),"G",IF(K159&lt;'Authority RAG Thresholds'!$I$18,"G",IF(K159&gt;'Authority RAG Thresholds'!$G$18,"R","A"))))</f>
        <v>#DIV/0!</v>
      </c>
      <c r="L171" s="123" t="str">
        <f>IF((L34+IF(L36&lt;0,L36,0)-L52)&lt;0,"R",IF(((L117+L116+L123+L115 +L118 +L126+  L101+L96+L97+L94+L102+L103 - L89-L88-L85-L87)&lt;0),"G",IF(L159&lt;'Authority RAG Thresholds'!$I$18,"G",IF(L159&gt;'Authority RAG Thresholds'!$G$18,"R","A"))))</f>
        <v>#DIV/0!</v>
      </c>
      <c r="M171" s="123" t="str">
        <f>IF((M34+IF(M36&lt;0,M36,0)-M52)&lt;0,"R",IF(((M117+M116+M123+M115 +M118 +M126+  M101+M96+M97+M94+M102+M103 - M89-M88-M85-M87)&lt;0),"G",IF(M159&lt;'Authority RAG Thresholds'!$I$18,"G",IF(M159&gt;'Authority RAG Thresholds'!$G$18,"R","A"))))</f>
        <v>#DIV/0!</v>
      </c>
      <c r="N171" s="14"/>
      <c r="O171" s="14" t="s">
        <v>124</v>
      </c>
      <c r="P171" s="123" t="str">
        <f>IF((P34+IF(P36&lt;0,P36,0)-P52)&lt;0,"R",IF(((P117+P116+P123+P115 +P118 +P126+  P101+P96+P97+P94+P102+P103 - P89-P88-P85-P87)&lt;0),"G",IF(P159&lt;'Authority RAG Thresholds'!$I$18,"G",IF(P159&gt;'Authority RAG Thresholds'!$G$18,"R","A"))))</f>
        <v>#DIV/0!</v>
      </c>
      <c r="Q171" s="123" t="str">
        <f>IF((Q34+IF(Q36&lt;0,Q36,0)-Q52)&lt;0,"R",IF(((Q117+Q116+Q123+Q115 +Q118 +Q126+  Q101+Q96+Q97+Q94+Q102+Q103 - Q89-Q88-Q85-Q87)&lt;0),"G",IF(Q159&lt;'Authority RAG Thresholds'!$I$18,"G",IF(Q159&gt;'Authority RAG Thresholds'!$G$18,"R","A"))))</f>
        <v>#DIV/0!</v>
      </c>
      <c r="R171" s="123" t="str">
        <f>IF((R34+IF(R36&lt;0,R36,0)-R52)&lt;0,"R",IF(((R117+R116+R123+R115 +R118 +R126+  R101+R96+R97+R94+R102+R103 - R89-R88-R85-R87)&lt;0),"G",IF(R159&lt;'Authority RAG Thresholds'!$I$18,"G",IF(R159&gt;'Authority RAG Thresholds'!$G$18,"R","A"))))</f>
        <v>#DIV/0!</v>
      </c>
      <c r="S171" s="14"/>
    </row>
    <row r="172" ht="14.25" customHeight="1">
      <c r="A172" s="85"/>
      <c r="C172" s="85"/>
      <c r="D172" s="14"/>
      <c r="E172" s="14" t="s">
        <v>126</v>
      </c>
      <c r="F172" s="123" t="str">
        <f>IF((F34+IF(F36&lt;0,F36,0)-F52)&lt;0,"R",IF(( ((F117+F116+F123+F115 +F118 +F126+  F101+F96+F97+F94+F102+F103 - F89-F88-F85-F87)-(F70-F119) )&lt;0),"G",IF(F160&lt;'Authority RAG Thresholds'!$I$19,"G",IF(F160&gt;'Authority RAG Thresholds'!$G$19,"R","A"))))</f>
        <v>#DIV/0!</v>
      </c>
      <c r="G172" s="123" t="str">
        <f>IF((G34+IF(G36&lt;0,G36,0)-G52)&lt;0,"R",IF(( ((G117+G116+G123+G115 +G118 +G126+  G101+G96+G97+G94+G102+G103 - G89-G88-G85-G87)-(G70-G119) )&lt;0),"G",IF(G160&lt;'Authority RAG Thresholds'!$I$19,"G",IF(G160&gt;'Authority RAG Thresholds'!$G$19,"R","A"))))</f>
        <v>#DIV/0!</v>
      </c>
      <c r="H172" s="123" t="str">
        <f>IF((H34+IF(H36&lt;0,H36,0)-H52)&lt;0,"R",IF(( ((H117+H116+H123+H115 +H118 +H126+  H101+H96+H97+H94+H102+H103 - H89-H88-H85-H87)-(H70-H119) )&lt;0),"G",IF(H160&lt;'Authority RAG Thresholds'!$I$19,"G",IF(H160&gt;'Authority RAG Thresholds'!$G$19,"R","A"))))</f>
        <v>#DIV/0!</v>
      </c>
      <c r="I172" s="14"/>
      <c r="J172" s="14" t="s">
        <v>126</v>
      </c>
      <c r="K172" s="123" t="str">
        <f>IF((K34+IF(K36&lt;0,K36,0)-K52)&lt;0,"R",IF(( ((K117+K116+K123+K115 +K118 +K126+  K101+K96+K97+K94+K102+K103 - K89-K88-K85-K87)-(K70-K119) )&lt;0),"G",IF(K160&lt;'Authority RAG Thresholds'!$I$19,"G",IF(K160&gt;'Authority RAG Thresholds'!$G$19,"R","A"))))</f>
        <v>#DIV/0!</v>
      </c>
      <c r="L172" s="123" t="str">
        <f>IF((L34+IF(L36&lt;0,L36,0)-L52)&lt;0,"R",IF(( ((L117+L116+L123+L115 +L118 +L126+  L101+L96+L97+L94+L102+L103 - L89-L88-L85-L87)-(L70-L119) )&lt;0),"G",IF(L160&lt;'Authority RAG Thresholds'!$I$19,"G",IF(L160&gt;'Authority RAG Thresholds'!$G$19,"R","A"))))</f>
        <v>#DIV/0!</v>
      </c>
      <c r="M172" s="123" t="str">
        <f>IF((M34+IF(M36&lt;0,M36,0)-M52)&lt;0,"R",IF(( ((M117+M116+M123+M115 +M118 +M126+  M101+M96+M97+M94+M102+M103 - M89-M88-M85-M87)-(M70-M119) )&lt;0),"G",IF(M160&lt;'Authority RAG Thresholds'!$I$19,"G",IF(M160&gt;'Authority RAG Thresholds'!$G$19,"R","A"))))</f>
        <v>#DIV/0!</v>
      </c>
      <c r="N172" s="14"/>
      <c r="O172" s="14" t="s">
        <v>126</v>
      </c>
      <c r="P172" s="123" t="str">
        <f>IF((P34+IF(P36&lt;0,P36,0)-P52)&lt;0,"R",IF(( ((P117+P116+P123+P115 +P118 +P126+  P101+P96+P97+P94+P102+P103 - P89-P88-P85-P87)-(P70-P119) )&lt;0),"G",IF(P160&lt;'Authority RAG Thresholds'!$I$19,"G",IF(P160&gt;'Authority RAG Thresholds'!$G$19,"R","A"))))</f>
        <v>#DIV/0!</v>
      </c>
      <c r="Q172" s="123" t="str">
        <f>IF((Q34+IF(Q36&lt;0,Q36,0)-Q52)&lt;0,"R",IF(( ((Q117+Q116+Q123+Q115 +Q118 +Q126+  Q101+Q96+Q97+Q94+Q102+Q103 - Q89-Q88-Q85-Q87)-(Q70-Q119) )&lt;0),"G",IF(Q160&lt;'Authority RAG Thresholds'!$I$19,"G",IF(Q160&gt;'Authority RAG Thresholds'!$G$19,"R","A"))))</f>
        <v>#DIV/0!</v>
      </c>
      <c r="R172" s="123" t="str">
        <f>IF((R34+IF(R36&lt;0,R36,0)-R52)&lt;0,"R",IF(( ((R117+R116+R123+R115 +R118 +R126+  R101+R96+R97+R94+R102+R103 - R89-R88-R85-R87)-(R70-R119) )&lt;0),"G",IF(R160&lt;'Authority RAG Thresholds'!$I$19,"G",IF(R160&gt;'Authority RAG Thresholds'!$G$19,"R","A"))))</f>
        <v>#DIV/0!</v>
      </c>
      <c r="S172" s="14"/>
    </row>
    <row r="173" ht="14.25" customHeight="1">
      <c r="A173" s="85"/>
      <c r="C173" s="85"/>
      <c r="D173" s="14"/>
      <c r="E173" s="14" t="s">
        <v>127</v>
      </c>
      <c r="F173" s="123" t="str">
        <f>IF(-(F37+F38)&lt;=0,"G",IF(  (F34+ IF(F36&lt;0,F36,0)+F40)  &lt;0,"R",IF(F161&gt;'Authority RAG Thresholds'!$I$20,"G",IF(F161&lt;'Authority RAG Thresholds'!$G$20,"R","A"))))</f>
        <v>G</v>
      </c>
      <c r="G173" s="123" t="str">
        <f>IF(-(G37+G38)&lt;=0,"G",IF(  (G34+ IF(G36&lt;0,G36,0)+G40)  &lt;0,"R",IF(G161&gt;'Authority RAG Thresholds'!$I$20,"G",IF(G161&lt;'Authority RAG Thresholds'!$G$20,"R","A"))))</f>
        <v>G</v>
      </c>
      <c r="H173" s="123" t="str">
        <f>IF(-(H37+H38)&lt;=0,"G",IF(  (H34+ IF(H36&lt;0,H36,0)+H40)  &lt;0,"R",IF(H161&gt;'Authority RAG Thresholds'!$I$20,"G",IF(H161&lt;'Authority RAG Thresholds'!$G$20,"R","A"))))</f>
        <v>G</v>
      </c>
      <c r="I173" s="14"/>
      <c r="J173" s="14" t="s">
        <v>127</v>
      </c>
      <c r="K173" s="123" t="str">
        <f>IF(-(K37+K38)&lt;=0,"G",IF(  (K34+ IF(K36&lt;0,K36,0)+K40)  &lt;0,"R",IF(K161&gt;'Authority RAG Thresholds'!$I$20,"G",IF(K161&lt;'Authority RAG Thresholds'!$G$20,"R","A"))))</f>
        <v>G</v>
      </c>
      <c r="L173" s="123" t="str">
        <f>IF(-(L37+L38)&lt;=0,"G",IF(  (L34+ IF(L36&lt;0,L36,0)+L40)  &lt;0,"R",IF(L161&gt;'Authority RAG Thresholds'!$I$20,"G",IF(L161&lt;'Authority RAG Thresholds'!$G$20,"R","A"))))</f>
        <v>G</v>
      </c>
      <c r="M173" s="123" t="str">
        <f>IF(-(M37+M38)&lt;=0,"G",IF(  (M34+ IF(M36&lt;0,M36,0)+M40)  &lt;0,"R",IF(M161&gt;'Authority RAG Thresholds'!$I$20,"G",IF(M161&lt;'Authority RAG Thresholds'!$G$20,"R","A"))))</f>
        <v>G</v>
      </c>
      <c r="N173" s="14"/>
      <c r="O173" s="14" t="s">
        <v>127</v>
      </c>
      <c r="P173" s="123" t="str">
        <f>IF(-(P37+P38)&lt;=0,"G",IF(  (P34+ IF(P36&lt;0,P36,0)+P40)  &lt;0,"R",IF(P161&gt;'Authority RAG Thresholds'!$I$20,"G",IF(P161&lt;'Authority RAG Thresholds'!$G$20,"R","A"))))</f>
        <v>G</v>
      </c>
      <c r="Q173" s="123" t="str">
        <f>IF(-(Q37+Q38)&lt;=0,"G",IF(  (Q34+ IF(Q36&lt;0,Q36,0)+Q40)  &lt;0,"R",IF(Q161&gt;'Authority RAG Thresholds'!$I$20,"G",IF(Q161&lt;'Authority RAG Thresholds'!$G$20,"R","A"))))</f>
        <v>G</v>
      </c>
      <c r="R173" s="123" t="str">
        <f>IF(-(R37+R38)&lt;=0,"G",IF(  (R34+ IF(R36&lt;0,R36,0)+R40)  &lt;0,"R",IF(R161&gt;'Authority RAG Thresholds'!$I$20,"G",IF(R161&lt;'Authority RAG Thresholds'!$G$20,"R","A"))))</f>
        <v>G</v>
      </c>
      <c r="S173" s="14"/>
    </row>
    <row r="174" ht="14.25" customHeight="1">
      <c r="A174" s="85"/>
      <c r="C174" s="85"/>
      <c r="D174" s="14"/>
      <c r="E174" s="14" t="s">
        <v>128</v>
      </c>
      <c r="F174" s="123" t="str">
        <f>IF(F162&gt;'Authority RAG Thresholds'!$I$21,"G",IF(F162&lt;'Authority RAG Thresholds'!$G$21,"R","A"))</f>
        <v>#DIV/0!</v>
      </c>
      <c r="G174" s="123" t="str">
        <f>IF(G162&gt;'Authority RAG Thresholds'!$I$21,"G",IF(G162&lt;'Authority RAG Thresholds'!$G$21,"R","A"))</f>
        <v>#DIV/0!</v>
      </c>
      <c r="H174" s="123" t="str">
        <f>IF(H162&gt;'Authority RAG Thresholds'!$I$21,"G",IF(H162&lt;'Authority RAG Thresholds'!$G$21,"R","A"))</f>
        <v>#DIV/0!</v>
      </c>
      <c r="I174" s="14"/>
      <c r="J174" s="14" t="s">
        <v>128</v>
      </c>
      <c r="K174" s="123" t="str">
        <f>IF(K162&gt;'Authority RAG Thresholds'!$I$21,"G",IF(K162&lt;'Authority RAG Thresholds'!$G$21,"R","A"))</f>
        <v>#DIV/0!</v>
      </c>
      <c r="L174" s="123" t="str">
        <f>IF(L162&gt;'Authority RAG Thresholds'!$I$21,"G",IF(L162&lt;'Authority RAG Thresholds'!$G$21,"R","A"))</f>
        <v>#DIV/0!</v>
      </c>
      <c r="M174" s="123" t="str">
        <f>IF(M162&gt;'Authority RAG Thresholds'!$I$21,"G",IF(M162&lt;'Authority RAG Thresholds'!$G$21,"R","A"))</f>
        <v>#DIV/0!</v>
      </c>
      <c r="N174" s="14"/>
      <c r="O174" s="14" t="s">
        <v>128</v>
      </c>
      <c r="P174" s="123" t="str">
        <f>IF(P162&gt;'Authority RAG Thresholds'!$I$21,"G",IF(P162&lt;'Authority RAG Thresholds'!$G$21,"R","A"))</f>
        <v>#DIV/0!</v>
      </c>
      <c r="Q174" s="123" t="str">
        <f>IF(Q162&gt;'Authority RAG Thresholds'!$I$21,"G",IF(Q162&lt;'Authority RAG Thresholds'!$G$21,"R","A"))</f>
        <v>#DIV/0!</v>
      </c>
      <c r="R174" s="123" t="str">
        <f>IF(R162&gt;'Authority RAG Thresholds'!$I$21,"G",IF(R162&lt;'Authority RAG Thresholds'!$G$21,"R","A"))</f>
        <v>#DIV/0!</v>
      </c>
      <c r="S174" s="14"/>
    </row>
    <row r="175" ht="14.25" customHeight="1">
      <c r="A175" s="85"/>
      <c r="C175" s="85"/>
      <c r="D175" s="14"/>
      <c r="E175" s="14" t="s">
        <v>129</v>
      </c>
      <c r="F175" s="123" t="str">
        <f>IF(F163&gt;'Authority RAG Thresholds'!$G$22,"G","R")</f>
        <v>R</v>
      </c>
      <c r="G175" s="123" t="str">
        <f>IF(G163&gt;'Authority RAG Thresholds'!$G$22,"G","R")</f>
        <v>R</v>
      </c>
      <c r="H175" s="123" t="str">
        <f>IF(H163&gt;'Authority RAG Thresholds'!$G$22,"G","R")</f>
        <v>R</v>
      </c>
      <c r="I175" s="14"/>
      <c r="J175" s="14" t="s">
        <v>129</v>
      </c>
      <c r="K175" s="123" t="str">
        <f>IF(K163&gt;'Authority RAG Thresholds'!$G$22,"G","R")</f>
        <v>R</v>
      </c>
      <c r="L175" s="123" t="str">
        <f>IF(L163&gt;'Authority RAG Thresholds'!$G$22,"G","R")</f>
        <v>R</v>
      </c>
      <c r="M175" s="123" t="str">
        <f>IF(M163&gt;'Authority RAG Thresholds'!$G$22,"G","R")</f>
        <v>R</v>
      </c>
      <c r="N175" s="14"/>
      <c r="O175" s="14" t="s">
        <v>129</v>
      </c>
      <c r="P175" s="123" t="str">
        <f>IF(P163&gt;'Authority RAG Thresholds'!$G$22,"G","R")</f>
        <v>R</v>
      </c>
      <c r="Q175" s="123" t="str">
        <f>IF(Q163&gt;'Authority RAG Thresholds'!$G$22,"G","R")</f>
        <v>R</v>
      </c>
      <c r="R175" s="123" t="str">
        <f>IF(R163&gt;'Authority RAG Thresholds'!$G$22,"G","R")</f>
        <v>R</v>
      </c>
      <c r="S175" s="14"/>
    </row>
    <row r="176" ht="14.25" customHeight="1">
      <c r="A176" s="85"/>
      <c r="C176" s="85"/>
      <c r="D176" s="14"/>
      <c r="E176" s="14" t="s">
        <v>130</v>
      </c>
      <c r="F176" s="123" t="str">
        <f>IF(F139=SysConfig!$F$43,"R",IF((F81+F82+F66+F67+F138)&lt;0,"G",IF(F164&lt;'Authority RAG Thresholds'!$I$23,"G",IF(F164&gt;'Authority RAG Thresholds'!$G$23,"R","A"))))</f>
        <v>#DIV/0!</v>
      </c>
      <c r="G176" s="123" t="str">
        <f>IF(G139=SysConfig!$F$43,"R",IF((G81+G82+G66+G67+G138)&lt;0,"G",IF(G164&lt;'Authority RAG Thresholds'!$I$23,"G",IF(G164&gt;'Authority RAG Thresholds'!$G$23,"R","A"))))</f>
        <v>#DIV/0!</v>
      </c>
      <c r="H176" s="123" t="str">
        <f>IF(H139=SysConfig!$F$43,"R",IF((H81+H82+H66+H67+H138)&lt;0,"G",IF(H164&lt;'Authority RAG Thresholds'!$I$23,"G",IF(H164&gt;'Authority RAG Thresholds'!$G$23,"R","A"))))</f>
        <v>#DIV/0!</v>
      </c>
      <c r="I176" s="14"/>
      <c r="J176" s="14" t="s">
        <v>130</v>
      </c>
      <c r="K176" s="123" t="str">
        <f>IF(K139=SysConfig!$F$43,"R",IF((K81+K82+K66+K67+K138)&lt;0,"G",IF(K164&lt;'Authority RAG Thresholds'!$I$23,"G",IF(K164&gt;'Authority RAG Thresholds'!$G$23,"R","A"))))</f>
        <v>#DIV/0!</v>
      </c>
      <c r="L176" s="123" t="str">
        <f>IF(L139=SysConfig!$F$43,"R",IF((L81+L82+L66+L67+L138)&lt;0,"G",IF(L164&lt;'Authority RAG Thresholds'!$I$23,"G",IF(L164&gt;'Authority RAG Thresholds'!$G$23,"R","A"))))</f>
        <v>#DIV/0!</v>
      </c>
      <c r="M176" s="123" t="str">
        <f>IF(M139=SysConfig!$F$43,"R",IF((M81+M82+M66+M67+M138)&lt;0,"G",IF(M164&lt;'Authority RAG Thresholds'!$I$23,"G",IF(M164&gt;'Authority RAG Thresholds'!$G$23,"R","A"))))</f>
        <v>#DIV/0!</v>
      </c>
      <c r="N176" s="14"/>
      <c r="O176" s="14" t="s">
        <v>130</v>
      </c>
      <c r="P176" s="123" t="str">
        <f>IF(P139=SysConfig!$F$43,"R",IF((P81+P82+P66+P67+P138)&lt;0,"G",IF(P164&lt;'Authority RAG Thresholds'!$I$23,"G",IF(P164&gt;'Authority RAG Thresholds'!$G$23,"R","A"))))</f>
        <v>#DIV/0!</v>
      </c>
      <c r="Q176" s="123" t="str">
        <f>IF(Q139=SysConfig!$F$43,"R",IF((Q81+Q82+Q66+Q67+Q138)&lt;0,"G",IF(Q164&lt;'Authority RAG Thresholds'!$I$23,"G",IF(Q164&gt;'Authority RAG Thresholds'!$G$23,"R","A"))))</f>
        <v>#DIV/0!</v>
      </c>
      <c r="R176" s="123" t="str">
        <f>IF(R139=SysConfig!$F$43,"R",IF((R81+R82+R66+R67+R138)&lt;0,"G",IF(R164&lt;'Authority RAG Thresholds'!$I$23,"G",IF(R164&gt;'Authority RAG Thresholds'!$G$23,"R","A"))))</f>
        <v>#DIV/0!</v>
      </c>
      <c r="S176" s="14"/>
    </row>
    <row r="177" ht="14.25" customHeight="1">
      <c r="A177" s="85"/>
      <c r="C177" s="85"/>
      <c r="D177" s="14"/>
      <c r="E177" s="14"/>
      <c r="F177" s="14"/>
      <c r="G177" s="14"/>
      <c r="H177" s="14"/>
      <c r="I177" s="14"/>
      <c r="J177" s="14"/>
      <c r="K177" s="14"/>
      <c r="L177" s="14"/>
      <c r="M177" s="14"/>
      <c r="N177" s="14"/>
      <c r="O177" s="14"/>
      <c r="P177" s="14"/>
      <c r="Q177" s="14"/>
      <c r="R177" s="14"/>
      <c r="S177" s="14"/>
    </row>
    <row r="178" ht="14.25" customHeight="1">
      <c r="A178" s="85"/>
      <c r="C178" s="85"/>
      <c r="D178" s="14"/>
      <c r="E178" s="14"/>
      <c r="F178" s="14"/>
      <c r="G178" s="14"/>
      <c r="H178" s="14"/>
      <c r="I178" s="14"/>
      <c r="J178" s="14"/>
      <c r="K178" s="14"/>
      <c r="L178" s="14"/>
      <c r="M178" s="14"/>
      <c r="N178" s="14"/>
      <c r="O178" s="14"/>
      <c r="P178" s="14"/>
      <c r="Q178" s="14"/>
      <c r="R178" s="14"/>
      <c r="S178" s="14"/>
    </row>
    <row r="179" ht="14.25" customHeight="1">
      <c r="A179" s="85"/>
      <c r="C179" s="85"/>
      <c r="D179" s="14"/>
      <c r="E179" s="14"/>
      <c r="F179" s="14"/>
      <c r="G179" s="14"/>
      <c r="H179" s="14"/>
      <c r="I179" s="14"/>
      <c r="J179" s="14"/>
      <c r="K179" s="14"/>
      <c r="L179" s="14"/>
      <c r="M179" s="14"/>
      <c r="N179" s="14"/>
      <c r="O179" s="14"/>
      <c r="P179" s="14"/>
      <c r="Q179" s="14"/>
      <c r="R179" s="14"/>
      <c r="S179" s="14"/>
    </row>
    <row r="180" ht="14.25" customHeight="1">
      <c r="A180" s="85"/>
      <c r="C180" s="85"/>
      <c r="D180" s="14"/>
      <c r="E180" s="14"/>
      <c r="F180" s="14"/>
      <c r="G180" s="14"/>
      <c r="H180" s="14"/>
      <c r="I180" s="14"/>
      <c r="J180" s="14"/>
      <c r="K180" s="14"/>
      <c r="L180" s="14"/>
      <c r="M180" s="14"/>
      <c r="N180" s="14"/>
      <c r="O180" s="14"/>
      <c r="P180" s="14"/>
      <c r="Q180" s="14"/>
      <c r="R180" s="14"/>
      <c r="S180" s="14"/>
    </row>
    <row r="181" ht="14.25" customHeight="1">
      <c r="A181" s="85"/>
      <c r="C181" s="85"/>
      <c r="D181" s="14"/>
      <c r="E181" s="14"/>
      <c r="F181" s="14"/>
      <c r="G181" s="14"/>
      <c r="H181" s="14"/>
      <c r="I181" s="14"/>
      <c r="J181" s="14"/>
      <c r="K181" s="14"/>
      <c r="L181" s="14"/>
      <c r="M181" s="14"/>
      <c r="N181" s="14"/>
      <c r="O181" s="14"/>
      <c r="P181" s="14"/>
      <c r="Q181" s="14"/>
      <c r="R181" s="14"/>
      <c r="S181" s="14"/>
    </row>
    <row r="182" ht="14.25" customHeight="1">
      <c r="A182" s="85"/>
      <c r="C182" s="85"/>
      <c r="D182" s="14"/>
      <c r="E182" s="14"/>
      <c r="F182" s="14"/>
      <c r="G182" s="14"/>
      <c r="H182" s="14"/>
      <c r="I182" s="14"/>
      <c r="J182" s="14"/>
      <c r="K182" s="14"/>
      <c r="L182" s="14"/>
      <c r="M182" s="14"/>
      <c r="N182" s="14"/>
      <c r="O182" s="14"/>
      <c r="P182" s="14"/>
      <c r="Q182" s="14"/>
      <c r="R182" s="14"/>
      <c r="S182" s="14"/>
    </row>
    <row r="183" ht="14.25" customHeight="1">
      <c r="A183" s="85"/>
      <c r="C183" s="85"/>
      <c r="D183" s="14"/>
      <c r="E183" s="14"/>
      <c r="F183" s="14"/>
      <c r="G183" s="14"/>
      <c r="H183" s="14"/>
      <c r="I183" s="14"/>
      <c r="J183" s="14"/>
      <c r="K183" s="14"/>
      <c r="L183" s="14"/>
      <c r="M183" s="14"/>
      <c r="N183" s="14"/>
      <c r="O183" s="14"/>
      <c r="P183" s="14"/>
      <c r="Q183" s="14"/>
      <c r="R183" s="14"/>
      <c r="S183" s="14"/>
    </row>
    <row r="184" ht="14.25" customHeight="1">
      <c r="A184" s="15" t="s">
        <v>107</v>
      </c>
      <c r="B184" s="15"/>
      <c r="C184" s="15"/>
      <c r="D184" s="15"/>
      <c r="E184" s="15"/>
      <c r="F184" s="15"/>
      <c r="G184" s="15"/>
      <c r="H184" s="15"/>
      <c r="I184" s="15"/>
      <c r="J184" s="15"/>
      <c r="K184" s="15"/>
      <c r="L184" s="15"/>
      <c r="M184" s="15"/>
      <c r="N184" s="15"/>
      <c r="O184" s="15"/>
      <c r="P184" s="15"/>
      <c r="Q184" s="15"/>
      <c r="R184" s="15"/>
      <c r="S184" s="15"/>
      <c r="T184" s="15"/>
    </row>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C6:D6"/>
  </mergeCells>
  <conditionalFormatting sqref="K171:M171 K174:M176">
    <cfRule type="expression" dxfId="0" priority="1" stopIfTrue="1">
      <formula>K171="R"</formula>
    </cfRule>
  </conditionalFormatting>
  <conditionalFormatting sqref="K171:M171 K174:M176">
    <cfRule type="expression" dxfId="1" priority="2" stopIfTrue="1">
      <formula>K171="A"</formula>
    </cfRule>
  </conditionalFormatting>
  <conditionalFormatting sqref="K171:M171 K174:M176">
    <cfRule type="expression" dxfId="2" priority="3" stopIfTrue="1">
      <formula>K171="G"</formula>
    </cfRule>
  </conditionalFormatting>
  <conditionalFormatting sqref="F168:H174">
    <cfRule type="expression" dxfId="0" priority="4" stopIfTrue="1">
      <formula>F168="R"</formula>
    </cfRule>
  </conditionalFormatting>
  <conditionalFormatting sqref="F168:H174">
    <cfRule type="expression" dxfId="1" priority="5" stopIfTrue="1">
      <formula>F168="A"</formula>
    </cfRule>
  </conditionalFormatting>
  <conditionalFormatting sqref="F168:H174">
    <cfRule type="expression" dxfId="2" priority="6" stopIfTrue="1">
      <formula>F168="G"</formula>
    </cfRule>
  </conditionalFormatting>
  <conditionalFormatting sqref="F172:H174">
    <cfRule type="expression" dxfId="0" priority="7" stopIfTrue="1">
      <formula>F172="R"</formula>
    </cfRule>
  </conditionalFormatting>
  <conditionalFormatting sqref="F172:H174">
    <cfRule type="expression" dxfId="1" priority="8" stopIfTrue="1">
      <formula>F172="A"</formula>
    </cfRule>
  </conditionalFormatting>
  <conditionalFormatting sqref="F172:H174">
    <cfRule type="expression" dxfId="2" priority="9" stopIfTrue="1">
      <formula>F172="G"</formula>
    </cfRule>
  </conditionalFormatting>
  <conditionalFormatting sqref="G172:H174">
    <cfRule type="expression" dxfId="0" priority="10" stopIfTrue="1">
      <formula>G172="R"</formula>
    </cfRule>
  </conditionalFormatting>
  <conditionalFormatting sqref="G172:H174">
    <cfRule type="expression" dxfId="1" priority="11" stopIfTrue="1">
      <formula>G172="A"</formula>
    </cfRule>
  </conditionalFormatting>
  <conditionalFormatting sqref="G172:H174">
    <cfRule type="expression" dxfId="2" priority="12" stopIfTrue="1">
      <formula>G172="G"</formula>
    </cfRule>
  </conditionalFormatting>
  <conditionalFormatting sqref="F171:H176">
    <cfRule type="expression" dxfId="0" priority="13" stopIfTrue="1">
      <formula>F171="R"</formula>
    </cfRule>
  </conditionalFormatting>
  <conditionalFormatting sqref="F171:H176">
    <cfRule type="expression" dxfId="1" priority="14" stopIfTrue="1">
      <formula>F171="A"</formula>
    </cfRule>
  </conditionalFormatting>
  <conditionalFormatting sqref="F171:H176">
    <cfRule type="expression" dxfId="2" priority="15" stopIfTrue="1">
      <formula>F171="G"</formula>
    </cfRule>
  </conditionalFormatting>
  <conditionalFormatting sqref="F170:H174">
    <cfRule type="expression" dxfId="0" priority="16" stopIfTrue="1">
      <formula>F170="R"</formula>
    </cfRule>
  </conditionalFormatting>
  <conditionalFormatting sqref="F170:H174">
    <cfRule type="expression" dxfId="1" priority="17" stopIfTrue="1">
      <formula>F170="A"</formula>
    </cfRule>
  </conditionalFormatting>
  <conditionalFormatting sqref="F170:H174">
    <cfRule type="expression" dxfId="2" priority="18" stopIfTrue="1">
      <formula>F170="G"</formula>
    </cfRule>
  </conditionalFormatting>
  <conditionalFormatting sqref="K170:M171 K174:M174">
    <cfRule type="expression" dxfId="0" priority="19" stopIfTrue="1">
      <formula>K170="R"</formula>
    </cfRule>
  </conditionalFormatting>
  <conditionalFormatting sqref="K170:M171 K174:M174">
    <cfRule type="expression" dxfId="1" priority="20" stopIfTrue="1">
      <formula>K170="A"</formula>
    </cfRule>
  </conditionalFormatting>
  <conditionalFormatting sqref="K170:M171 K174:M174">
    <cfRule type="expression" dxfId="2" priority="21" stopIfTrue="1">
      <formula>K170="G"</formula>
    </cfRule>
  </conditionalFormatting>
  <conditionalFormatting sqref="K174:M174">
    <cfRule type="expression" dxfId="0" priority="22" stopIfTrue="1">
      <formula>K174="R"</formula>
    </cfRule>
  </conditionalFormatting>
  <conditionalFormatting sqref="K174:M174">
    <cfRule type="expression" dxfId="1" priority="23" stopIfTrue="1">
      <formula>K174="A"</formula>
    </cfRule>
  </conditionalFormatting>
  <conditionalFormatting sqref="K174:M174">
    <cfRule type="expression" dxfId="2" priority="24" stopIfTrue="1">
      <formula>K174="G"</formula>
    </cfRule>
  </conditionalFormatting>
  <conditionalFormatting sqref="K168:M171 K174:M174">
    <cfRule type="expression" dxfId="0" priority="25" stopIfTrue="1">
      <formula>K168="R"</formula>
    </cfRule>
  </conditionalFormatting>
  <conditionalFormatting sqref="K168:M171 K174:M174">
    <cfRule type="expression" dxfId="1" priority="26" stopIfTrue="1">
      <formula>K168="A"</formula>
    </cfRule>
  </conditionalFormatting>
  <conditionalFormatting sqref="K168:M171 K174:M174">
    <cfRule type="expression" dxfId="2" priority="27" stopIfTrue="1">
      <formula>K168="G"</formula>
    </cfRule>
  </conditionalFormatting>
  <conditionalFormatting sqref="P168:R171 P174:R174">
    <cfRule type="expression" dxfId="0" priority="28" stopIfTrue="1">
      <formula>P168="R"</formula>
    </cfRule>
  </conditionalFormatting>
  <conditionalFormatting sqref="P168:R171 P174:R174">
    <cfRule type="expression" dxfId="1" priority="29" stopIfTrue="1">
      <formula>P168="A"</formula>
    </cfRule>
  </conditionalFormatting>
  <conditionalFormatting sqref="P168:R171 P174:R174">
    <cfRule type="expression" dxfId="2" priority="30" stopIfTrue="1">
      <formula>P168="G"</formula>
    </cfRule>
  </conditionalFormatting>
  <conditionalFormatting sqref="P174:R174">
    <cfRule type="expression" dxfId="0" priority="31" stopIfTrue="1">
      <formula>P174="R"</formula>
    </cfRule>
  </conditionalFormatting>
  <conditionalFormatting sqref="P174:R174">
    <cfRule type="expression" dxfId="1" priority="32" stopIfTrue="1">
      <formula>P174="A"</formula>
    </cfRule>
  </conditionalFormatting>
  <conditionalFormatting sqref="P174:R174">
    <cfRule type="expression" dxfId="2" priority="33" stopIfTrue="1">
      <formula>P174="G"</formula>
    </cfRule>
  </conditionalFormatting>
  <conditionalFormatting sqref="P171:R171 P174:R176">
    <cfRule type="expression" dxfId="0" priority="34" stopIfTrue="1">
      <formula>P171="R"</formula>
    </cfRule>
  </conditionalFormatting>
  <conditionalFormatting sqref="P171:R171 P174:R176">
    <cfRule type="expression" dxfId="1" priority="35" stopIfTrue="1">
      <formula>P171="A"</formula>
    </cfRule>
  </conditionalFormatting>
  <conditionalFormatting sqref="P171:R171 P174:R176">
    <cfRule type="expression" dxfId="2" priority="36" stopIfTrue="1">
      <formula>P171="G"</formula>
    </cfRule>
  </conditionalFormatting>
  <conditionalFormatting sqref="P170:R171 P174:R174">
    <cfRule type="expression" dxfId="0" priority="37" stopIfTrue="1">
      <formula>P170="R"</formula>
    </cfRule>
  </conditionalFormatting>
  <conditionalFormatting sqref="P170:R171 P174:R174">
    <cfRule type="expression" dxfId="1" priority="38" stopIfTrue="1">
      <formula>P170="A"</formula>
    </cfRule>
  </conditionalFormatting>
  <conditionalFormatting sqref="P170:R171 P174:R174">
    <cfRule type="expression" dxfId="2" priority="39" stopIfTrue="1">
      <formula>P170="G"</formula>
    </cfRule>
  </conditionalFormatting>
  <conditionalFormatting sqref="K172:M172">
    <cfRule type="expression" dxfId="0" priority="40" stopIfTrue="1">
      <formula>K172="R"</formula>
    </cfRule>
  </conditionalFormatting>
  <conditionalFormatting sqref="K172:M172">
    <cfRule type="expression" dxfId="1" priority="41" stopIfTrue="1">
      <formula>K172="A"</formula>
    </cfRule>
  </conditionalFormatting>
  <conditionalFormatting sqref="K172:M172">
    <cfRule type="expression" dxfId="2" priority="42" stopIfTrue="1">
      <formula>K172="G"</formula>
    </cfRule>
  </conditionalFormatting>
  <conditionalFormatting sqref="K172:M172">
    <cfRule type="expression" dxfId="0" priority="43" stopIfTrue="1">
      <formula>K172="R"</formula>
    </cfRule>
  </conditionalFormatting>
  <conditionalFormatting sqref="K172:M172">
    <cfRule type="expression" dxfId="1" priority="44" stopIfTrue="1">
      <formula>K172="A"</formula>
    </cfRule>
  </conditionalFormatting>
  <conditionalFormatting sqref="K172:M172">
    <cfRule type="expression" dxfId="2" priority="45" stopIfTrue="1">
      <formula>K172="G"</formula>
    </cfRule>
  </conditionalFormatting>
  <conditionalFormatting sqref="L172:M172">
    <cfRule type="expression" dxfId="0" priority="46" stopIfTrue="1">
      <formula>L172="R"</formula>
    </cfRule>
  </conditionalFormatting>
  <conditionalFormatting sqref="L172:M172">
    <cfRule type="expression" dxfId="1" priority="47" stopIfTrue="1">
      <formula>L172="A"</formula>
    </cfRule>
  </conditionalFormatting>
  <conditionalFormatting sqref="L172:M172">
    <cfRule type="expression" dxfId="2" priority="48" stopIfTrue="1">
      <formula>L172="G"</formula>
    </cfRule>
  </conditionalFormatting>
  <conditionalFormatting sqref="K172:M172">
    <cfRule type="expression" dxfId="0" priority="49" stopIfTrue="1">
      <formula>K172="R"</formula>
    </cfRule>
  </conditionalFormatting>
  <conditionalFormatting sqref="K172:M172">
    <cfRule type="expression" dxfId="1" priority="50" stopIfTrue="1">
      <formula>K172="A"</formula>
    </cfRule>
  </conditionalFormatting>
  <conditionalFormatting sqref="K172:M172">
    <cfRule type="expression" dxfId="2" priority="51" stopIfTrue="1">
      <formula>K172="G"</formula>
    </cfRule>
  </conditionalFormatting>
  <conditionalFormatting sqref="K172:M172">
    <cfRule type="expression" dxfId="0" priority="52" stopIfTrue="1">
      <formula>K172="R"</formula>
    </cfRule>
  </conditionalFormatting>
  <conditionalFormatting sqref="K172:M172">
    <cfRule type="expression" dxfId="1" priority="53" stopIfTrue="1">
      <formula>K172="A"</formula>
    </cfRule>
  </conditionalFormatting>
  <conditionalFormatting sqref="K172:M172">
    <cfRule type="expression" dxfId="2" priority="54" stopIfTrue="1">
      <formula>K172="G"</formula>
    </cfRule>
  </conditionalFormatting>
  <conditionalFormatting sqref="P172:R172">
    <cfRule type="expression" dxfId="0" priority="55" stopIfTrue="1">
      <formula>P172="R"</formula>
    </cfRule>
  </conditionalFormatting>
  <conditionalFormatting sqref="P172:R172">
    <cfRule type="expression" dxfId="1" priority="56" stopIfTrue="1">
      <formula>P172="A"</formula>
    </cfRule>
  </conditionalFormatting>
  <conditionalFormatting sqref="P172:R172">
    <cfRule type="expression" dxfId="2" priority="57" stopIfTrue="1">
      <formula>P172="G"</formula>
    </cfRule>
  </conditionalFormatting>
  <conditionalFormatting sqref="P172:R172">
    <cfRule type="expression" dxfId="0" priority="58" stopIfTrue="1">
      <formula>P172="R"</formula>
    </cfRule>
  </conditionalFormatting>
  <conditionalFormatting sqref="P172:R172">
    <cfRule type="expression" dxfId="1" priority="59" stopIfTrue="1">
      <formula>P172="A"</formula>
    </cfRule>
  </conditionalFormatting>
  <conditionalFormatting sqref="P172:R172">
    <cfRule type="expression" dxfId="2" priority="60" stopIfTrue="1">
      <formula>P172="G"</formula>
    </cfRule>
  </conditionalFormatting>
  <conditionalFormatting sqref="Q172:R172">
    <cfRule type="expression" dxfId="0" priority="61" stopIfTrue="1">
      <formula>Q172="R"</formula>
    </cfRule>
  </conditionalFormatting>
  <conditionalFormatting sqref="Q172:R172">
    <cfRule type="expression" dxfId="1" priority="62" stopIfTrue="1">
      <formula>Q172="A"</formula>
    </cfRule>
  </conditionalFormatting>
  <conditionalFormatting sqref="Q172:R172">
    <cfRule type="expression" dxfId="2" priority="63" stopIfTrue="1">
      <formula>Q172="G"</formula>
    </cfRule>
  </conditionalFormatting>
  <conditionalFormatting sqref="P172:R172">
    <cfRule type="expression" dxfId="0" priority="64" stopIfTrue="1">
      <formula>P172="R"</formula>
    </cfRule>
  </conditionalFormatting>
  <conditionalFormatting sqref="P172:R172">
    <cfRule type="expression" dxfId="1" priority="65" stopIfTrue="1">
      <formula>P172="A"</formula>
    </cfRule>
  </conditionalFormatting>
  <conditionalFormatting sqref="P172:R172">
    <cfRule type="expression" dxfId="2" priority="66" stopIfTrue="1">
      <formula>P172="G"</formula>
    </cfRule>
  </conditionalFormatting>
  <conditionalFormatting sqref="P172:R172">
    <cfRule type="expression" dxfId="0" priority="67" stopIfTrue="1">
      <formula>P172="R"</formula>
    </cfRule>
  </conditionalFormatting>
  <conditionalFormatting sqref="P172:R172">
    <cfRule type="expression" dxfId="1" priority="68" stopIfTrue="1">
      <formula>P172="A"</formula>
    </cfRule>
  </conditionalFormatting>
  <conditionalFormatting sqref="P172:R172">
    <cfRule type="expression" dxfId="2" priority="69" stopIfTrue="1">
      <formula>P172="G"</formula>
    </cfRule>
  </conditionalFormatting>
  <conditionalFormatting sqref="K173:M173">
    <cfRule type="expression" dxfId="0" priority="70" stopIfTrue="1">
      <formula>K173="R"</formula>
    </cfRule>
  </conditionalFormatting>
  <conditionalFormatting sqref="K173:M173">
    <cfRule type="expression" dxfId="1" priority="71" stopIfTrue="1">
      <formula>K173="A"</formula>
    </cfRule>
  </conditionalFormatting>
  <conditionalFormatting sqref="K173:M173">
    <cfRule type="expression" dxfId="2" priority="72" stopIfTrue="1">
      <formula>K173="G"</formula>
    </cfRule>
  </conditionalFormatting>
  <conditionalFormatting sqref="K173:M173">
    <cfRule type="expression" dxfId="0" priority="73" stopIfTrue="1">
      <formula>K173="R"</formula>
    </cfRule>
  </conditionalFormatting>
  <conditionalFormatting sqref="K173:M173">
    <cfRule type="expression" dxfId="1" priority="74" stopIfTrue="1">
      <formula>K173="A"</formula>
    </cfRule>
  </conditionalFormatting>
  <conditionalFormatting sqref="K173:M173">
    <cfRule type="expression" dxfId="2" priority="75" stopIfTrue="1">
      <formula>K173="G"</formula>
    </cfRule>
  </conditionalFormatting>
  <conditionalFormatting sqref="L173:M173">
    <cfRule type="expression" dxfId="0" priority="76" stopIfTrue="1">
      <formula>L173="R"</formula>
    </cfRule>
  </conditionalFormatting>
  <conditionalFormatting sqref="L173:M173">
    <cfRule type="expression" dxfId="1" priority="77" stopIfTrue="1">
      <formula>L173="A"</formula>
    </cfRule>
  </conditionalFormatting>
  <conditionalFormatting sqref="L173:M173">
    <cfRule type="expression" dxfId="2" priority="78" stopIfTrue="1">
      <formula>L173="G"</formula>
    </cfRule>
  </conditionalFormatting>
  <conditionalFormatting sqref="K173:M173">
    <cfRule type="expression" dxfId="0" priority="79" stopIfTrue="1">
      <formula>K173="R"</formula>
    </cfRule>
  </conditionalFormatting>
  <conditionalFormatting sqref="K173:M173">
    <cfRule type="expression" dxfId="1" priority="80" stopIfTrue="1">
      <formula>K173="A"</formula>
    </cfRule>
  </conditionalFormatting>
  <conditionalFormatting sqref="K173:M173">
    <cfRule type="expression" dxfId="2" priority="81" stopIfTrue="1">
      <formula>K173="G"</formula>
    </cfRule>
  </conditionalFormatting>
  <conditionalFormatting sqref="K173:M173">
    <cfRule type="expression" dxfId="0" priority="82" stopIfTrue="1">
      <formula>K173="R"</formula>
    </cfRule>
  </conditionalFormatting>
  <conditionalFormatting sqref="K173:M173">
    <cfRule type="expression" dxfId="1" priority="83" stopIfTrue="1">
      <formula>K173="A"</formula>
    </cfRule>
  </conditionalFormatting>
  <conditionalFormatting sqref="K173:M173">
    <cfRule type="expression" dxfId="2" priority="84" stopIfTrue="1">
      <formula>K173="G"</formula>
    </cfRule>
  </conditionalFormatting>
  <conditionalFormatting sqref="P173:R173">
    <cfRule type="expression" dxfId="0" priority="85" stopIfTrue="1">
      <formula>P173="R"</formula>
    </cfRule>
  </conditionalFormatting>
  <conditionalFormatting sqref="P173:R173">
    <cfRule type="expression" dxfId="1" priority="86" stopIfTrue="1">
      <formula>P173="A"</formula>
    </cfRule>
  </conditionalFormatting>
  <conditionalFormatting sqref="P173:R173">
    <cfRule type="expression" dxfId="2" priority="87" stopIfTrue="1">
      <formula>P173="G"</formula>
    </cfRule>
  </conditionalFormatting>
  <conditionalFormatting sqref="P173:R173">
    <cfRule type="expression" dxfId="0" priority="88" stopIfTrue="1">
      <formula>P173="R"</formula>
    </cfRule>
  </conditionalFormatting>
  <conditionalFormatting sqref="P173:R173">
    <cfRule type="expression" dxfId="1" priority="89" stopIfTrue="1">
      <formula>P173="A"</formula>
    </cfRule>
  </conditionalFormatting>
  <conditionalFormatting sqref="P173:R173">
    <cfRule type="expression" dxfId="2" priority="90" stopIfTrue="1">
      <formula>P173="G"</formula>
    </cfRule>
  </conditionalFormatting>
  <conditionalFormatting sqref="Q173:R173">
    <cfRule type="expression" dxfId="0" priority="91" stopIfTrue="1">
      <formula>Q173="R"</formula>
    </cfRule>
  </conditionalFormatting>
  <conditionalFormatting sqref="Q173:R173">
    <cfRule type="expression" dxfId="1" priority="92" stopIfTrue="1">
      <formula>Q173="A"</formula>
    </cfRule>
  </conditionalFormatting>
  <conditionalFormatting sqref="Q173:R173">
    <cfRule type="expression" dxfId="2" priority="93" stopIfTrue="1">
      <formula>Q173="G"</formula>
    </cfRule>
  </conditionalFormatting>
  <conditionalFormatting sqref="P173:R173">
    <cfRule type="expression" dxfId="0" priority="94" stopIfTrue="1">
      <formula>P173="R"</formula>
    </cfRule>
  </conditionalFormatting>
  <conditionalFormatting sqref="P173:R173">
    <cfRule type="expression" dxfId="1" priority="95" stopIfTrue="1">
      <formula>P173="A"</formula>
    </cfRule>
  </conditionalFormatting>
  <conditionalFormatting sqref="P173:R173">
    <cfRule type="expression" dxfId="2" priority="96" stopIfTrue="1">
      <formula>P173="G"</formula>
    </cfRule>
  </conditionalFormatting>
  <conditionalFormatting sqref="P173:R173">
    <cfRule type="expression" dxfId="0" priority="97" stopIfTrue="1">
      <formula>P173="R"</formula>
    </cfRule>
  </conditionalFormatting>
  <conditionalFormatting sqref="P173:R173">
    <cfRule type="expression" dxfId="1" priority="98" stopIfTrue="1">
      <formula>P173="A"</formula>
    </cfRule>
  </conditionalFormatting>
  <conditionalFormatting sqref="P173:R173">
    <cfRule type="expression" dxfId="2" priority="99" stopIfTrue="1">
      <formula>P173="G"</formula>
    </cfRule>
  </conditionalFormatting>
  <dataValidations>
    <dataValidation type="custom" allowBlank="1" showInputMessage="1" showErrorMessage="1" prompt="Data Entry Error - You have selected &quot;Not-for-profit/Voluntary Sector Organisation&quot; or &quot;None&quot; as subcontractor but are entering data into Private Limited Company/Public Limited Company tab." sqref="E16 J16 O16 F21:H23 K21:M23 P21:R23 F25:H27 K25:M27 P25:R27 F29:H33 K29:M33 P29:R33 F36:H42 K36:M42 P36:R42 F45:H46 K45:M46 P45:R46 F48:H49 K48:M49 P48:R49 F56:H56 K56:M56 P56:R56 F131:H133 K131:M133 P131:R133 F145:H146 K145:M146 P145:R146 F149:H149 K149:M149 P149:R149">
      <formula1>'Bidder Instructions'!$G$40=SysConfig!$F$36</formula1>
    </dataValidation>
    <dataValidation type="list" allowBlank="1" showInputMessage="1" showErrorMessage="1" prompt="Data Entry Error - You have selected &quot;Not-for-profit/Voluntary Organisations&quot;  as bidder but are entering data into &quot;Private Limited Company/Publicly Limited Company&quot; input tab." sqref="F24:H24 K24:M24 P24:R24">
      <formula1>SysConfig!$F$20:$F$27</formula1>
    </dataValidation>
    <dataValidation type="custom" allowBlank="1" showInputMessage="1" showErrorMessage="1" prompt="Data Entry Error - You have selected &quot;Not-for-profit/Voluntary Sector Organisation&quot; or &quot;None&quot; but are entering data into the &quot;Private Limited Company/PLC&quot; tab. Otherwise, you are attempting to enter a negative value in the balance sheet. " sqref="F57:H60 K57:M60 P57:R60 F63:H72 K63:M72 P63:R72 F75:H90 K75:M90 P75:R90 F93:H108 K93:M108 P93:R108 F115:H128 K115:M128 P115:R128 F138:H138 K138:M138 P138:R138">
      <formula1>AND('Bidder Instructions'!$G$40=SysConfig!$F$36,F57&gt;=0)</formula1>
    </dataValidation>
    <dataValidation type="list" allowBlank="1" showInputMessage="1" showErrorMessage="1" prompt="Data Entry Error - You have selected &quot;Not-for-profit/Voluntary Organisations&quot;  as bidder but are entering data into &quot;Private Limited Company/Publicly Limited Company&quot; input tab." sqref="F139:H139 K139:M139 P139:R139">
      <formula1>SysConfig!$F$43:$F$44</formula1>
    </dataValidation>
    <dataValidation type="custom" allowBlank="1" showInputMessage="1" showErrorMessage="1" prompt="Data Entry Error - You have selected &quot;Not-for-profit/Voluntary Sector Organisation&quot; or &quot;None&quot; as subcontractor but are entering data into Private Limited Company/Public Limited Company tab. Otherwise you have entered a positive value for D&amp;A." sqref="F52:H53 K52:M53 P52:R53">
      <formula1>AND('Bidder Instructions'!$G$40=SysConfig!$F$36,F52&lt;=0)</formula1>
    </dataValidation>
  </dataValidations>
  <printOptions/>
  <pageMargins bottom="0.7480314960629921" footer="0.0" header="0.0" left="0.7086614173228347" right="0.7086614173228347" top="0.7480314960629921"/>
  <pageSetup paperSize="9"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1" width="4.14"/>
    <col customWidth="1" min="2" max="2" width="6.0"/>
    <col customWidth="1" min="3" max="3" width="34.43"/>
    <col customWidth="1" min="4" max="4" width="1.71"/>
    <col customWidth="1" min="5" max="5" width="71.43"/>
    <col customWidth="1" min="6" max="14" width="26.43"/>
    <col customWidth="1" min="15" max="15" width="3.71"/>
    <col customWidth="1" min="16" max="16" width="71.43"/>
    <col customWidth="1" min="17" max="25" width="26.43"/>
    <col customWidth="1" min="26" max="26" width="3.71"/>
    <col customWidth="1" min="27" max="27" width="71.43"/>
    <col customWidth="1" min="28" max="36" width="26.57"/>
    <col customWidth="1" min="37" max="37" width="9.14"/>
    <col customWidth="1" hidden="1" min="38" max="47" width="9.14"/>
  </cols>
  <sheetData>
    <row r="1" ht="14.25" customHeight="1">
      <c r="A1" s="1" t="s">
        <v>108</v>
      </c>
      <c r="B1" s="1"/>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ht="14.25" customHeight="1">
      <c r="A2" s="1"/>
      <c r="B2" s="1"/>
      <c r="C2" s="3" t="str">
        <f>cstProjectName</f>
        <v>RM 6251 Supply of Energy</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ht="14.25" customHeight="1">
      <c r="A3" s="1"/>
      <c r="B3" s="1"/>
      <c r="C3" s="4" t="str">
        <f>MID(CELL("filename",A1),FIND("]",CELL("filename",A1))+1,256)&amp;" Sheet"</f>
        <v>#VALUE!</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ht="14.25" customHeight="1">
      <c r="A4" s="1"/>
      <c r="B4" s="1"/>
      <c r="C4" s="2" t="str">
        <f>IF(ISBLANK(cstProtectiveMarking),"",cstProtectiveMarking)</f>
        <v>OFFICIAL</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ht="14.25" customHeight="1">
      <c r="A5" s="1"/>
      <c r="B5" s="1"/>
      <c r="C5" s="9" t="str">
        <f>HYPERLINK("#'Contents'!A1",sysChkWord)</f>
        <v>1 Error 1 Warning</v>
      </c>
      <c r="D5" s="8"/>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ht="14.25" customHeight="1">
      <c r="A6" s="1"/>
      <c r="B6" s="9"/>
      <c r="C6" s="10" t="str">
        <f>HYPERLINK("#'Contents'!A1","Click for Contents")</f>
        <v>Click for Contents</v>
      </c>
      <c r="D6" s="7"/>
      <c r="E6" s="8"/>
      <c r="F6" s="8"/>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row>
    <row r="8" ht="14.25" customHeight="1">
      <c r="A8" s="26">
        <f t="shared" ref="A8:B8" si="1">SUM(A9:A156)</f>
        <v>0</v>
      </c>
      <c r="B8" s="26">
        <f t="shared" si="1"/>
        <v>0</v>
      </c>
      <c r="C8" s="13"/>
      <c r="D8" s="13"/>
      <c r="E8" s="13"/>
      <c r="F8" s="13"/>
      <c r="G8" s="13"/>
      <c r="H8" s="13"/>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ht="14.25" customHeight="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row>
    <row r="10" ht="14.25" customHeight="1">
      <c r="B10" s="81"/>
      <c r="C10" s="81"/>
      <c r="D10" s="81"/>
      <c r="E10" s="81" t="s">
        <v>108</v>
      </c>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row>
    <row r="11" ht="14.25" customHeight="1">
      <c r="A11" s="14"/>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row>
    <row r="12" ht="14.25" customHeight="1">
      <c r="A12" s="14"/>
      <c r="B12" s="81"/>
      <c r="C12" s="81"/>
      <c r="D12" s="81"/>
      <c r="E12" s="82" t="s">
        <v>341</v>
      </c>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row>
    <row r="13" ht="14.25" customHeight="1">
      <c r="A13" s="14"/>
      <c r="B13" s="81"/>
      <c r="C13" s="81"/>
      <c r="D13" s="81"/>
      <c r="E13" s="24" t="s">
        <v>342</v>
      </c>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row>
    <row r="14" ht="14.25" customHeight="1">
      <c r="A14" s="14"/>
      <c r="B14" s="81"/>
      <c r="C14" s="81"/>
      <c r="D14" s="81"/>
      <c r="E14" s="23" t="s">
        <v>335</v>
      </c>
      <c r="F14" s="23"/>
      <c r="G14" s="23"/>
      <c r="H14" s="23"/>
      <c r="I14" s="23"/>
      <c r="J14" s="23"/>
      <c r="K14" s="23"/>
      <c r="L14" s="23"/>
      <c r="M14" s="23"/>
      <c r="N14" s="23"/>
      <c r="O14" s="23"/>
      <c r="P14" s="23" t="s">
        <v>336</v>
      </c>
      <c r="Q14" s="23"/>
      <c r="R14" s="23"/>
      <c r="S14" s="23"/>
      <c r="T14" s="23"/>
      <c r="U14" s="23"/>
      <c r="V14" s="23"/>
      <c r="W14" s="23"/>
      <c r="X14" s="23"/>
      <c r="Y14" s="23"/>
      <c r="Z14" s="23"/>
      <c r="AA14" s="23" t="s">
        <v>337</v>
      </c>
      <c r="AB14" s="23"/>
      <c r="AC14" s="23"/>
      <c r="AD14" s="23"/>
      <c r="AE14" s="23"/>
      <c r="AF14" s="23"/>
      <c r="AG14" s="23"/>
      <c r="AH14" s="23"/>
      <c r="AI14" s="23"/>
      <c r="AJ14" s="23"/>
    </row>
    <row r="15" ht="14.25" customHeight="1">
      <c r="A15" s="14"/>
      <c r="B15" s="81"/>
      <c r="C15" s="81"/>
      <c r="D15" s="81"/>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14"/>
      <c r="AL15" s="14"/>
      <c r="AM15" s="14"/>
      <c r="AN15" s="14"/>
      <c r="AO15" s="14"/>
      <c r="AP15" s="14"/>
      <c r="AQ15" s="14"/>
      <c r="AR15" s="14"/>
      <c r="AS15" s="14"/>
      <c r="AT15" s="14"/>
      <c r="AU15" s="14"/>
    </row>
    <row r="16" ht="14.25" customHeight="1">
      <c r="A16" s="14"/>
      <c r="B16" s="81"/>
      <c r="C16" s="81"/>
      <c r="D16" s="81"/>
      <c r="E16" s="84" t="s">
        <v>335</v>
      </c>
      <c r="F16" s="81"/>
      <c r="G16" s="81"/>
      <c r="H16" s="81"/>
      <c r="I16" s="81"/>
      <c r="J16" s="81"/>
      <c r="K16" s="81"/>
      <c r="L16" s="81"/>
      <c r="M16" s="81"/>
      <c r="N16" s="81"/>
      <c r="O16" s="81"/>
      <c r="P16" s="84" t="s">
        <v>336</v>
      </c>
      <c r="Q16" s="81"/>
      <c r="R16" s="81"/>
      <c r="S16" s="81"/>
      <c r="T16" s="81"/>
      <c r="U16" s="81"/>
      <c r="V16" s="81"/>
      <c r="W16" s="81"/>
      <c r="X16" s="81"/>
      <c r="Y16" s="81"/>
      <c r="Z16" s="81"/>
      <c r="AA16" s="84" t="s">
        <v>337</v>
      </c>
      <c r="AB16" s="81"/>
      <c r="AC16" s="81"/>
      <c r="AD16" s="81"/>
      <c r="AE16" s="81"/>
      <c r="AF16" s="81"/>
      <c r="AG16" s="86"/>
      <c r="AH16" s="81"/>
      <c r="AI16" s="81"/>
      <c r="AJ16" s="86"/>
    </row>
    <row r="17" ht="14.25" customHeight="1">
      <c r="A17" s="14"/>
      <c r="B17" s="85"/>
      <c r="C17" s="85"/>
      <c r="D17" s="14"/>
      <c r="E17" s="88"/>
      <c r="F17" s="14" t="s">
        <v>267</v>
      </c>
      <c r="G17" s="14" t="s">
        <v>268</v>
      </c>
      <c r="H17" s="81" t="s">
        <v>269</v>
      </c>
      <c r="I17" s="14" t="s">
        <v>267</v>
      </c>
      <c r="J17" s="14" t="s">
        <v>268</v>
      </c>
      <c r="K17" s="81" t="s">
        <v>269</v>
      </c>
      <c r="L17" s="14" t="s">
        <v>267</v>
      </c>
      <c r="M17" s="14" t="s">
        <v>268</v>
      </c>
      <c r="N17" s="81" t="s">
        <v>269</v>
      </c>
      <c r="O17" s="14"/>
      <c r="P17" s="88"/>
      <c r="Q17" s="14" t="s">
        <v>267</v>
      </c>
      <c r="R17" s="14" t="s">
        <v>268</v>
      </c>
      <c r="S17" s="81" t="s">
        <v>269</v>
      </c>
      <c r="T17" s="14" t="s">
        <v>267</v>
      </c>
      <c r="U17" s="14" t="s">
        <v>268</v>
      </c>
      <c r="V17" s="81" t="s">
        <v>269</v>
      </c>
      <c r="W17" s="14" t="s">
        <v>267</v>
      </c>
      <c r="X17" s="14" t="s">
        <v>268</v>
      </c>
      <c r="Y17" s="81" t="s">
        <v>269</v>
      </c>
      <c r="Z17" s="14"/>
      <c r="AA17" s="88"/>
      <c r="AB17" s="14" t="s">
        <v>267</v>
      </c>
      <c r="AC17" s="14" t="s">
        <v>268</v>
      </c>
      <c r="AD17" s="81" t="s">
        <v>269</v>
      </c>
      <c r="AE17" s="14" t="s">
        <v>267</v>
      </c>
      <c r="AF17" s="14" t="s">
        <v>268</v>
      </c>
      <c r="AG17" s="81" t="s">
        <v>269</v>
      </c>
      <c r="AH17" s="14" t="s">
        <v>267</v>
      </c>
      <c r="AI17" s="14" t="s">
        <v>268</v>
      </c>
      <c r="AJ17" s="81" t="s">
        <v>269</v>
      </c>
    </row>
    <row r="18" ht="12.0" customHeight="1">
      <c r="A18" s="14"/>
      <c r="B18" s="85"/>
      <c r="C18" s="85"/>
      <c r="D18" s="14"/>
      <c r="E18" s="88"/>
      <c r="F18" s="14"/>
      <c r="G18" s="14"/>
      <c r="H18" s="81"/>
      <c r="I18" s="14"/>
      <c r="J18" s="14"/>
      <c r="K18" s="81"/>
      <c r="L18" s="14"/>
      <c r="M18" s="14"/>
      <c r="N18" s="81"/>
      <c r="O18" s="14"/>
      <c r="P18" s="88"/>
      <c r="Q18" s="14"/>
      <c r="R18" s="14"/>
      <c r="S18" s="81"/>
      <c r="T18" s="14"/>
      <c r="U18" s="14"/>
      <c r="V18" s="81"/>
      <c r="W18" s="14"/>
      <c r="X18" s="14"/>
      <c r="Y18" s="81"/>
      <c r="Z18" s="14"/>
      <c r="AA18" s="88"/>
      <c r="AB18" s="14"/>
      <c r="AC18" s="14"/>
      <c r="AD18" s="81"/>
      <c r="AE18" s="14"/>
      <c r="AF18" s="14"/>
      <c r="AG18" s="81"/>
      <c r="AH18" s="14"/>
      <c r="AI18" s="14"/>
      <c r="AJ18" s="81"/>
    </row>
    <row r="19" ht="12.0" customHeight="1">
      <c r="A19" s="14"/>
      <c r="B19" s="85"/>
      <c r="C19" s="85"/>
      <c r="D19" s="14"/>
      <c r="E19" s="88"/>
      <c r="F19" s="14"/>
      <c r="G19" s="14"/>
      <c r="H19" s="81"/>
      <c r="I19" s="14"/>
      <c r="J19" s="14"/>
      <c r="K19" s="81"/>
      <c r="L19" s="14"/>
      <c r="M19" s="14"/>
      <c r="N19" s="81"/>
      <c r="O19" s="14"/>
      <c r="P19" s="88"/>
      <c r="Q19" s="14"/>
      <c r="R19" s="14"/>
      <c r="S19" s="81"/>
      <c r="T19" s="14"/>
      <c r="U19" s="14"/>
      <c r="V19" s="81"/>
      <c r="W19" s="14"/>
      <c r="X19" s="14"/>
      <c r="Y19" s="81"/>
      <c r="Z19" s="14"/>
      <c r="AA19" s="88"/>
      <c r="AB19" s="14"/>
      <c r="AC19" s="14"/>
      <c r="AD19" s="81"/>
      <c r="AE19" s="14"/>
      <c r="AF19" s="14"/>
      <c r="AG19" s="81"/>
      <c r="AH19" s="14"/>
      <c r="AI19" s="14"/>
      <c r="AJ19" s="81"/>
    </row>
    <row r="20" ht="14.25" customHeight="1">
      <c r="A20" s="81"/>
      <c r="B20" s="85"/>
      <c r="C20" s="85"/>
      <c r="D20" s="81"/>
      <c r="E20" s="89" t="s">
        <v>147</v>
      </c>
      <c r="F20" s="81"/>
      <c r="G20" s="81"/>
      <c r="H20" s="81"/>
      <c r="I20" s="81"/>
      <c r="J20" s="81"/>
      <c r="K20" s="81"/>
      <c r="L20" s="81"/>
      <c r="M20" s="81"/>
      <c r="N20" s="90" t="s">
        <v>148</v>
      </c>
      <c r="O20" s="81"/>
      <c r="P20" s="89" t="s">
        <v>147</v>
      </c>
      <c r="Q20" s="81"/>
      <c r="R20" s="81"/>
      <c r="S20" s="81"/>
      <c r="T20" s="81"/>
      <c r="U20" s="81"/>
      <c r="V20" s="81"/>
      <c r="W20" s="81"/>
      <c r="X20" s="81"/>
      <c r="Y20" s="90" t="s">
        <v>148</v>
      </c>
      <c r="Z20" s="81"/>
      <c r="AA20" s="89" t="s">
        <v>147</v>
      </c>
      <c r="AB20" s="81"/>
      <c r="AC20" s="81"/>
      <c r="AD20" s="81"/>
      <c r="AE20" s="81"/>
      <c r="AF20" s="81"/>
      <c r="AG20" s="81"/>
      <c r="AH20" s="81"/>
      <c r="AI20" s="81"/>
      <c r="AJ20" s="90" t="s">
        <v>148</v>
      </c>
    </row>
    <row r="21" ht="14.25" customHeight="1">
      <c r="A21" s="85"/>
      <c r="C21" s="85"/>
      <c r="D21" s="14"/>
      <c r="E21" s="91" t="s">
        <v>270</v>
      </c>
      <c r="F21" s="94" t="str">
        <f t="shared" ref="F21:F25" si="2">H21</f>
        <v>31/XX/20XX</v>
      </c>
      <c r="G21" s="94" t="str">
        <f t="shared" ref="G21:G25" si="3">H21</f>
        <v>31/XX/20XX</v>
      </c>
      <c r="H21" s="93" t="s">
        <v>150</v>
      </c>
      <c r="I21" s="94" t="str">
        <f t="shared" ref="I21:I25" si="4">K21</f>
        <v>31/XX/20XX</v>
      </c>
      <c r="J21" s="94" t="str">
        <f t="shared" ref="J21:J25" si="5">K21</f>
        <v>31/XX/20XX</v>
      </c>
      <c r="K21" s="93" t="s">
        <v>150</v>
      </c>
      <c r="L21" s="94" t="str">
        <f t="shared" ref="L21:L25" si="6">N21</f>
        <v>31/XX/20XX</v>
      </c>
      <c r="M21" s="94" t="str">
        <f t="shared" ref="M21:M25" si="7">N21</f>
        <v>31/XX/20XX</v>
      </c>
      <c r="N21" s="93" t="s">
        <v>150</v>
      </c>
      <c r="O21" s="14"/>
      <c r="P21" s="91" t="s">
        <v>270</v>
      </c>
      <c r="Q21" s="94" t="str">
        <f t="shared" ref="Q21:Q25" si="8">S21</f>
        <v>31/XX/20XX</v>
      </c>
      <c r="R21" s="94" t="str">
        <f t="shared" ref="R21:R25" si="9">S21</f>
        <v>31/XX/20XX</v>
      </c>
      <c r="S21" s="93" t="s">
        <v>150</v>
      </c>
      <c r="T21" s="94" t="str">
        <f t="shared" ref="T21:T25" si="10">V21</f>
        <v>31/XX/20XX</v>
      </c>
      <c r="U21" s="94" t="str">
        <f t="shared" ref="U21:U25" si="11">V21</f>
        <v>31/XX/20XX</v>
      </c>
      <c r="V21" s="93" t="s">
        <v>150</v>
      </c>
      <c r="W21" s="94" t="str">
        <f t="shared" ref="W21:W25" si="12">Y21</f>
        <v>31/XX/20XX</v>
      </c>
      <c r="X21" s="94" t="str">
        <f t="shared" ref="X21:X25" si="13">Y21</f>
        <v>31/XX/20XX</v>
      </c>
      <c r="Y21" s="93" t="s">
        <v>150</v>
      </c>
      <c r="Z21" s="14"/>
      <c r="AA21" s="91" t="s">
        <v>270</v>
      </c>
      <c r="AB21" s="94" t="str">
        <f t="shared" ref="AB21:AB25" si="14">AD21</f>
        <v>31/XX/20XX</v>
      </c>
      <c r="AC21" s="94" t="str">
        <f t="shared" ref="AC21:AC25" si="15">AD21</f>
        <v>31/XX/20XX</v>
      </c>
      <c r="AD21" s="93" t="s">
        <v>150</v>
      </c>
      <c r="AE21" s="94" t="str">
        <f t="shared" ref="AE21:AE25" si="16">AG21</f>
        <v>31/XX/20XX</v>
      </c>
      <c r="AF21" s="94" t="str">
        <f t="shared" ref="AF21:AF25" si="17">AG21</f>
        <v>31/XX/20XX</v>
      </c>
      <c r="AG21" s="93" t="s">
        <v>150</v>
      </c>
      <c r="AH21" s="94" t="str">
        <f t="shared" ref="AH21:AH25" si="18">AJ21</f>
        <v>31/XX/20XX</v>
      </c>
      <c r="AI21" s="94" t="str">
        <f t="shared" ref="AI21:AI25" si="19">AJ21</f>
        <v>31/XX/20XX</v>
      </c>
      <c r="AJ21" s="93" t="s">
        <v>150</v>
      </c>
    </row>
    <row r="22" ht="14.25" customHeight="1">
      <c r="A22" s="85"/>
      <c r="C22" s="85"/>
      <c r="D22" s="14"/>
      <c r="E22" s="48" t="s">
        <v>152</v>
      </c>
      <c r="F22" s="115">
        <f t="shared" si="2"/>
        <v>12</v>
      </c>
      <c r="G22" s="115">
        <f t="shared" si="3"/>
        <v>12</v>
      </c>
      <c r="H22" s="84">
        <v>12.0</v>
      </c>
      <c r="I22" s="115">
        <f t="shared" si="4"/>
        <v>12</v>
      </c>
      <c r="J22" s="115">
        <f t="shared" si="5"/>
        <v>12</v>
      </c>
      <c r="K22" s="84">
        <v>12.0</v>
      </c>
      <c r="L22" s="115">
        <f t="shared" si="6"/>
        <v>12</v>
      </c>
      <c r="M22" s="115">
        <f t="shared" si="7"/>
        <v>12</v>
      </c>
      <c r="N22" s="84">
        <v>12.0</v>
      </c>
      <c r="O22" s="14"/>
      <c r="P22" s="48" t="s">
        <v>152</v>
      </c>
      <c r="Q22" s="115">
        <f t="shared" si="8"/>
        <v>12</v>
      </c>
      <c r="R22" s="115">
        <f t="shared" si="9"/>
        <v>12</v>
      </c>
      <c r="S22" s="84">
        <v>12.0</v>
      </c>
      <c r="T22" s="115">
        <f t="shared" si="10"/>
        <v>12</v>
      </c>
      <c r="U22" s="115">
        <f t="shared" si="11"/>
        <v>12</v>
      </c>
      <c r="V22" s="84">
        <v>12.0</v>
      </c>
      <c r="W22" s="115">
        <f t="shared" si="12"/>
        <v>12</v>
      </c>
      <c r="X22" s="115">
        <f t="shared" si="13"/>
        <v>12</v>
      </c>
      <c r="Y22" s="84">
        <v>12.0</v>
      </c>
      <c r="Z22" s="14"/>
      <c r="AA22" s="48" t="s">
        <v>152</v>
      </c>
      <c r="AB22" s="115">
        <f t="shared" si="14"/>
        <v>12</v>
      </c>
      <c r="AC22" s="115">
        <f t="shared" si="15"/>
        <v>12</v>
      </c>
      <c r="AD22" s="84">
        <v>12.0</v>
      </c>
      <c r="AE22" s="115">
        <f t="shared" si="16"/>
        <v>12</v>
      </c>
      <c r="AF22" s="115">
        <f t="shared" si="17"/>
        <v>12</v>
      </c>
      <c r="AG22" s="84">
        <v>12.0</v>
      </c>
      <c r="AH22" s="115">
        <f t="shared" si="18"/>
        <v>12</v>
      </c>
      <c r="AI22" s="115">
        <f t="shared" si="19"/>
        <v>12</v>
      </c>
      <c r="AJ22" s="84">
        <v>12.0</v>
      </c>
    </row>
    <row r="23" ht="14.25" customHeight="1">
      <c r="A23" s="85"/>
      <c r="C23" s="85"/>
      <c r="D23" s="14"/>
      <c r="E23" s="48" t="s">
        <v>153</v>
      </c>
      <c r="F23" s="115" t="str">
        <f t="shared" si="2"/>
        <v>N</v>
      </c>
      <c r="G23" s="115" t="str">
        <f t="shared" si="3"/>
        <v>N</v>
      </c>
      <c r="H23" s="84" t="s">
        <v>154</v>
      </c>
      <c r="I23" s="115" t="str">
        <f t="shared" si="4"/>
        <v>N</v>
      </c>
      <c r="J23" s="115" t="str">
        <f t="shared" si="5"/>
        <v>N</v>
      </c>
      <c r="K23" s="84" t="s">
        <v>154</v>
      </c>
      <c r="L23" s="115" t="str">
        <f t="shared" si="6"/>
        <v>N</v>
      </c>
      <c r="M23" s="115" t="str">
        <f t="shared" si="7"/>
        <v>N</v>
      </c>
      <c r="N23" s="84" t="s">
        <v>154</v>
      </c>
      <c r="O23" s="14"/>
      <c r="P23" s="48" t="s">
        <v>153</v>
      </c>
      <c r="Q23" s="115" t="str">
        <f t="shared" si="8"/>
        <v>N</v>
      </c>
      <c r="R23" s="115" t="str">
        <f t="shared" si="9"/>
        <v>N</v>
      </c>
      <c r="S23" s="84" t="s">
        <v>154</v>
      </c>
      <c r="T23" s="115" t="str">
        <f t="shared" si="10"/>
        <v>N</v>
      </c>
      <c r="U23" s="115" t="str">
        <f t="shared" si="11"/>
        <v>N</v>
      </c>
      <c r="V23" s="84" t="s">
        <v>154</v>
      </c>
      <c r="W23" s="115" t="str">
        <f t="shared" si="12"/>
        <v>N</v>
      </c>
      <c r="X23" s="115" t="str">
        <f t="shared" si="13"/>
        <v>N</v>
      </c>
      <c r="Y23" s="84" t="s">
        <v>154</v>
      </c>
      <c r="Z23" s="14"/>
      <c r="AA23" s="48" t="s">
        <v>153</v>
      </c>
      <c r="AB23" s="115" t="str">
        <f t="shared" si="14"/>
        <v>N</v>
      </c>
      <c r="AC23" s="115" t="str">
        <f t="shared" si="15"/>
        <v>N</v>
      </c>
      <c r="AD23" s="84" t="s">
        <v>154</v>
      </c>
      <c r="AE23" s="115" t="str">
        <f t="shared" si="16"/>
        <v>N</v>
      </c>
      <c r="AF23" s="115" t="str">
        <f t="shared" si="17"/>
        <v>N</v>
      </c>
      <c r="AG23" s="84" t="s">
        <v>154</v>
      </c>
      <c r="AH23" s="115" t="str">
        <f t="shared" si="18"/>
        <v>N</v>
      </c>
      <c r="AI23" s="115" t="str">
        <f t="shared" si="19"/>
        <v>N</v>
      </c>
      <c r="AJ23" s="84" t="s">
        <v>154</v>
      </c>
    </row>
    <row r="24" ht="14.25" customHeight="1">
      <c r="A24" s="85"/>
      <c r="C24" s="85"/>
      <c r="D24" s="14"/>
      <c r="E24" s="48" t="s">
        <v>62</v>
      </c>
      <c r="F24" s="115" t="str">
        <f t="shared" si="2"/>
        <v>N/A</v>
      </c>
      <c r="G24" s="115" t="str">
        <f t="shared" si="3"/>
        <v>N/A</v>
      </c>
      <c r="H24" s="36" t="s">
        <v>156</v>
      </c>
      <c r="I24" s="115" t="str">
        <f t="shared" si="4"/>
        <v>N/A</v>
      </c>
      <c r="J24" s="115" t="str">
        <f t="shared" si="5"/>
        <v>N/A</v>
      </c>
      <c r="K24" s="36" t="s">
        <v>156</v>
      </c>
      <c r="L24" s="115" t="str">
        <f t="shared" si="6"/>
        <v>N/A</v>
      </c>
      <c r="M24" s="115" t="str">
        <f t="shared" si="7"/>
        <v>N/A</v>
      </c>
      <c r="N24" s="36" t="s">
        <v>156</v>
      </c>
      <c r="O24" s="14"/>
      <c r="P24" s="48" t="s">
        <v>62</v>
      </c>
      <c r="Q24" s="115" t="str">
        <f t="shared" si="8"/>
        <v>N/A</v>
      </c>
      <c r="R24" s="115" t="str">
        <f t="shared" si="9"/>
        <v>N/A</v>
      </c>
      <c r="S24" s="36" t="s">
        <v>156</v>
      </c>
      <c r="T24" s="115" t="str">
        <f t="shared" si="10"/>
        <v>N/A</v>
      </c>
      <c r="U24" s="115" t="str">
        <f t="shared" si="11"/>
        <v>N/A</v>
      </c>
      <c r="V24" s="36" t="s">
        <v>156</v>
      </c>
      <c r="W24" s="115" t="str">
        <f t="shared" si="12"/>
        <v>N/A</v>
      </c>
      <c r="X24" s="115" t="str">
        <f t="shared" si="13"/>
        <v>N/A</v>
      </c>
      <c r="Y24" s="36" t="s">
        <v>156</v>
      </c>
      <c r="Z24" s="14"/>
      <c r="AA24" s="48" t="s">
        <v>62</v>
      </c>
      <c r="AB24" s="115" t="str">
        <f t="shared" si="14"/>
        <v>N/A</v>
      </c>
      <c r="AC24" s="115" t="str">
        <f t="shared" si="15"/>
        <v>N/A</v>
      </c>
      <c r="AD24" s="36" t="s">
        <v>156</v>
      </c>
      <c r="AE24" s="115" t="str">
        <f t="shared" si="16"/>
        <v>N/A</v>
      </c>
      <c r="AF24" s="115" t="str">
        <f t="shared" si="17"/>
        <v>N/A</v>
      </c>
      <c r="AG24" s="36" t="s">
        <v>156</v>
      </c>
      <c r="AH24" s="115" t="str">
        <f t="shared" si="18"/>
        <v>N/A</v>
      </c>
      <c r="AI24" s="115" t="str">
        <f t="shared" si="19"/>
        <v>N/A</v>
      </c>
      <c r="AJ24" s="36" t="s">
        <v>156</v>
      </c>
    </row>
    <row r="25" ht="14.25" customHeight="1">
      <c r="A25" s="85"/>
      <c r="C25" s="85"/>
      <c r="D25" s="14"/>
      <c r="E25" s="48" t="s">
        <v>157</v>
      </c>
      <c r="F25" s="115" t="str">
        <f t="shared" si="2"/>
        <v>Annual</v>
      </c>
      <c r="G25" s="115" t="str">
        <f t="shared" si="3"/>
        <v>Annual</v>
      </c>
      <c r="H25" s="84" t="s">
        <v>158</v>
      </c>
      <c r="I25" s="115" t="str">
        <f t="shared" si="4"/>
        <v>Annual</v>
      </c>
      <c r="J25" s="115" t="str">
        <f t="shared" si="5"/>
        <v>Annual</v>
      </c>
      <c r="K25" s="84" t="s">
        <v>158</v>
      </c>
      <c r="L25" s="115" t="str">
        <f t="shared" si="6"/>
        <v>Annual</v>
      </c>
      <c r="M25" s="115" t="str">
        <f t="shared" si="7"/>
        <v>Annual</v>
      </c>
      <c r="N25" s="84" t="s">
        <v>158</v>
      </c>
      <c r="O25" s="14"/>
      <c r="P25" s="48" t="s">
        <v>157</v>
      </c>
      <c r="Q25" s="115" t="str">
        <f t="shared" si="8"/>
        <v>Annual</v>
      </c>
      <c r="R25" s="115" t="str">
        <f t="shared" si="9"/>
        <v>Annual</v>
      </c>
      <c r="S25" s="84" t="s">
        <v>158</v>
      </c>
      <c r="T25" s="115" t="str">
        <f t="shared" si="10"/>
        <v>Annual</v>
      </c>
      <c r="U25" s="115" t="str">
        <f t="shared" si="11"/>
        <v>Annual</v>
      </c>
      <c r="V25" s="84" t="s">
        <v>158</v>
      </c>
      <c r="W25" s="115" t="str">
        <f t="shared" si="12"/>
        <v>Annual</v>
      </c>
      <c r="X25" s="115" t="str">
        <f t="shared" si="13"/>
        <v>Annual</v>
      </c>
      <c r="Y25" s="84" t="s">
        <v>158</v>
      </c>
      <c r="Z25" s="14"/>
      <c r="AA25" s="48" t="s">
        <v>157</v>
      </c>
      <c r="AB25" s="115" t="str">
        <f t="shared" si="14"/>
        <v>Annual</v>
      </c>
      <c r="AC25" s="115" t="str">
        <f t="shared" si="15"/>
        <v>Annual</v>
      </c>
      <c r="AD25" s="84" t="s">
        <v>158</v>
      </c>
      <c r="AE25" s="115" t="str">
        <f t="shared" si="16"/>
        <v>Annual</v>
      </c>
      <c r="AF25" s="115" t="str">
        <f t="shared" si="17"/>
        <v>Annual</v>
      </c>
      <c r="AG25" s="84" t="s">
        <v>158</v>
      </c>
      <c r="AH25" s="115" t="str">
        <f t="shared" si="18"/>
        <v>Annual</v>
      </c>
      <c r="AI25" s="115" t="str">
        <f t="shared" si="19"/>
        <v>Annual</v>
      </c>
      <c r="AJ25" s="84" t="s">
        <v>158</v>
      </c>
    </row>
    <row r="26" ht="14.25" customHeight="1">
      <c r="A26" s="85">
        <f t="shared" ref="A26:A27" si="20">IF(OR(H26&lt;0,K26&lt;0,N26&lt;0,S26&lt;0,V26&lt;0,Y26&lt;0,AD26&lt;0,AG26&lt;0,AJ26&lt;0),1,0)</f>
        <v>0</v>
      </c>
      <c r="C26" s="85"/>
      <c r="D26" s="14"/>
      <c r="E26" s="96" t="s">
        <v>272</v>
      </c>
      <c r="F26" s="97">
        <v>0.0</v>
      </c>
      <c r="G26" s="97">
        <v>0.0</v>
      </c>
      <c r="H26" s="98">
        <f t="shared" ref="H26:H31" si="21">SUM(F26:G26)</f>
        <v>0</v>
      </c>
      <c r="I26" s="97">
        <v>0.0</v>
      </c>
      <c r="J26" s="97">
        <v>0.0</v>
      </c>
      <c r="K26" s="98">
        <f t="shared" ref="K26:K31" si="22">SUM(I26:J26)</f>
        <v>0</v>
      </c>
      <c r="L26" s="97">
        <v>0.0</v>
      </c>
      <c r="M26" s="97">
        <v>0.0</v>
      </c>
      <c r="N26" s="98">
        <f t="shared" ref="N26:N31" si="23">SUM(L26:M26)</f>
        <v>0</v>
      </c>
      <c r="O26" s="14"/>
      <c r="P26" s="96" t="s">
        <v>272</v>
      </c>
      <c r="Q26" s="97">
        <v>0.0</v>
      </c>
      <c r="R26" s="97">
        <v>0.0</v>
      </c>
      <c r="S26" s="98">
        <f t="shared" ref="S26:S31" si="24">SUM(Q26:R26)</f>
        <v>0</v>
      </c>
      <c r="T26" s="97">
        <v>0.0</v>
      </c>
      <c r="U26" s="97">
        <v>0.0</v>
      </c>
      <c r="V26" s="98">
        <f t="shared" ref="V26:V31" si="25">SUM(T26:U26)</f>
        <v>0</v>
      </c>
      <c r="W26" s="97">
        <v>0.0</v>
      </c>
      <c r="X26" s="97">
        <v>0.0</v>
      </c>
      <c r="Y26" s="98">
        <f t="shared" ref="Y26:Y31" si="26">SUM(W26:X26)</f>
        <v>0</v>
      </c>
      <c r="Z26" s="14"/>
      <c r="AA26" s="96" t="s">
        <v>272</v>
      </c>
      <c r="AB26" s="97">
        <v>0.0</v>
      </c>
      <c r="AC26" s="97">
        <v>0.0</v>
      </c>
      <c r="AD26" s="98">
        <f t="shared" ref="AD26:AD31" si="27">SUM(AB26:AC26)</f>
        <v>0</v>
      </c>
      <c r="AE26" s="97">
        <v>0.0</v>
      </c>
      <c r="AF26" s="97">
        <v>0.0</v>
      </c>
      <c r="AG26" s="98">
        <f t="shared" ref="AG26:AG31" si="28">SUM(AE26:AF26)</f>
        <v>0</v>
      </c>
      <c r="AH26" s="97">
        <v>0.0</v>
      </c>
      <c r="AI26" s="97">
        <v>0.0</v>
      </c>
      <c r="AJ26" s="98">
        <f t="shared" ref="AJ26:AJ31" si="29">SUM(AH26:AI26)</f>
        <v>0</v>
      </c>
    </row>
    <row r="27" ht="14.25" customHeight="1">
      <c r="A27" s="85">
        <f t="shared" si="20"/>
        <v>0</v>
      </c>
      <c r="C27" s="85"/>
      <c r="D27" s="14"/>
      <c r="E27" s="107" t="s">
        <v>273</v>
      </c>
      <c r="F27" s="97">
        <v>0.0</v>
      </c>
      <c r="G27" s="97">
        <v>0.0</v>
      </c>
      <c r="H27" s="98">
        <f t="shared" si="21"/>
        <v>0</v>
      </c>
      <c r="I27" s="97">
        <v>0.0</v>
      </c>
      <c r="J27" s="97">
        <v>0.0</v>
      </c>
      <c r="K27" s="98">
        <f t="shared" si="22"/>
        <v>0</v>
      </c>
      <c r="L27" s="97">
        <v>0.0</v>
      </c>
      <c r="M27" s="97">
        <v>0.0</v>
      </c>
      <c r="N27" s="98">
        <f t="shared" si="23"/>
        <v>0</v>
      </c>
      <c r="O27" s="14"/>
      <c r="P27" s="107" t="s">
        <v>273</v>
      </c>
      <c r="Q27" s="97">
        <v>0.0</v>
      </c>
      <c r="R27" s="97">
        <v>0.0</v>
      </c>
      <c r="S27" s="98">
        <f t="shared" si="24"/>
        <v>0</v>
      </c>
      <c r="T27" s="97">
        <v>0.0</v>
      </c>
      <c r="U27" s="97">
        <v>0.0</v>
      </c>
      <c r="V27" s="98">
        <f t="shared" si="25"/>
        <v>0</v>
      </c>
      <c r="W27" s="97">
        <v>0.0</v>
      </c>
      <c r="X27" s="97">
        <v>0.0</v>
      </c>
      <c r="Y27" s="98">
        <f t="shared" si="26"/>
        <v>0</v>
      </c>
      <c r="Z27" s="14"/>
      <c r="AA27" s="107" t="s">
        <v>273</v>
      </c>
      <c r="AB27" s="97">
        <v>0.0</v>
      </c>
      <c r="AC27" s="97">
        <v>0.0</v>
      </c>
      <c r="AD27" s="98">
        <f t="shared" si="27"/>
        <v>0</v>
      </c>
      <c r="AE27" s="97">
        <v>0.0</v>
      </c>
      <c r="AF27" s="97">
        <v>0.0</v>
      </c>
      <c r="AG27" s="98">
        <f t="shared" si="28"/>
        <v>0</v>
      </c>
      <c r="AH27" s="97">
        <v>0.0</v>
      </c>
      <c r="AI27" s="97">
        <v>0.0</v>
      </c>
      <c r="AJ27" s="98">
        <f t="shared" si="29"/>
        <v>0</v>
      </c>
    </row>
    <row r="28" ht="14.25" customHeight="1">
      <c r="A28" s="85"/>
      <c r="C28" s="85"/>
      <c r="D28" s="14"/>
      <c r="E28" s="107" t="s">
        <v>275</v>
      </c>
      <c r="F28" s="97">
        <v>0.0</v>
      </c>
      <c r="G28" s="97">
        <v>0.0</v>
      </c>
      <c r="H28" s="98">
        <f t="shared" si="21"/>
        <v>0</v>
      </c>
      <c r="I28" s="97">
        <v>0.0</v>
      </c>
      <c r="J28" s="97">
        <v>0.0</v>
      </c>
      <c r="K28" s="98">
        <f t="shared" si="22"/>
        <v>0</v>
      </c>
      <c r="L28" s="97">
        <v>0.0</v>
      </c>
      <c r="M28" s="97">
        <v>0.0</v>
      </c>
      <c r="N28" s="98">
        <f t="shared" si="23"/>
        <v>0</v>
      </c>
      <c r="O28" s="14"/>
      <c r="P28" s="107" t="s">
        <v>275</v>
      </c>
      <c r="Q28" s="97">
        <v>0.0</v>
      </c>
      <c r="R28" s="97">
        <v>0.0</v>
      </c>
      <c r="S28" s="98">
        <f t="shared" si="24"/>
        <v>0</v>
      </c>
      <c r="T28" s="97">
        <v>0.0</v>
      </c>
      <c r="U28" s="97">
        <v>0.0</v>
      </c>
      <c r="V28" s="98">
        <f t="shared" si="25"/>
        <v>0</v>
      </c>
      <c r="W28" s="97">
        <v>0.0</v>
      </c>
      <c r="X28" s="97">
        <v>0.0</v>
      </c>
      <c r="Y28" s="98">
        <f t="shared" si="26"/>
        <v>0</v>
      </c>
      <c r="Z28" s="14"/>
      <c r="AA28" s="107" t="s">
        <v>275</v>
      </c>
      <c r="AB28" s="97">
        <v>0.0</v>
      </c>
      <c r="AC28" s="97">
        <v>0.0</v>
      </c>
      <c r="AD28" s="98">
        <f t="shared" si="27"/>
        <v>0</v>
      </c>
      <c r="AE28" s="97">
        <v>0.0</v>
      </c>
      <c r="AF28" s="97">
        <v>0.0</v>
      </c>
      <c r="AG28" s="98">
        <f t="shared" si="28"/>
        <v>0</v>
      </c>
      <c r="AH28" s="97">
        <v>0.0</v>
      </c>
      <c r="AI28" s="97">
        <v>0.0</v>
      </c>
      <c r="AJ28" s="98">
        <f t="shared" si="29"/>
        <v>0</v>
      </c>
    </row>
    <row r="29" ht="14.25" customHeight="1">
      <c r="A29" s="85">
        <f t="shared" ref="A29:A31" si="30">IF(OR(H29&lt;0,K29&lt;0,N29&lt;0,S29&lt;0,V29&lt;0,Y29&lt;0,AD29&lt;0,AG29&lt;0,AJ29&lt;0),1,0)</f>
        <v>0</v>
      </c>
      <c r="C29" s="85"/>
      <c r="D29" s="14"/>
      <c r="E29" s="96" t="s">
        <v>276</v>
      </c>
      <c r="F29" s="97">
        <v>0.0</v>
      </c>
      <c r="G29" s="97">
        <v>0.0</v>
      </c>
      <c r="H29" s="98">
        <f t="shared" si="21"/>
        <v>0</v>
      </c>
      <c r="I29" s="97">
        <v>0.0</v>
      </c>
      <c r="J29" s="97">
        <v>0.0</v>
      </c>
      <c r="K29" s="98">
        <f t="shared" si="22"/>
        <v>0</v>
      </c>
      <c r="L29" s="97">
        <v>0.0</v>
      </c>
      <c r="M29" s="97">
        <v>0.0</v>
      </c>
      <c r="N29" s="98">
        <f t="shared" si="23"/>
        <v>0</v>
      </c>
      <c r="O29" s="14"/>
      <c r="P29" s="96" t="s">
        <v>276</v>
      </c>
      <c r="Q29" s="97">
        <v>0.0</v>
      </c>
      <c r="R29" s="97">
        <v>0.0</v>
      </c>
      <c r="S29" s="98">
        <f t="shared" si="24"/>
        <v>0</v>
      </c>
      <c r="T29" s="97">
        <v>0.0</v>
      </c>
      <c r="U29" s="97">
        <v>0.0</v>
      </c>
      <c r="V29" s="98">
        <f t="shared" si="25"/>
        <v>0</v>
      </c>
      <c r="W29" s="97">
        <v>0.0</v>
      </c>
      <c r="X29" s="97">
        <v>0.0</v>
      </c>
      <c r="Y29" s="98">
        <f t="shared" si="26"/>
        <v>0</v>
      </c>
      <c r="Z29" s="14"/>
      <c r="AA29" s="96" t="s">
        <v>276</v>
      </c>
      <c r="AB29" s="97">
        <v>0.0</v>
      </c>
      <c r="AC29" s="97">
        <v>0.0</v>
      </c>
      <c r="AD29" s="98">
        <f t="shared" si="27"/>
        <v>0</v>
      </c>
      <c r="AE29" s="97">
        <v>0.0</v>
      </c>
      <c r="AF29" s="97">
        <v>0.0</v>
      </c>
      <c r="AG29" s="98">
        <f t="shared" si="28"/>
        <v>0</v>
      </c>
      <c r="AH29" s="97">
        <v>0.0</v>
      </c>
      <c r="AI29" s="97">
        <v>0.0</v>
      </c>
      <c r="AJ29" s="98">
        <f t="shared" si="29"/>
        <v>0</v>
      </c>
    </row>
    <row r="30" ht="14.25" customHeight="1">
      <c r="A30" s="85">
        <f t="shared" si="30"/>
        <v>0</v>
      </c>
      <c r="C30" s="85"/>
      <c r="D30" s="14"/>
      <c r="E30" s="96" t="s">
        <v>277</v>
      </c>
      <c r="F30" s="97">
        <v>0.0</v>
      </c>
      <c r="G30" s="97">
        <v>0.0</v>
      </c>
      <c r="H30" s="98">
        <f t="shared" si="21"/>
        <v>0</v>
      </c>
      <c r="I30" s="97">
        <v>0.0</v>
      </c>
      <c r="J30" s="97">
        <v>0.0</v>
      </c>
      <c r="K30" s="98">
        <f t="shared" si="22"/>
        <v>0</v>
      </c>
      <c r="L30" s="97">
        <v>0.0</v>
      </c>
      <c r="M30" s="97">
        <v>0.0</v>
      </c>
      <c r="N30" s="98">
        <f t="shared" si="23"/>
        <v>0</v>
      </c>
      <c r="O30" s="14"/>
      <c r="P30" s="96" t="s">
        <v>277</v>
      </c>
      <c r="Q30" s="97">
        <v>0.0</v>
      </c>
      <c r="R30" s="97">
        <v>0.0</v>
      </c>
      <c r="S30" s="98">
        <f t="shared" si="24"/>
        <v>0</v>
      </c>
      <c r="T30" s="97">
        <v>0.0</v>
      </c>
      <c r="U30" s="97">
        <v>0.0</v>
      </c>
      <c r="V30" s="98">
        <f t="shared" si="25"/>
        <v>0</v>
      </c>
      <c r="W30" s="97">
        <v>0.0</v>
      </c>
      <c r="X30" s="97">
        <v>0.0</v>
      </c>
      <c r="Y30" s="98">
        <f t="shared" si="26"/>
        <v>0</v>
      </c>
      <c r="Z30" s="14"/>
      <c r="AA30" s="96" t="s">
        <v>277</v>
      </c>
      <c r="AB30" s="97">
        <v>0.0</v>
      </c>
      <c r="AC30" s="97">
        <v>0.0</v>
      </c>
      <c r="AD30" s="98">
        <f t="shared" si="27"/>
        <v>0</v>
      </c>
      <c r="AE30" s="97">
        <v>0.0</v>
      </c>
      <c r="AF30" s="97">
        <v>0.0</v>
      </c>
      <c r="AG30" s="98">
        <f t="shared" si="28"/>
        <v>0</v>
      </c>
      <c r="AH30" s="97">
        <v>0.0</v>
      </c>
      <c r="AI30" s="97">
        <v>0.0</v>
      </c>
      <c r="AJ30" s="98">
        <f t="shared" si="29"/>
        <v>0</v>
      </c>
    </row>
    <row r="31" ht="14.25" customHeight="1">
      <c r="A31" s="85">
        <f t="shared" si="30"/>
        <v>0</v>
      </c>
      <c r="C31" s="85"/>
      <c r="D31" s="14"/>
      <c r="E31" s="96" t="s">
        <v>278</v>
      </c>
      <c r="F31" s="97">
        <v>0.0</v>
      </c>
      <c r="G31" s="97">
        <v>0.0</v>
      </c>
      <c r="H31" s="98">
        <f t="shared" si="21"/>
        <v>0</v>
      </c>
      <c r="I31" s="97">
        <v>0.0</v>
      </c>
      <c r="J31" s="97">
        <v>0.0</v>
      </c>
      <c r="K31" s="98">
        <f t="shared" si="22"/>
        <v>0</v>
      </c>
      <c r="L31" s="97">
        <v>0.0</v>
      </c>
      <c r="M31" s="97">
        <v>0.0</v>
      </c>
      <c r="N31" s="98">
        <f t="shared" si="23"/>
        <v>0</v>
      </c>
      <c r="O31" s="14"/>
      <c r="P31" s="96" t="s">
        <v>278</v>
      </c>
      <c r="Q31" s="97">
        <v>0.0</v>
      </c>
      <c r="R31" s="97">
        <v>0.0</v>
      </c>
      <c r="S31" s="98">
        <f t="shared" si="24"/>
        <v>0</v>
      </c>
      <c r="T31" s="97">
        <v>0.0</v>
      </c>
      <c r="U31" s="97">
        <v>0.0</v>
      </c>
      <c r="V31" s="98">
        <f t="shared" si="25"/>
        <v>0</v>
      </c>
      <c r="W31" s="97">
        <v>0.0</v>
      </c>
      <c r="X31" s="97">
        <v>0.0</v>
      </c>
      <c r="Y31" s="98">
        <f t="shared" si="26"/>
        <v>0</v>
      </c>
      <c r="Z31" s="14"/>
      <c r="AA31" s="96" t="s">
        <v>278</v>
      </c>
      <c r="AB31" s="97">
        <v>0.0</v>
      </c>
      <c r="AC31" s="97">
        <v>0.0</v>
      </c>
      <c r="AD31" s="98">
        <f t="shared" si="27"/>
        <v>0</v>
      </c>
      <c r="AE31" s="97">
        <v>0.0</v>
      </c>
      <c r="AF31" s="97">
        <v>0.0</v>
      </c>
      <c r="AG31" s="98">
        <f t="shared" si="28"/>
        <v>0</v>
      </c>
      <c r="AH31" s="97">
        <v>0.0</v>
      </c>
      <c r="AI31" s="97">
        <v>0.0</v>
      </c>
      <c r="AJ31" s="98">
        <f t="shared" si="29"/>
        <v>0</v>
      </c>
    </row>
    <row r="32" ht="14.25" customHeight="1">
      <c r="A32" s="85"/>
      <c r="C32" s="85"/>
      <c r="D32" s="14"/>
      <c r="E32" s="99" t="s">
        <v>279</v>
      </c>
      <c r="F32" s="100">
        <f t="shared" ref="F32:N32" si="31">SUM(F$26:F$31)</f>
        <v>0</v>
      </c>
      <c r="G32" s="100">
        <f t="shared" si="31"/>
        <v>0</v>
      </c>
      <c r="H32" s="100">
        <f t="shared" si="31"/>
        <v>0</v>
      </c>
      <c r="I32" s="100">
        <f t="shared" si="31"/>
        <v>0</v>
      </c>
      <c r="J32" s="100">
        <f t="shared" si="31"/>
        <v>0</v>
      </c>
      <c r="K32" s="100">
        <f t="shared" si="31"/>
        <v>0</v>
      </c>
      <c r="L32" s="100">
        <f t="shared" si="31"/>
        <v>0</v>
      </c>
      <c r="M32" s="100">
        <f t="shared" si="31"/>
        <v>0</v>
      </c>
      <c r="N32" s="100">
        <f t="shared" si="31"/>
        <v>0</v>
      </c>
      <c r="O32" s="14"/>
      <c r="P32" s="99" t="s">
        <v>279</v>
      </c>
      <c r="Q32" s="100">
        <f t="shared" ref="Q32:Y32" si="32">SUM(Q$26:Q$31)</f>
        <v>0</v>
      </c>
      <c r="R32" s="100">
        <f t="shared" si="32"/>
        <v>0</v>
      </c>
      <c r="S32" s="100">
        <f t="shared" si="32"/>
        <v>0</v>
      </c>
      <c r="T32" s="100">
        <f t="shared" si="32"/>
        <v>0</v>
      </c>
      <c r="U32" s="100">
        <f t="shared" si="32"/>
        <v>0</v>
      </c>
      <c r="V32" s="100">
        <f t="shared" si="32"/>
        <v>0</v>
      </c>
      <c r="W32" s="100">
        <f t="shared" si="32"/>
        <v>0</v>
      </c>
      <c r="X32" s="100">
        <f t="shared" si="32"/>
        <v>0</v>
      </c>
      <c r="Y32" s="100">
        <f t="shared" si="32"/>
        <v>0</v>
      </c>
      <c r="Z32" s="14"/>
      <c r="AA32" s="99" t="s">
        <v>279</v>
      </c>
      <c r="AB32" s="100">
        <f t="shared" ref="AB32:AJ32" si="33">SUM(AB$26:AB$31)</f>
        <v>0</v>
      </c>
      <c r="AC32" s="100">
        <f t="shared" si="33"/>
        <v>0</v>
      </c>
      <c r="AD32" s="100">
        <f t="shared" si="33"/>
        <v>0</v>
      </c>
      <c r="AE32" s="100">
        <f t="shared" si="33"/>
        <v>0</v>
      </c>
      <c r="AF32" s="100">
        <f t="shared" si="33"/>
        <v>0</v>
      </c>
      <c r="AG32" s="100">
        <f t="shared" si="33"/>
        <v>0</v>
      </c>
      <c r="AH32" s="100">
        <f t="shared" si="33"/>
        <v>0</v>
      </c>
      <c r="AI32" s="100">
        <f t="shared" si="33"/>
        <v>0</v>
      </c>
      <c r="AJ32" s="100">
        <f t="shared" si="33"/>
        <v>0</v>
      </c>
    </row>
    <row r="33" ht="14.25" customHeight="1">
      <c r="A33" s="85">
        <f t="shared" ref="A33:A37" si="34">IF(OR(H33&gt;0,K33&gt;0,N33&gt;0,S33&gt;0,V33&gt;0,Y33&gt;0,AD33&gt;0,AG33&gt;0,AJ33&gt;0),1,0)</f>
        <v>0</v>
      </c>
      <c r="C33" s="85"/>
      <c r="D33" s="14"/>
      <c r="E33" s="96" t="s">
        <v>280</v>
      </c>
      <c r="F33" s="97">
        <v>0.0</v>
      </c>
      <c r="G33" s="97">
        <v>0.0</v>
      </c>
      <c r="H33" s="98">
        <f t="shared" ref="H33:H37" si="35">SUM(F33:G33)</f>
        <v>0</v>
      </c>
      <c r="I33" s="97">
        <v>0.0</v>
      </c>
      <c r="J33" s="97">
        <v>0.0</v>
      </c>
      <c r="K33" s="98">
        <f t="shared" ref="K33:K37" si="36">SUM(I33:J33)</f>
        <v>0</v>
      </c>
      <c r="L33" s="97">
        <v>0.0</v>
      </c>
      <c r="M33" s="97">
        <v>0.0</v>
      </c>
      <c r="N33" s="98">
        <f t="shared" ref="N33:N37" si="37">SUM(L33:M33)</f>
        <v>0</v>
      </c>
      <c r="O33" s="14"/>
      <c r="P33" s="96" t="s">
        <v>280</v>
      </c>
      <c r="Q33" s="97">
        <v>0.0</v>
      </c>
      <c r="R33" s="97">
        <v>0.0</v>
      </c>
      <c r="S33" s="98">
        <f t="shared" ref="S33:S37" si="38">SUM(Q33:R33)</f>
        <v>0</v>
      </c>
      <c r="T33" s="97">
        <v>0.0</v>
      </c>
      <c r="U33" s="97">
        <v>0.0</v>
      </c>
      <c r="V33" s="98">
        <f t="shared" ref="V33:V37" si="39">SUM(T33:U33)</f>
        <v>0</v>
      </c>
      <c r="W33" s="97">
        <v>0.0</v>
      </c>
      <c r="X33" s="97">
        <v>0.0</v>
      </c>
      <c r="Y33" s="98">
        <f t="shared" ref="Y33:Y37" si="40">SUM(W33:X33)</f>
        <v>0</v>
      </c>
      <c r="Z33" s="14"/>
      <c r="AA33" s="96" t="s">
        <v>280</v>
      </c>
      <c r="AB33" s="97">
        <v>0.0</v>
      </c>
      <c r="AC33" s="97">
        <v>0.0</v>
      </c>
      <c r="AD33" s="98">
        <f t="shared" ref="AD33:AD37" si="41">SUM(AB33:AC33)</f>
        <v>0</v>
      </c>
      <c r="AE33" s="97">
        <v>0.0</v>
      </c>
      <c r="AF33" s="97">
        <v>0.0</v>
      </c>
      <c r="AG33" s="98">
        <f t="shared" ref="AG33:AG37" si="42">SUM(AE33:AF33)</f>
        <v>0</v>
      </c>
      <c r="AH33" s="97">
        <v>0.0</v>
      </c>
      <c r="AI33" s="97">
        <v>0.0</v>
      </c>
      <c r="AJ33" s="98">
        <f t="shared" ref="AJ33:AJ37" si="43">SUM(AH33:AI33)</f>
        <v>0</v>
      </c>
    </row>
    <row r="34" ht="14.25" customHeight="1">
      <c r="A34" s="85">
        <f t="shared" si="34"/>
        <v>0</v>
      </c>
      <c r="C34" s="85"/>
      <c r="D34" s="14"/>
      <c r="E34" s="96" t="s">
        <v>281</v>
      </c>
      <c r="F34" s="97">
        <v>0.0</v>
      </c>
      <c r="G34" s="97">
        <v>0.0</v>
      </c>
      <c r="H34" s="98">
        <f t="shared" si="35"/>
        <v>0</v>
      </c>
      <c r="I34" s="97">
        <v>0.0</v>
      </c>
      <c r="J34" s="97">
        <v>0.0</v>
      </c>
      <c r="K34" s="98">
        <f t="shared" si="36"/>
        <v>0</v>
      </c>
      <c r="L34" s="97">
        <v>0.0</v>
      </c>
      <c r="M34" s="97">
        <v>0.0</v>
      </c>
      <c r="N34" s="98">
        <f t="shared" si="37"/>
        <v>0</v>
      </c>
      <c r="O34" s="14"/>
      <c r="P34" s="96" t="s">
        <v>281</v>
      </c>
      <c r="Q34" s="97">
        <v>0.0</v>
      </c>
      <c r="R34" s="97">
        <v>0.0</v>
      </c>
      <c r="S34" s="98">
        <f t="shared" si="38"/>
        <v>0</v>
      </c>
      <c r="T34" s="97">
        <v>0.0</v>
      </c>
      <c r="U34" s="97">
        <v>0.0</v>
      </c>
      <c r="V34" s="98">
        <f t="shared" si="39"/>
        <v>0</v>
      </c>
      <c r="W34" s="97">
        <v>0.0</v>
      </c>
      <c r="X34" s="97">
        <v>0.0</v>
      </c>
      <c r="Y34" s="98">
        <f t="shared" si="40"/>
        <v>0</v>
      </c>
      <c r="Z34" s="14"/>
      <c r="AA34" s="96" t="s">
        <v>281</v>
      </c>
      <c r="AB34" s="97">
        <v>0.0</v>
      </c>
      <c r="AC34" s="97">
        <v>0.0</v>
      </c>
      <c r="AD34" s="98">
        <f t="shared" si="41"/>
        <v>0</v>
      </c>
      <c r="AE34" s="97">
        <v>0.0</v>
      </c>
      <c r="AF34" s="97">
        <v>0.0</v>
      </c>
      <c r="AG34" s="98">
        <f t="shared" si="42"/>
        <v>0</v>
      </c>
      <c r="AH34" s="97">
        <v>0.0</v>
      </c>
      <c r="AI34" s="97">
        <v>0.0</v>
      </c>
      <c r="AJ34" s="98">
        <f t="shared" si="43"/>
        <v>0</v>
      </c>
    </row>
    <row r="35" ht="14.25" customHeight="1">
      <c r="A35" s="85">
        <f t="shared" si="34"/>
        <v>0</v>
      </c>
      <c r="C35" s="85"/>
      <c r="D35" s="14"/>
      <c r="E35" s="96" t="s">
        <v>282</v>
      </c>
      <c r="F35" s="97">
        <v>0.0</v>
      </c>
      <c r="G35" s="97">
        <v>0.0</v>
      </c>
      <c r="H35" s="98">
        <f t="shared" si="35"/>
        <v>0</v>
      </c>
      <c r="I35" s="97">
        <v>0.0</v>
      </c>
      <c r="J35" s="97">
        <v>0.0</v>
      </c>
      <c r="K35" s="98">
        <f t="shared" si="36"/>
        <v>0</v>
      </c>
      <c r="L35" s="97">
        <v>0.0</v>
      </c>
      <c r="M35" s="97">
        <v>0.0</v>
      </c>
      <c r="N35" s="98">
        <f t="shared" si="37"/>
        <v>0</v>
      </c>
      <c r="O35" s="14"/>
      <c r="P35" s="96" t="s">
        <v>282</v>
      </c>
      <c r="Q35" s="97">
        <v>0.0</v>
      </c>
      <c r="R35" s="97">
        <v>0.0</v>
      </c>
      <c r="S35" s="98">
        <f t="shared" si="38"/>
        <v>0</v>
      </c>
      <c r="T35" s="97">
        <v>0.0</v>
      </c>
      <c r="U35" s="97">
        <v>0.0</v>
      </c>
      <c r="V35" s="98">
        <f t="shared" si="39"/>
        <v>0</v>
      </c>
      <c r="W35" s="97">
        <v>0.0</v>
      </c>
      <c r="X35" s="97">
        <v>0.0</v>
      </c>
      <c r="Y35" s="98">
        <f t="shared" si="40"/>
        <v>0</v>
      </c>
      <c r="Z35" s="14"/>
      <c r="AA35" s="96" t="s">
        <v>282</v>
      </c>
      <c r="AB35" s="97">
        <v>0.0</v>
      </c>
      <c r="AC35" s="97">
        <v>0.0</v>
      </c>
      <c r="AD35" s="98">
        <f t="shared" si="41"/>
        <v>0</v>
      </c>
      <c r="AE35" s="97">
        <v>0.0</v>
      </c>
      <c r="AF35" s="97">
        <v>0.0</v>
      </c>
      <c r="AG35" s="98">
        <f t="shared" si="42"/>
        <v>0</v>
      </c>
      <c r="AH35" s="97">
        <v>0.0</v>
      </c>
      <c r="AI35" s="97">
        <v>0.0</v>
      </c>
      <c r="AJ35" s="98">
        <f t="shared" si="43"/>
        <v>0</v>
      </c>
    </row>
    <row r="36" ht="14.25" customHeight="1">
      <c r="A36" s="85">
        <f t="shared" si="34"/>
        <v>0</v>
      </c>
      <c r="C36" s="85"/>
      <c r="D36" s="14"/>
      <c r="E36" s="96" t="s">
        <v>283</v>
      </c>
      <c r="F36" s="97">
        <v>0.0</v>
      </c>
      <c r="G36" s="97">
        <v>0.0</v>
      </c>
      <c r="H36" s="98">
        <f t="shared" si="35"/>
        <v>0</v>
      </c>
      <c r="I36" s="97">
        <v>0.0</v>
      </c>
      <c r="J36" s="97">
        <v>0.0</v>
      </c>
      <c r="K36" s="98">
        <f t="shared" si="36"/>
        <v>0</v>
      </c>
      <c r="L36" s="97">
        <v>0.0</v>
      </c>
      <c r="M36" s="97">
        <v>0.0</v>
      </c>
      <c r="N36" s="98">
        <f t="shared" si="37"/>
        <v>0</v>
      </c>
      <c r="O36" s="14"/>
      <c r="P36" s="96" t="s">
        <v>283</v>
      </c>
      <c r="Q36" s="97">
        <v>0.0</v>
      </c>
      <c r="R36" s="97">
        <v>0.0</v>
      </c>
      <c r="S36" s="98">
        <f t="shared" si="38"/>
        <v>0</v>
      </c>
      <c r="T36" s="97">
        <v>0.0</v>
      </c>
      <c r="U36" s="97">
        <v>0.0</v>
      </c>
      <c r="V36" s="98">
        <f t="shared" si="39"/>
        <v>0</v>
      </c>
      <c r="W36" s="97">
        <v>0.0</v>
      </c>
      <c r="X36" s="97">
        <v>0.0</v>
      </c>
      <c r="Y36" s="98">
        <f t="shared" si="40"/>
        <v>0</v>
      </c>
      <c r="Z36" s="14"/>
      <c r="AA36" s="96" t="s">
        <v>283</v>
      </c>
      <c r="AB36" s="97">
        <v>0.0</v>
      </c>
      <c r="AC36" s="97">
        <v>0.0</v>
      </c>
      <c r="AD36" s="98">
        <f t="shared" si="41"/>
        <v>0</v>
      </c>
      <c r="AE36" s="97">
        <v>0.0</v>
      </c>
      <c r="AF36" s="97">
        <v>0.0</v>
      </c>
      <c r="AG36" s="98">
        <f t="shared" si="42"/>
        <v>0</v>
      </c>
      <c r="AH36" s="97">
        <v>0.0</v>
      </c>
      <c r="AI36" s="97">
        <v>0.0</v>
      </c>
      <c r="AJ36" s="98">
        <f t="shared" si="43"/>
        <v>0</v>
      </c>
    </row>
    <row r="37" ht="14.25" customHeight="1">
      <c r="A37" s="85">
        <f t="shared" si="34"/>
        <v>0</v>
      </c>
      <c r="C37" s="85"/>
      <c r="D37" s="14"/>
      <c r="E37" s="96" t="s">
        <v>284</v>
      </c>
      <c r="F37" s="97">
        <v>0.0</v>
      </c>
      <c r="G37" s="97">
        <v>0.0</v>
      </c>
      <c r="H37" s="98">
        <f t="shared" si="35"/>
        <v>0</v>
      </c>
      <c r="I37" s="97">
        <v>0.0</v>
      </c>
      <c r="J37" s="97">
        <v>0.0</v>
      </c>
      <c r="K37" s="98">
        <f t="shared" si="36"/>
        <v>0</v>
      </c>
      <c r="L37" s="97">
        <v>0.0</v>
      </c>
      <c r="M37" s="97">
        <v>0.0</v>
      </c>
      <c r="N37" s="98">
        <f t="shared" si="37"/>
        <v>0</v>
      </c>
      <c r="O37" s="14"/>
      <c r="P37" s="96" t="s">
        <v>284</v>
      </c>
      <c r="Q37" s="97">
        <v>0.0</v>
      </c>
      <c r="R37" s="97">
        <v>0.0</v>
      </c>
      <c r="S37" s="98">
        <f t="shared" si="38"/>
        <v>0</v>
      </c>
      <c r="T37" s="97">
        <v>0.0</v>
      </c>
      <c r="U37" s="97">
        <v>0.0</v>
      </c>
      <c r="V37" s="98">
        <f t="shared" si="39"/>
        <v>0</v>
      </c>
      <c r="W37" s="97">
        <v>0.0</v>
      </c>
      <c r="X37" s="97">
        <v>0.0</v>
      </c>
      <c r="Y37" s="98">
        <f t="shared" si="40"/>
        <v>0</v>
      </c>
      <c r="Z37" s="14"/>
      <c r="AA37" s="96" t="s">
        <v>284</v>
      </c>
      <c r="AB37" s="97">
        <v>0.0</v>
      </c>
      <c r="AC37" s="97">
        <v>0.0</v>
      </c>
      <c r="AD37" s="98">
        <f t="shared" si="41"/>
        <v>0</v>
      </c>
      <c r="AE37" s="97">
        <v>0.0</v>
      </c>
      <c r="AF37" s="97">
        <v>0.0</v>
      </c>
      <c r="AG37" s="98">
        <f t="shared" si="42"/>
        <v>0</v>
      </c>
      <c r="AH37" s="97">
        <v>0.0</v>
      </c>
      <c r="AI37" s="97">
        <v>0.0</v>
      </c>
      <c r="AJ37" s="98">
        <f t="shared" si="43"/>
        <v>0</v>
      </c>
    </row>
    <row r="38" ht="14.25" customHeight="1">
      <c r="A38" s="85"/>
      <c r="C38" s="85"/>
      <c r="D38" s="14"/>
      <c r="E38" s="99" t="s">
        <v>285</v>
      </c>
      <c r="F38" s="100">
        <f t="shared" ref="F38:N38" si="44">SUM(F33:F37)</f>
        <v>0</v>
      </c>
      <c r="G38" s="100">
        <f t="shared" si="44"/>
        <v>0</v>
      </c>
      <c r="H38" s="100">
        <f t="shared" si="44"/>
        <v>0</v>
      </c>
      <c r="I38" s="100">
        <f t="shared" si="44"/>
        <v>0</v>
      </c>
      <c r="J38" s="100">
        <f t="shared" si="44"/>
        <v>0</v>
      </c>
      <c r="K38" s="100">
        <f t="shared" si="44"/>
        <v>0</v>
      </c>
      <c r="L38" s="100">
        <f t="shared" si="44"/>
        <v>0</v>
      </c>
      <c r="M38" s="100">
        <f t="shared" si="44"/>
        <v>0</v>
      </c>
      <c r="N38" s="100">
        <f t="shared" si="44"/>
        <v>0</v>
      </c>
      <c r="O38" s="14"/>
      <c r="P38" s="99" t="s">
        <v>285</v>
      </c>
      <c r="Q38" s="100">
        <f t="shared" ref="Q38:Y38" si="45">SUM(Q33:Q37)</f>
        <v>0</v>
      </c>
      <c r="R38" s="100">
        <f t="shared" si="45"/>
        <v>0</v>
      </c>
      <c r="S38" s="100">
        <f t="shared" si="45"/>
        <v>0</v>
      </c>
      <c r="T38" s="100">
        <f t="shared" si="45"/>
        <v>0</v>
      </c>
      <c r="U38" s="100">
        <f t="shared" si="45"/>
        <v>0</v>
      </c>
      <c r="V38" s="100">
        <f t="shared" si="45"/>
        <v>0</v>
      </c>
      <c r="W38" s="100">
        <f t="shared" si="45"/>
        <v>0</v>
      </c>
      <c r="X38" s="100">
        <f t="shared" si="45"/>
        <v>0</v>
      </c>
      <c r="Y38" s="100">
        <f t="shared" si="45"/>
        <v>0</v>
      </c>
      <c r="Z38" s="14"/>
      <c r="AA38" s="99" t="s">
        <v>285</v>
      </c>
      <c r="AB38" s="100">
        <f t="shared" ref="AB38:AJ38" si="46">SUM(AB33:AB37)</f>
        <v>0</v>
      </c>
      <c r="AC38" s="100">
        <f t="shared" si="46"/>
        <v>0</v>
      </c>
      <c r="AD38" s="100">
        <f t="shared" si="46"/>
        <v>0</v>
      </c>
      <c r="AE38" s="100">
        <f t="shared" si="46"/>
        <v>0</v>
      </c>
      <c r="AF38" s="100">
        <f t="shared" si="46"/>
        <v>0</v>
      </c>
      <c r="AG38" s="100">
        <f t="shared" si="46"/>
        <v>0</v>
      </c>
      <c r="AH38" s="100">
        <f t="shared" si="46"/>
        <v>0</v>
      </c>
      <c r="AI38" s="100">
        <f t="shared" si="46"/>
        <v>0</v>
      </c>
      <c r="AJ38" s="100">
        <f t="shared" si="46"/>
        <v>0</v>
      </c>
    </row>
    <row r="39" ht="14.25" customHeight="1">
      <c r="A39" s="85"/>
      <c r="C39" s="85"/>
      <c r="D39" s="14"/>
      <c r="E39" s="99" t="s">
        <v>286</v>
      </c>
      <c r="F39" s="100">
        <f t="shared" ref="F39:N39" si="47">F32+F38</f>
        <v>0</v>
      </c>
      <c r="G39" s="100">
        <f t="shared" si="47"/>
        <v>0</v>
      </c>
      <c r="H39" s="100">
        <f t="shared" si="47"/>
        <v>0</v>
      </c>
      <c r="I39" s="100">
        <f t="shared" si="47"/>
        <v>0</v>
      </c>
      <c r="J39" s="100">
        <f t="shared" si="47"/>
        <v>0</v>
      </c>
      <c r="K39" s="100">
        <f t="shared" si="47"/>
        <v>0</v>
      </c>
      <c r="L39" s="100">
        <f t="shared" si="47"/>
        <v>0</v>
      </c>
      <c r="M39" s="100">
        <f t="shared" si="47"/>
        <v>0</v>
      </c>
      <c r="N39" s="100">
        <f t="shared" si="47"/>
        <v>0</v>
      </c>
      <c r="O39" s="14"/>
      <c r="P39" s="99" t="s">
        <v>286</v>
      </c>
      <c r="Q39" s="100">
        <f t="shared" ref="Q39:Y39" si="48">Q32+Q38</f>
        <v>0</v>
      </c>
      <c r="R39" s="100">
        <f t="shared" si="48"/>
        <v>0</v>
      </c>
      <c r="S39" s="100">
        <f t="shared" si="48"/>
        <v>0</v>
      </c>
      <c r="T39" s="100">
        <f t="shared" si="48"/>
        <v>0</v>
      </c>
      <c r="U39" s="100">
        <f t="shared" si="48"/>
        <v>0</v>
      </c>
      <c r="V39" s="100">
        <f t="shared" si="48"/>
        <v>0</v>
      </c>
      <c r="W39" s="100">
        <f t="shared" si="48"/>
        <v>0</v>
      </c>
      <c r="X39" s="100">
        <f t="shared" si="48"/>
        <v>0</v>
      </c>
      <c r="Y39" s="100">
        <f t="shared" si="48"/>
        <v>0</v>
      </c>
      <c r="Z39" s="14"/>
      <c r="AA39" s="99" t="s">
        <v>286</v>
      </c>
      <c r="AB39" s="100">
        <f t="shared" ref="AB39:AJ39" si="49">AB32+AB38</f>
        <v>0</v>
      </c>
      <c r="AC39" s="100">
        <f t="shared" si="49"/>
        <v>0</v>
      </c>
      <c r="AD39" s="100">
        <f t="shared" si="49"/>
        <v>0</v>
      </c>
      <c r="AE39" s="100">
        <f t="shared" si="49"/>
        <v>0</v>
      </c>
      <c r="AF39" s="100">
        <f t="shared" si="49"/>
        <v>0</v>
      </c>
      <c r="AG39" s="100">
        <f t="shared" si="49"/>
        <v>0</v>
      </c>
      <c r="AH39" s="100">
        <f t="shared" si="49"/>
        <v>0</v>
      </c>
      <c r="AI39" s="100">
        <f t="shared" si="49"/>
        <v>0</v>
      </c>
      <c r="AJ39" s="100">
        <f t="shared" si="49"/>
        <v>0</v>
      </c>
    </row>
    <row r="40" ht="14.25" customHeight="1">
      <c r="A40" s="85"/>
      <c r="C40" s="85"/>
      <c r="D40" s="14"/>
      <c r="E40" s="96" t="s">
        <v>287</v>
      </c>
      <c r="F40" s="97">
        <v>0.0</v>
      </c>
      <c r="G40" s="97">
        <v>0.0</v>
      </c>
      <c r="H40" s="98">
        <f t="shared" ref="H40:H41" si="50">SUM(F40:G40)</f>
        <v>0</v>
      </c>
      <c r="I40" s="97">
        <v>0.0</v>
      </c>
      <c r="J40" s="97">
        <v>0.0</v>
      </c>
      <c r="K40" s="98">
        <f t="shared" ref="K40:K41" si="51">SUM(I40:J40)</f>
        <v>0</v>
      </c>
      <c r="L40" s="97">
        <v>0.0</v>
      </c>
      <c r="M40" s="97">
        <v>0.0</v>
      </c>
      <c r="N40" s="98">
        <f t="shared" ref="N40:N41" si="52">SUM(L40:M40)</f>
        <v>0</v>
      </c>
      <c r="O40" s="14"/>
      <c r="P40" s="96" t="s">
        <v>287</v>
      </c>
      <c r="Q40" s="97">
        <v>0.0</v>
      </c>
      <c r="R40" s="97">
        <v>0.0</v>
      </c>
      <c r="S40" s="98">
        <f t="shared" ref="S40:S41" si="53">SUM(Q40:R40)</f>
        <v>0</v>
      </c>
      <c r="T40" s="97">
        <v>0.0</v>
      </c>
      <c r="U40" s="97">
        <v>0.0</v>
      </c>
      <c r="V40" s="98">
        <f t="shared" ref="V40:V41" si="54">SUM(T40:U40)</f>
        <v>0</v>
      </c>
      <c r="W40" s="97">
        <v>0.0</v>
      </c>
      <c r="X40" s="97">
        <v>0.0</v>
      </c>
      <c r="Y40" s="98">
        <f t="shared" ref="Y40:Y41" si="55">SUM(W40:X40)</f>
        <v>0</v>
      </c>
      <c r="Z40" s="14"/>
      <c r="AA40" s="96" t="s">
        <v>287</v>
      </c>
      <c r="AB40" s="97">
        <v>0.0</v>
      </c>
      <c r="AC40" s="97">
        <v>0.0</v>
      </c>
      <c r="AD40" s="98">
        <f t="shared" ref="AD40:AD41" si="56">SUM(AB40:AC40)</f>
        <v>0</v>
      </c>
      <c r="AE40" s="97">
        <v>0.0</v>
      </c>
      <c r="AF40" s="97">
        <v>0.0</v>
      </c>
      <c r="AG40" s="98">
        <f t="shared" ref="AG40:AG41" si="57">SUM(AE40:AF40)</f>
        <v>0</v>
      </c>
      <c r="AH40" s="97">
        <v>0.0</v>
      </c>
      <c r="AI40" s="97">
        <v>0.0</v>
      </c>
      <c r="AJ40" s="98">
        <f t="shared" ref="AJ40:AJ41" si="58">SUM(AH40:AI40)</f>
        <v>0</v>
      </c>
    </row>
    <row r="41" ht="14.25" customHeight="1">
      <c r="A41" s="85"/>
      <c r="C41" s="85"/>
      <c r="D41" s="14"/>
      <c r="E41" s="96" t="s">
        <v>288</v>
      </c>
      <c r="F41" s="97">
        <v>0.0</v>
      </c>
      <c r="G41" s="97">
        <v>0.0</v>
      </c>
      <c r="H41" s="98">
        <f t="shared" si="50"/>
        <v>0</v>
      </c>
      <c r="I41" s="97">
        <v>0.0</v>
      </c>
      <c r="J41" s="97">
        <v>0.0</v>
      </c>
      <c r="K41" s="98">
        <f t="shared" si="51"/>
        <v>0</v>
      </c>
      <c r="L41" s="97">
        <v>0.0</v>
      </c>
      <c r="M41" s="97">
        <v>0.0</v>
      </c>
      <c r="N41" s="98">
        <f t="shared" si="52"/>
        <v>0</v>
      </c>
      <c r="O41" s="14"/>
      <c r="P41" s="96" t="s">
        <v>288</v>
      </c>
      <c r="Q41" s="97">
        <v>0.0</v>
      </c>
      <c r="R41" s="97">
        <v>0.0</v>
      </c>
      <c r="S41" s="98">
        <f t="shared" si="53"/>
        <v>0</v>
      </c>
      <c r="T41" s="97">
        <v>0.0</v>
      </c>
      <c r="U41" s="97">
        <v>0.0</v>
      </c>
      <c r="V41" s="98">
        <f t="shared" si="54"/>
        <v>0</v>
      </c>
      <c r="W41" s="97">
        <v>0.0</v>
      </c>
      <c r="X41" s="97">
        <v>0.0</v>
      </c>
      <c r="Y41" s="98">
        <f t="shared" si="55"/>
        <v>0</v>
      </c>
      <c r="Z41" s="14"/>
      <c r="AA41" s="96" t="s">
        <v>288</v>
      </c>
      <c r="AB41" s="97">
        <v>0.0</v>
      </c>
      <c r="AC41" s="97">
        <v>0.0</v>
      </c>
      <c r="AD41" s="98">
        <f t="shared" si="56"/>
        <v>0</v>
      </c>
      <c r="AE41" s="97">
        <v>0.0</v>
      </c>
      <c r="AF41" s="97">
        <v>0.0</v>
      </c>
      <c r="AG41" s="98">
        <f t="shared" si="57"/>
        <v>0</v>
      </c>
      <c r="AH41" s="97">
        <v>0.0</v>
      </c>
      <c r="AI41" s="97">
        <v>0.0</v>
      </c>
      <c r="AJ41" s="98">
        <f t="shared" si="58"/>
        <v>0</v>
      </c>
    </row>
    <row r="42" ht="14.25" customHeight="1">
      <c r="A42" s="85"/>
      <c r="C42" s="85"/>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row>
    <row r="43" ht="14.25" customHeight="1">
      <c r="A43" s="85"/>
      <c r="C43" s="85"/>
      <c r="D43" s="14"/>
      <c r="E43" s="99" t="s">
        <v>289</v>
      </c>
      <c r="F43" s="100">
        <f t="shared" ref="F43:N43" si="59">SUM(F39,F40,F41)</f>
        <v>0</v>
      </c>
      <c r="G43" s="100">
        <f t="shared" si="59"/>
        <v>0</v>
      </c>
      <c r="H43" s="100">
        <f t="shared" si="59"/>
        <v>0</v>
      </c>
      <c r="I43" s="100">
        <f t="shared" si="59"/>
        <v>0</v>
      </c>
      <c r="J43" s="100">
        <f t="shared" si="59"/>
        <v>0</v>
      </c>
      <c r="K43" s="100">
        <f t="shared" si="59"/>
        <v>0</v>
      </c>
      <c r="L43" s="100">
        <f t="shared" si="59"/>
        <v>0</v>
      </c>
      <c r="M43" s="100">
        <f t="shared" si="59"/>
        <v>0</v>
      </c>
      <c r="N43" s="100">
        <f t="shared" si="59"/>
        <v>0</v>
      </c>
      <c r="O43" s="14"/>
      <c r="P43" s="99" t="s">
        <v>289</v>
      </c>
      <c r="Q43" s="100">
        <f t="shared" ref="Q43:Y43" si="60">SUM(Q39,Q40,Q41)</f>
        <v>0</v>
      </c>
      <c r="R43" s="100">
        <f t="shared" si="60"/>
        <v>0</v>
      </c>
      <c r="S43" s="100">
        <f t="shared" si="60"/>
        <v>0</v>
      </c>
      <c r="T43" s="100">
        <f t="shared" si="60"/>
        <v>0</v>
      </c>
      <c r="U43" s="100">
        <f t="shared" si="60"/>
        <v>0</v>
      </c>
      <c r="V43" s="100">
        <f t="shared" si="60"/>
        <v>0</v>
      </c>
      <c r="W43" s="100">
        <f t="shared" si="60"/>
        <v>0</v>
      </c>
      <c r="X43" s="100">
        <f t="shared" si="60"/>
        <v>0</v>
      </c>
      <c r="Y43" s="100">
        <f t="shared" si="60"/>
        <v>0</v>
      </c>
      <c r="Z43" s="14"/>
      <c r="AA43" s="99" t="s">
        <v>289</v>
      </c>
      <c r="AB43" s="100">
        <f t="shared" ref="AB43:AJ43" si="61">SUM(AB39,AB40,AB41)</f>
        <v>0</v>
      </c>
      <c r="AC43" s="100">
        <f t="shared" si="61"/>
        <v>0</v>
      </c>
      <c r="AD43" s="100">
        <f t="shared" si="61"/>
        <v>0</v>
      </c>
      <c r="AE43" s="100">
        <f t="shared" si="61"/>
        <v>0</v>
      </c>
      <c r="AF43" s="100">
        <f t="shared" si="61"/>
        <v>0</v>
      </c>
      <c r="AG43" s="100">
        <f t="shared" si="61"/>
        <v>0</v>
      </c>
      <c r="AH43" s="100">
        <f t="shared" si="61"/>
        <v>0</v>
      </c>
      <c r="AI43" s="100">
        <f t="shared" si="61"/>
        <v>0</v>
      </c>
      <c r="AJ43" s="100">
        <f t="shared" si="61"/>
        <v>0</v>
      </c>
    </row>
    <row r="44" ht="14.25" customHeight="1">
      <c r="A44" s="85"/>
      <c r="C44" s="85"/>
      <c r="D44" s="14"/>
      <c r="E44" s="14"/>
      <c r="F44" s="101"/>
      <c r="G44" s="101"/>
      <c r="H44" s="101"/>
      <c r="I44" s="101"/>
      <c r="J44" s="101"/>
      <c r="K44" s="101"/>
      <c r="L44" s="101"/>
      <c r="M44" s="101"/>
      <c r="N44" s="101"/>
      <c r="O44" s="14"/>
      <c r="P44" s="14"/>
      <c r="Q44" s="101"/>
      <c r="R44" s="101"/>
      <c r="S44" s="101"/>
      <c r="T44" s="101"/>
      <c r="U44" s="101"/>
      <c r="V44" s="101"/>
      <c r="W44" s="101"/>
      <c r="X44" s="101"/>
      <c r="Y44" s="101"/>
      <c r="Z44" s="14"/>
      <c r="AA44" s="14"/>
      <c r="AB44" s="101"/>
      <c r="AC44" s="101"/>
      <c r="AD44" s="101"/>
      <c r="AE44" s="101"/>
      <c r="AF44" s="101"/>
      <c r="AG44" s="101"/>
      <c r="AH44" s="101"/>
      <c r="AI44" s="101"/>
      <c r="AJ44" s="101"/>
    </row>
    <row r="45" ht="14.25" customHeight="1">
      <c r="A45" s="85"/>
      <c r="C45" s="85"/>
      <c r="D45" s="14"/>
      <c r="E45" s="96" t="s">
        <v>290</v>
      </c>
      <c r="F45" s="97">
        <v>0.0</v>
      </c>
      <c r="G45" s="97">
        <v>0.0</v>
      </c>
      <c r="H45" s="98">
        <f t="shared" ref="H45:H49" si="62">SUM(F45:G45)</f>
        <v>0</v>
      </c>
      <c r="I45" s="97">
        <v>0.0</v>
      </c>
      <c r="J45" s="97">
        <v>0.0</v>
      </c>
      <c r="K45" s="98">
        <f t="shared" ref="K45:K49" si="63">SUM(I45:J45)</f>
        <v>0</v>
      </c>
      <c r="L45" s="97">
        <v>0.0</v>
      </c>
      <c r="M45" s="97">
        <v>0.0</v>
      </c>
      <c r="N45" s="98">
        <f t="shared" ref="N45:N49" si="64">SUM(L45:M45)</f>
        <v>0</v>
      </c>
      <c r="O45" s="14"/>
      <c r="P45" s="96" t="s">
        <v>290</v>
      </c>
      <c r="Q45" s="97">
        <v>0.0</v>
      </c>
      <c r="R45" s="97">
        <v>0.0</v>
      </c>
      <c r="S45" s="98">
        <f t="shared" ref="S45:S49" si="65">SUM(Q45:R45)</f>
        <v>0</v>
      </c>
      <c r="T45" s="97">
        <v>0.0</v>
      </c>
      <c r="U45" s="97">
        <v>0.0</v>
      </c>
      <c r="V45" s="98">
        <f t="shared" ref="V45:V49" si="66">SUM(T45:U45)</f>
        <v>0</v>
      </c>
      <c r="W45" s="97">
        <v>0.0</v>
      </c>
      <c r="X45" s="97">
        <v>0.0</v>
      </c>
      <c r="Y45" s="98">
        <f t="shared" ref="Y45:Y49" si="67">SUM(W45:X45)</f>
        <v>0</v>
      </c>
      <c r="Z45" s="14"/>
      <c r="AA45" s="96" t="s">
        <v>290</v>
      </c>
      <c r="AB45" s="97">
        <v>0.0</v>
      </c>
      <c r="AC45" s="97">
        <v>0.0</v>
      </c>
      <c r="AD45" s="98">
        <f t="shared" ref="AD45:AD49" si="68">SUM(AB45:AC45)</f>
        <v>0</v>
      </c>
      <c r="AE45" s="97">
        <v>0.0</v>
      </c>
      <c r="AF45" s="97">
        <v>0.0</v>
      </c>
      <c r="AG45" s="98">
        <f t="shared" ref="AG45:AG49" si="69">SUM(AE45:AF45)</f>
        <v>0</v>
      </c>
      <c r="AH45" s="97">
        <v>0.0</v>
      </c>
      <c r="AI45" s="97">
        <v>0.0</v>
      </c>
      <c r="AJ45" s="98">
        <f t="shared" ref="AJ45:AJ49" si="70">SUM(AH45:AI45)</f>
        <v>0</v>
      </c>
    </row>
    <row r="46" ht="14.25" customHeight="1">
      <c r="A46" s="85"/>
      <c r="C46" s="85"/>
      <c r="D46" s="14"/>
      <c r="E46" s="96" t="s">
        <v>291</v>
      </c>
      <c r="F46" s="97">
        <v>0.0</v>
      </c>
      <c r="G46" s="97">
        <v>0.0</v>
      </c>
      <c r="H46" s="98">
        <f t="shared" si="62"/>
        <v>0</v>
      </c>
      <c r="I46" s="97">
        <v>0.0</v>
      </c>
      <c r="J46" s="97">
        <v>0.0</v>
      </c>
      <c r="K46" s="98">
        <f t="shared" si="63"/>
        <v>0</v>
      </c>
      <c r="L46" s="97">
        <v>0.0</v>
      </c>
      <c r="M46" s="97">
        <v>0.0</v>
      </c>
      <c r="N46" s="98">
        <f t="shared" si="64"/>
        <v>0</v>
      </c>
      <c r="O46" s="14"/>
      <c r="P46" s="96" t="s">
        <v>291</v>
      </c>
      <c r="Q46" s="97">
        <v>0.0</v>
      </c>
      <c r="R46" s="97">
        <v>0.0</v>
      </c>
      <c r="S46" s="98">
        <f t="shared" si="65"/>
        <v>0</v>
      </c>
      <c r="T46" s="97">
        <v>0.0</v>
      </c>
      <c r="U46" s="97">
        <v>0.0</v>
      </c>
      <c r="V46" s="98">
        <f t="shared" si="66"/>
        <v>0</v>
      </c>
      <c r="W46" s="97">
        <v>0.0</v>
      </c>
      <c r="X46" s="97">
        <v>0.0</v>
      </c>
      <c r="Y46" s="98">
        <f t="shared" si="67"/>
        <v>0</v>
      </c>
      <c r="Z46" s="14"/>
      <c r="AA46" s="96" t="s">
        <v>291</v>
      </c>
      <c r="AB46" s="97">
        <v>0.0</v>
      </c>
      <c r="AC46" s="97">
        <v>0.0</v>
      </c>
      <c r="AD46" s="98">
        <f t="shared" si="68"/>
        <v>0</v>
      </c>
      <c r="AE46" s="97">
        <v>0.0</v>
      </c>
      <c r="AF46" s="97">
        <v>0.0</v>
      </c>
      <c r="AG46" s="98">
        <f t="shared" si="69"/>
        <v>0</v>
      </c>
      <c r="AH46" s="97">
        <v>0.0</v>
      </c>
      <c r="AI46" s="97">
        <v>0.0</v>
      </c>
      <c r="AJ46" s="98">
        <f t="shared" si="70"/>
        <v>0</v>
      </c>
    </row>
    <row r="47" ht="14.25" customHeight="1">
      <c r="A47" s="85"/>
      <c r="C47" s="85"/>
      <c r="D47" s="14"/>
      <c r="E47" s="96" t="s">
        <v>292</v>
      </c>
      <c r="F47" s="97">
        <v>0.0</v>
      </c>
      <c r="G47" s="97">
        <v>0.0</v>
      </c>
      <c r="H47" s="98">
        <f t="shared" si="62"/>
        <v>0</v>
      </c>
      <c r="I47" s="97">
        <v>0.0</v>
      </c>
      <c r="J47" s="97">
        <v>0.0</v>
      </c>
      <c r="K47" s="98">
        <f t="shared" si="63"/>
        <v>0</v>
      </c>
      <c r="L47" s="97">
        <v>0.0</v>
      </c>
      <c r="M47" s="97">
        <v>0.0</v>
      </c>
      <c r="N47" s="98">
        <f t="shared" si="64"/>
        <v>0</v>
      </c>
      <c r="O47" s="14"/>
      <c r="P47" s="96" t="s">
        <v>292</v>
      </c>
      <c r="Q47" s="97">
        <v>0.0</v>
      </c>
      <c r="R47" s="97">
        <v>0.0</v>
      </c>
      <c r="S47" s="98">
        <f t="shared" si="65"/>
        <v>0</v>
      </c>
      <c r="T47" s="97">
        <v>0.0</v>
      </c>
      <c r="U47" s="97">
        <v>0.0</v>
      </c>
      <c r="V47" s="98">
        <f t="shared" si="66"/>
        <v>0</v>
      </c>
      <c r="W47" s="97">
        <v>0.0</v>
      </c>
      <c r="X47" s="97">
        <v>0.0</v>
      </c>
      <c r="Y47" s="98">
        <f t="shared" si="67"/>
        <v>0</v>
      </c>
      <c r="Z47" s="14"/>
      <c r="AA47" s="96" t="s">
        <v>292</v>
      </c>
      <c r="AB47" s="97">
        <v>0.0</v>
      </c>
      <c r="AC47" s="97">
        <v>0.0</v>
      </c>
      <c r="AD47" s="98">
        <f t="shared" si="68"/>
        <v>0</v>
      </c>
      <c r="AE47" s="97">
        <v>0.0</v>
      </c>
      <c r="AF47" s="97">
        <v>0.0</v>
      </c>
      <c r="AG47" s="98">
        <f t="shared" si="69"/>
        <v>0</v>
      </c>
      <c r="AH47" s="97">
        <v>0.0</v>
      </c>
      <c r="AI47" s="97">
        <v>0.0</v>
      </c>
      <c r="AJ47" s="98">
        <f t="shared" si="70"/>
        <v>0</v>
      </c>
    </row>
    <row r="48" ht="14.25" customHeight="1">
      <c r="A48" s="85"/>
      <c r="C48" s="85"/>
      <c r="D48" s="14"/>
      <c r="E48" s="96" t="s">
        <v>293</v>
      </c>
      <c r="F48" s="97">
        <v>0.0</v>
      </c>
      <c r="G48" s="97">
        <v>0.0</v>
      </c>
      <c r="H48" s="98">
        <f t="shared" si="62"/>
        <v>0</v>
      </c>
      <c r="I48" s="97">
        <v>0.0</v>
      </c>
      <c r="J48" s="97">
        <v>0.0</v>
      </c>
      <c r="K48" s="98">
        <f t="shared" si="63"/>
        <v>0</v>
      </c>
      <c r="L48" s="97">
        <v>0.0</v>
      </c>
      <c r="M48" s="97">
        <v>0.0</v>
      </c>
      <c r="N48" s="98">
        <f t="shared" si="64"/>
        <v>0</v>
      </c>
      <c r="O48" s="14"/>
      <c r="P48" s="96" t="s">
        <v>293</v>
      </c>
      <c r="Q48" s="97">
        <v>0.0</v>
      </c>
      <c r="R48" s="97">
        <v>0.0</v>
      </c>
      <c r="S48" s="98">
        <f t="shared" si="65"/>
        <v>0</v>
      </c>
      <c r="T48" s="97">
        <v>0.0</v>
      </c>
      <c r="U48" s="97">
        <v>0.0</v>
      </c>
      <c r="V48" s="98">
        <f t="shared" si="66"/>
        <v>0</v>
      </c>
      <c r="W48" s="97">
        <v>0.0</v>
      </c>
      <c r="X48" s="97">
        <v>0.0</v>
      </c>
      <c r="Y48" s="98">
        <f t="shared" si="67"/>
        <v>0</v>
      </c>
      <c r="Z48" s="14"/>
      <c r="AA48" s="96" t="s">
        <v>293</v>
      </c>
      <c r="AB48" s="97">
        <v>0.0</v>
      </c>
      <c r="AC48" s="97">
        <v>0.0</v>
      </c>
      <c r="AD48" s="98">
        <f t="shared" si="68"/>
        <v>0</v>
      </c>
      <c r="AE48" s="97">
        <v>0.0</v>
      </c>
      <c r="AF48" s="97">
        <v>0.0</v>
      </c>
      <c r="AG48" s="98">
        <f t="shared" si="69"/>
        <v>0</v>
      </c>
      <c r="AH48" s="97">
        <v>0.0</v>
      </c>
      <c r="AI48" s="97">
        <v>0.0</v>
      </c>
      <c r="AJ48" s="98">
        <f t="shared" si="70"/>
        <v>0</v>
      </c>
    </row>
    <row r="49" ht="14.25" customHeight="1">
      <c r="A49" s="85"/>
      <c r="C49" s="85"/>
      <c r="D49" s="14"/>
      <c r="E49" s="96" t="s">
        <v>294</v>
      </c>
      <c r="F49" s="97">
        <v>0.0</v>
      </c>
      <c r="G49" s="98">
        <f>-F49</f>
        <v>0</v>
      </c>
      <c r="H49" s="98">
        <f t="shared" si="62"/>
        <v>0</v>
      </c>
      <c r="I49" s="97">
        <v>0.0</v>
      </c>
      <c r="J49" s="98">
        <f>-I49</f>
        <v>0</v>
      </c>
      <c r="K49" s="98">
        <f t="shared" si="63"/>
        <v>0</v>
      </c>
      <c r="L49" s="97">
        <v>0.0</v>
      </c>
      <c r="M49" s="98">
        <f>-L49</f>
        <v>0</v>
      </c>
      <c r="N49" s="98">
        <f t="shared" si="64"/>
        <v>0</v>
      </c>
      <c r="O49" s="14"/>
      <c r="P49" s="96" t="s">
        <v>294</v>
      </c>
      <c r="Q49" s="97">
        <v>0.0</v>
      </c>
      <c r="R49" s="98">
        <f>-Q49</f>
        <v>0</v>
      </c>
      <c r="S49" s="98">
        <f t="shared" si="65"/>
        <v>0</v>
      </c>
      <c r="T49" s="97">
        <v>0.0</v>
      </c>
      <c r="U49" s="98">
        <f>-T49</f>
        <v>0</v>
      </c>
      <c r="V49" s="98">
        <f t="shared" si="66"/>
        <v>0</v>
      </c>
      <c r="W49" s="97">
        <v>0.0</v>
      </c>
      <c r="X49" s="98">
        <f>-W49</f>
        <v>0</v>
      </c>
      <c r="Y49" s="98">
        <f t="shared" si="67"/>
        <v>0</v>
      </c>
      <c r="Z49" s="14"/>
      <c r="AA49" s="96" t="s">
        <v>294</v>
      </c>
      <c r="AB49" s="97">
        <v>0.0</v>
      </c>
      <c r="AC49" s="98">
        <f>-AB49</f>
        <v>0</v>
      </c>
      <c r="AD49" s="98">
        <f t="shared" si="68"/>
        <v>0</v>
      </c>
      <c r="AE49" s="97">
        <v>0.0</v>
      </c>
      <c r="AF49" s="98">
        <f>-AE49</f>
        <v>0</v>
      </c>
      <c r="AG49" s="98">
        <f t="shared" si="69"/>
        <v>0</v>
      </c>
      <c r="AH49" s="97">
        <v>0.0</v>
      </c>
      <c r="AI49" s="98">
        <f>-AH49</f>
        <v>0</v>
      </c>
      <c r="AJ49" s="98">
        <f t="shared" si="70"/>
        <v>0</v>
      </c>
    </row>
    <row r="50" ht="14.25" customHeight="1">
      <c r="A50" s="85"/>
      <c r="C50" s="85"/>
      <c r="D50" s="14"/>
      <c r="E50" s="99" t="s">
        <v>295</v>
      </c>
      <c r="F50" s="100">
        <f t="shared" ref="F50:N50" si="71">F43+F45+F46+F49+F47+F48</f>
        <v>0</v>
      </c>
      <c r="G50" s="100">
        <f t="shared" si="71"/>
        <v>0</v>
      </c>
      <c r="H50" s="100">
        <f t="shared" si="71"/>
        <v>0</v>
      </c>
      <c r="I50" s="100">
        <f t="shared" si="71"/>
        <v>0</v>
      </c>
      <c r="J50" s="100">
        <f t="shared" si="71"/>
        <v>0</v>
      </c>
      <c r="K50" s="100">
        <f t="shared" si="71"/>
        <v>0</v>
      </c>
      <c r="L50" s="100">
        <f t="shared" si="71"/>
        <v>0</v>
      </c>
      <c r="M50" s="100">
        <f t="shared" si="71"/>
        <v>0</v>
      </c>
      <c r="N50" s="100">
        <f t="shared" si="71"/>
        <v>0</v>
      </c>
      <c r="O50" s="14"/>
      <c r="P50" s="99" t="s">
        <v>295</v>
      </c>
      <c r="Q50" s="100">
        <f t="shared" ref="Q50:Y50" si="72">Q43+Q45+Q46+Q49+Q47+Q48</f>
        <v>0</v>
      </c>
      <c r="R50" s="100">
        <f t="shared" si="72"/>
        <v>0</v>
      </c>
      <c r="S50" s="100">
        <f t="shared" si="72"/>
        <v>0</v>
      </c>
      <c r="T50" s="100">
        <f t="shared" si="72"/>
        <v>0</v>
      </c>
      <c r="U50" s="100">
        <f t="shared" si="72"/>
        <v>0</v>
      </c>
      <c r="V50" s="100">
        <f t="shared" si="72"/>
        <v>0</v>
      </c>
      <c r="W50" s="100">
        <f t="shared" si="72"/>
        <v>0</v>
      </c>
      <c r="X50" s="100">
        <f t="shared" si="72"/>
        <v>0</v>
      </c>
      <c r="Y50" s="100">
        <f t="shared" si="72"/>
        <v>0</v>
      </c>
      <c r="Z50" s="14"/>
      <c r="AA50" s="99" t="s">
        <v>295</v>
      </c>
      <c r="AB50" s="100">
        <f t="shared" ref="AB50:AJ50" si="73">AB43+AB45+AB46+AB49+AB47+AB48</f>
        <v>0</v>
      </c>
      <c r="AC50" s="100">
        <f t="shared" si="73"/>
        <v>0</v>
      </c>
      <c r="AD50" s="100">
        <f t="shared" si="73"/>
        <v>0</v>
      </c>
      <c r="AE50" s="100">
        <f t="shared" si="73"/>
        <v>0</v>
      </c>
      <c r="AF50" s="100">
        <f t="shared" si="73"/>
        <v>0</v>
      </c>
      <c r="AG50" s="100">
        <f t="shared" si="73"/>
        <v>0</v>
      </c>
      <c r="AH50" s="100">
        <f t="shared" si="73"/>
        <v>0</v>
      </c>
      <c r="AI50" s="100">
        <f t="shared" si="73"/>
        <v>0</v>
      </c>
      <c r="AJ50" s="100">
        <f t="shared" si="73"/>
        <v>0</v>
      </c>
    </row>
    <row r="51" ht="14.25" customHeight="1">
      <c r="A51" s="85"/>
      <c r="C51" s="85"/>
      <c r="D51" s="14"/>
      <c r="E51" s="14"/>
      <c r="F51" s="101"/>
      <c r="G51" s="101"/>
      <c r="H51" s="101"/>
      <c r="I51" s="101"/>
      <c r="J51" s="101"/>
      <c r="K51" s="101"/>
      <c r="L51" s="101"/>
      <c r="M51" s="101"/>
      <c r="N51" s="101"/>
      <c r="O51" s="14"/>
      <c r="P51" s="14"/>
      <c r="Q51" s="101"/>
      <c r="R51" s="101"/>
      <c r="S51" s="101"/>
      <c r="T51" s="101"/>
      <c r="U51" s="101"/>
      <c r="V51" s="101"/>
      <c r="W51" s="101"/>
      <c r="X51" s="101"/>
      <c r="Y51" s="101"/>
      <c r="Z51" s="14"/>
      <c r="AA51" s="14"/>
      <c r="AB51" s="101"/>
      <c r="AC51" s="101"/>
      <c r="AD51" s="101"/>
      <c r="AE51" s="101"/>
      <c r="AF51" s="101"/>
      <c r="AG51" s="101"/>
      <c r="AH51" s="101"/>
      <c r="AI51" s="101"/>
      <c r="AJ51" s="101"/>
    </row>
    <row r="52" ht="14.25" customHeight="1">
      <c r="A52" s="85"/>
      <c r="C52" s="85"/>
      <c r="D52" s="14"/>
      <c r="E52" s="96" t="s">
        <v>296</v>
      </c>
      <c r="F52" s="97">
        <v>0.0</v>
      </c>
      <c r="G52" s="97">
        <v>0.0</v>
      </c>
      <c r="H52" s="98">
        <f>SUM(F52:G52)</f>
        <v>0</v>
      </c>
      <c r="I52" s="97">
        <v>0.0</v>
      </c>
      <c r="J52" s="97">
        <v>0.0</v>
      </c>
      <c r="K52" s="98">
        <f>SUM(I52:J52)</f>
        <v>0</v>
      </c>
      <c r="L52" s="97">
        <v>0.0</v>
      </c>
      <c r="M52" s="97">
        <v>0.0</v>
      </c>
      <c r="N52" s="98">
        <f>SUM(L52:M52)</f>
        <v>0</v>
      </c>
      <c r="O52" s="14"/>
      <c r="P52" s="96" t="s">
        <v>296</v>
      </c>
      <c r="Q52" s="97">
        <v>0.0</v>
      </c>
      <c r="R52" s="97">
        <v>0.0</v>
      </c>
      <c r="S52" s="98">
        <f>SUM(Q52:R52)</f>
        <v>0</v>
      </c>
      <c r="T52" s="97">
        <v>0.0</v>
      </c>
      <c r="U52" s="97">
        <v>0.0</v>
      </c>
      <c r="V52" s="98">
        <f>SUM(T52:U52)</f>
        <v>0</v>
      </c>
      <c r="W52" s="97">
        <v>0.0</v>
      </c>
      <c r="X52" s="97">
        <v>0.0</v>
      </c>
      <c r="Y52" s="98">
        <f>SUM(W52:X52)</f>
        <v>0</v>
      </c>
      <c r="Z52" s="14"/>
      <c r="AA52" s="96" t="s">
        <v>296</v>
      </c>
      <c r="AB52" s="97">
        <v>0.0</v>
      </c>
      <c r="AC52" s="97">
        <v>0.0</v>
      </c>
      <c r="AD52" s="98">
        <f>SUM(AB52:AC52)</f>
        <v>0</v>
      </c>
      <c r="AE52" s="97">
        <v>0.0</v>
      </c>
      <c r="AF52" s="97">
        <v>0.0</v>
      </c>
      <c r="AG52" s="98">
        <f>SUM(AE52:AF52)</f>
        <v>0</v>
      </c>
      <c r="AH52" s="97">
        <v>0.0</v>
      </c>
      <c r="AI52" s="97">
        <v>0.0</v>
      </c>
      <c r="AJ52" s="98">
        <f>SUM(AH52:AI52)</f>
        <v>0</v>
      </c>
    </row>
    <row r="53" ht="14.25" customHeight="1">
      <c r="A53" s="85"/>
      <c r="C53" s="85"/>
      <c r="D53" s="14"/>
      <c r="E53" s="99" t="s">
        <v>297</v>
      </c>
      <c r="F53" s="100">
        <f t="shared" ref="F53:N53" si="74">F52+F50</f>
        <v>0</v>
      </c>
      <c r="G53" s="100">
        <f t="shared" si="74"/>
        <v>0</v>
      </c>
      <c r="H53" s="100">
        <f t="shared" si="74"/>
        <v>0</v>
      </c>
      <c r="I53" s="100">
        <f t="shared" si="74"/>
        <v>0</v>
      </c>
      <c r="J53" s="100">
        <f t="shared" si="74"/>
        <v>0</v>
      </c>
      <c r="K53" s="100">
        <f t="shared" si="74"/>
        <v>0</v>
      </c>
      <c r="L53" s="100">
        <f t="shared" si="74"/>
        <v>0</v>
      </c>
      <c r="M53" s="100">
        <f t="shared" si="74"/>
        <v>0</v>
      </c>
      <c r="N53" s="100">
        <f t="shared" si="74"/>
        <v>0</v>
      </c>
      <c r="O53" s="14"/>
      <c r="P53" s="99" t="s">
        <v>297</v>
      </c>
      <c r="Q53" s="100">
        <f t="shared" ref="Q53:Y53" si="75">Q52+Q50</f>
        <v>0</v>
      </c>
      <c r="R53" s="100">
        <f t="shared" si="75"/>
        <v>0</v>
      </c>
      <c r="S53" s="100">
        <f t="shared" si="75"/>
        <v>0</v>
      </c>
      <c r="T53" s="100">
        <f t="shared" si="75"/>
        <v>0</v>
      </c>
      <c r="U53" s="100">
        <f t="shared" si="75"/>
        <v>0</v>
      </c>
      <c r="V53" s="100">
        <f t="shared" si="75"/>
        <v>0</v>
      </c>
      <c r="W53" s="100">
        <f t="shared" si="75"/>
        <v>0</v>
      </c>
      <c r="X53" s="100">
        <f t="shared" si="75"/>
        <v>0</v>
      </c>
      <c r="Y53" s="100">
        <f t="shared" si="75"/>
        <v>0</v>
      </c>
      <c r="Z53" s="14"/>
      <c r="AA53" s="99" t="s">
        <v>297</v>
      </c>
      <c r="AB53" s="100">
        <f t="shared" ref="AB53:AJ53" si="76">AB52+AB50</f>
        <v>0</v>
      </c>
      <c r="AC53" s="100">
        <f t="shared" si="76"/>
        <v>0</v>
      </c>
      <c r="AD53" s="100">
        <f t="shared" si="76"/>
        <v>0</v>
      </c>
      <c r="AE53" s="100">
        <f t="shared" si="76"/>
        <v>0</v>
      </c>
      <c r="AF53" s="100">
        <f t="shared" si="76"/>
        <v>0</v>
      </c>
      <c r="AG53" s="100">
        <f t="shared" si="76"/>
        <v>0</v>
      </c>
      <c r="AH53" s="100">
        <f t="shared" si="76"/>
        <v>0</v>
      </c>
      <c r="AI53" s="100">
        <f t="shared" si="76"/>
        <v>0</v>
      </c>
      <c r="AJ53" s="100">
        <f t="shared" si="76"/>
        <v>0</v>
      </c>
    </row>
    <row r="54" ht="14.25" customHeight="1">
      <c r="A54" s="85"/>
      <c r="C54" s="85"/>
      <c r="D54" s="14"/>
      <c r="E54" s="14"/>
      <c r="F54" s="101"/>
      <c r="G54" s="101"/>
      <c r="H54" s="101"/>
      <c r="I54" s="101"/>
      <c r="J54" s="101"/>
      <c r="K54" s="101"/>
      <c r="L54" s="101"/>
      <c r="M54" s="101"/>
      <c r="N54" s="101"/>
      <c r="O54" s="14"/>
      <c r="P54" s="14"/>
      <c r="Q54" s="101"/>
      <c r="R54" s="101"/>
      <c r="S54" s="101"/>
      <c r="T54" s="101"/>
      <c r="U54" s="101"/>
      <c r="V54" s="101"/>
      <c r="W54" s="101"/>
      <c r="X54" s="101"/>
      <c r="Y54" s="101"/>
      <c r="Z54" s="14"/>
      <c r="AA54" s="14"/>
      <c r="AB54" s="101"/>
      <c r="AC54" s="101"/>
      <c r="AD54" s="101"/>
      <c r="AE54" s="101"/>
      <c r="AF54" s="101"/>
      <c r="AG54" s="101"/>
      <c r="AH54" s="101"/>
      <c r="AI54" s="101"/>
      <c r="AJ54" s="101"/>
    </row>
    <row r="55" ht="14.25" customHeight="1">
      <c r="A55" s="85">
        <f>IF(OR(H55&gt;0,K55&gt;0,N55&gt;0,S55&gt;0,V55&gt;0,Y55&gt;0,AD55&gt;0,AG55&gt;0,AJ55&gt;0),1,0)</f>
        <v>0</v>
      </c>
      <c r="C55" s="85"/>
      <c r="D55" s="102"/>
      <c r="E55" s="103" t="s">
        <v>182</v>
      </c>
      <c r="F55" s="97">
        <v>0.0</v>
      </c>
      <c r="G55" s="97">
        <v>0.0</v>
      </c>
      <c r="H55" s="124">
        <f>SUM(F55:G55)</f>
        <v>0</v>
      </c>
      <c r="I55" s="97">
        <v>0.0</v>
      </c>
      <c r="J55" s="97">
        <v>0.0</v>
      </c>
      <c r="K55" s="124">
        <f>SUM(I55:J55)</f>
        <v>0</v>
      </c>
      <c r="L55" s="97">
        <v>0.0</v>
      </c>
      <c r="M55" s="97">
        <v>0.0</v>
      </c>
      <c r="N55" s="124">
        <f>SUM(L55:M55)</f>
        <v>0</v>
      </c>
      <c r="O55" s="102"/>
      <c r="P55" s="103" t="s">
        <v>182</v>
      </c>
      <c r="Q55" s="97">
        <v>0.0</v>
      </c>
      <c r="R55" s="97">
        <v>0.0</v>
      </c>
      <c r="S55" s="124">
        <f>SUM(Q55:R55)</f>
        <v>0</v>
      </c>
      <c r="T55" s="97">
        <v>0.0</v>
      </c>
      <c r="U55" s="97">
        <v>0.0</v>
      </c>
      <c r="V55" s="124">
        <f>SUM(T55:U55)</f>
        <v>0</v>
      </c>
      <c r="W55" s="97">
        <v>0.0</v>
      </c>
      <c r="X55" s="97">
        <v>0.0</v>
      </c>
      <c r="Y55" s="124">
        <f>SUM(W55:X55)</f>
        <v>0</v>
      </c>
      <c r="Z55" s="102"/>
      <c r="AA55" s="103" t="s">
        <v>182</v>
      </c>
      <c r="AB55" s="97">
        <v>0.0</v>
      </c>
      <c r="AC55" s="97">
        <v>0.0</v>
      </c>
      <c r="AD55" s="124">
        <f>SUM(AB55:AC55)</f>
        <v>0</v>
      </c>
      <c r="AE55" s="97">
        <v>0.0</v>
      </c>
      <c r="AF55" s="97">
        <v>0.0</v>
      </c>
      <c r="AG55" s="124">
        <f>SUM(AE55:AF55)</f>
        <v>0</v>
      </c>
      <c r="AH55" s="97">
        <v>0.0</v>
      </c>
      <c r="AI55" s="97">
        <v>0.0</v>
      </c>
      <c r="AJ55" s="124">
        <f>SUM(AH55:AI55)</f>
        <v>0</v>
      </c>
    </row>
    <row r="56" ht="14.25" customHeight="1">
      <c r="A56" s="85"/>
      <c r="C56" s="85"/>
      <c r="D56" s="14"/>
      <c r="E56" s="14"/>
      <c r="F56" s="101"/>
      <c r="G56" s="101"/>
      <c r="H56" s="101"/>
      <c r="I56" s="101"/>
      <c r="J56" s="101"/>
      <c r="K56" s="101"/>
      <c r="L56" s="101"/>
      <c r="M56" s="101"/>
      <c r="N56" s="101"/>
      <c r="O56" s="14"/>
      <c r="P56" s="14"/>
      <c r="Q56" s="101"/>
      <c r="R56" s="101"/>
      <c r="S56" s="101"/>
      <c r="T56" s="101"/>
      <c r="U56" s="101"/>
      <c r="V56" s="101"/>
      <c r="W56" s="101"/>
      <c r="X56" s="101"/>
      <c r="Y56" s="101"/>
      <c r="Z56" s="14"/>
      <c r="AA56" s="14"/>
      <c r="AB56" s="101"/>
      <c r="AC56" s="101"/>
      <c r="AD56" s="101"/>
      <c r="AE56" s="101"/>
      <c r="AF56" s="101"/>
      <c r="AG56" s="101"/>
      <c r="AH56" s="101"/>
      <c r="AI56" s="101"/>
      <c r="AJ56" s="101"/>
    </row>
    <row r="57" ht="14.25" customHeight="1">
      <c r="A57" s="85"/>
      <c r="C57" s="85"/>
      <c r="D57" s="14"/>
      <c r="E57" s="91" t="s">
        <v>186</v>
      </c>
      <c r="F57" s="125"/>
      <c r="G57" s="125"/>
      <c r="H57" s="94" t="str">
        <f>H21</f>
        <v>31/XX/20XX</v>
      </c>
      <c r="I57" s="125"/>
      <c r="J57" s="125"/>
      <c r="K57" s="94" t="str">
        <f>K21</f>
        <v>31/XX/20XX</v>
      </c>
      <c r="L57" s="125"/>
      <c r="M57" s="125"/>
      <c r="N57" s="94" t="str">
        <f>N21</f>
        <v>31/XX/20XX</v>
      </c>
      <c r="O57" s="14"/>
      <c r="P57" s="91" t="s">
        <v>186</v>
      </c>
      <c r="Q57" s="125"/>
      <c r="R57" s="125"/>
      <c r="S57" s="94" t="str">
        <f>S21</f>
        <v>31/XX/20XX</v>
      </c>
      <c r="T57" s="125"/>
      <c r="U57" s="125"/>
      <c r="V57" s="94" t="str">
        <f>V21</f>
        <v>31/XX/20XX</v>
      </c>
      <c r="W57" s="125"/>
      <c r="X57" s="125"/>
      <c r="Y57" s="94" t="str">
        <f>Y21</f>
        <v>31/XX/20XX</v>
      </c>
      <c r="Z57" s="14"/>
      <c r="AA57" s="91" t="s">
        <v>186</v>
      </c>
      <c r="AB57" s="125"/>
      <c r="AC57" s="125"/>
      <c r="AD57" s="94" t="str">
        <f>AD21</f>
        <v>31/XX/20XX</v>
      </c>
      <c r="AE57" s="125"/>
      <c r="AF57" s="125"/>
      <c r="AG57" s="94" t="str">
        <f>AG21</f>
        <v>31/XX/20XX</v>
      </c>
      <c r="AH57" s="125"/>
      <c r="AI57" s="125"/>
      <c r="AJ57" s="94" t="str">
        <f>AJ21</f>
        <v>31/XX/20XX</v>
      </c>
    </row>
    <row r="58" ht="14.25" customHeight="1">
      <c r="A58" s="85">
        <f t="shared" ref="A58:A63" si="77">IF(OR(H58&lt;0,K58&lt;0,N58&lt;0,S58&lt;0,V58&lt;0,Y58&lt;0,AD58&lt;0,AG58&lt;0,AJ58&lt;0),1,0)</f>
        <v>0</v>
      </c>
      <c r="C58" s="85"/>
      <c r="D58" s="14"/>
      <c r="E58" s="96" t="s">
        <v>65</v>
      </c>
      <c r="F58" s="97">
        <v>0.0</v>
      </c>
      <c r="G58" s="97">
        <v>0.0</v>
      </c>
      <c r="H58" s="98">
        <f t="shared" ref="H58:H63" si="78">SUM(F58:G58)</f>
        <v>0</v>
      </c>
      <c r="I58" s="97">
        <v>0.0</v>
      </c>
      <c r="J58" s="97">
        <v>0.0</v>
      </c>
      <c r="K58" s="98">
        <f t="shared" ref="K58:K63" si="79">SUM(I58:J58)</f>
        <v>0</v>
      </c>
      <c r="L58" s="97">
        <v>0.0</v>
      </c>
      <c r="M58" s="97">
        <v>0.0</v>
      </c>
      <c r="N58" s="98">
        <f t="shared" ref="N58:N63" si="80">SUM(L58:M58)</f>
        <v>0</v>
      </c>
      <c r="O58" s="14"/>
      <c r="P58" s="96" t="s">
        <v>65</v>
      </c>
      <c r="Q58" s="97">
        <v>0.0</v>
      </c>
      <c r="R58" s="97">
        <v>0.0</v>
      </c>
      <c r="S58" s="98">
        <f t="shared" ref="S58:S63" si="81">SUM(Q58:R58)</f>
        <v>0</v>
      </c>
      <c r="T58" s="97">
        <v>0.0</v>
      </c>
      <c r="U58" s="97">
        <v>0.0</v>
      </c>
      <c r="V58" s="98">
        <f t="shared" ref="V58:V63" si="82">SUM(T58:U58)</f>
        <v>0</v>
      </c>
      <c r="W58" s="97">
        <v>0.0</v>
      </c>
      <c r="X58" s="97">
        <v>0.0</v>
      </c>
      <c r="Y58" s="98">
        <f t="shared" ref="Y58:Y63" si="83">SUM(W58:X58)</f>
        <v>0</v>
      </c>
      <c r="Z58" s="14"/>
      <c r="AA58" s="96" t="s">
        <v>65</v>
      </c>
      <c r="AB58" s="97">
        <v>0.0</v>
      </c>
      <c r="AC58" s="97">
        <v>0.0</v>
      </c>
      <c r="AD58" s="98">
        <f t="shared" ref="AD58:AD63" si="84">SUM(AB58:AC58)</f>
        <v>0</v>
      </c>
      <c r="AE58" s="97">
        <v>0.0</v>
      </c>
      <c r="AF58" s="97">
        <v>0.0</v>
      </c>
      <c r="AG58" s="98">
        <f t="shared" ref="AG58:AG63" si="85">SUM(AE58:AF58)</f>
        <v>0</v>
      </c>
      <c r="AH58" s="97">
        <v>0.0</v>
      </c>
      <c r="AI58" s="97">
        <v>0.0</v>
      </c>
      <c r="AJ58" s="98">
        <f t="shared" ref="AJ58:AJ63" si="86">SUM(AH58:AI58)</f>
        <v>0</v>
      </c>
    </row>
    <row r="59" ht="14.25" customHeight="1">
      <c r="A59" s="85">
        <f t="shared" si="77"/>
        <v>0</v>
      </c>
      <c r="C59" s="85"/>
      <c r="D59" s="14"/>
      <c r="E59" s="96" t="s">
        <v>211</v>
      </c>
      <c r="F59" s="97">
        <v>0.0</v>
      </c>
      <c r="G59" s="97">
        <v>0.0</v>
      </c>
      <c r="H59" s="98">
        <f t="shared" si="78"/>
        <v>0</v>
      </c>
      <c r="I59" s="97">
        <v>0.0</v>
      </c>
      <c r="J59" s="97">
        <v>0.0</v>
      </c>
      <c r="K59" s="98">
        <f t="shared" si="79"/>
        <v>0</v>
      </c>
      <c r="L59" s="97">
        <v>0.0</v>
      </c>
      <c r="M59" s="97">
        <v>0.0</v>
      </c>
      <c r="N59" s="98">
        <f t="shared" si="80"/>
        <v>0</v>
      </c>
      <c r="O59" s="14"/>
      <c r="P59" s="96" t="s">
        <v>211</v>
      </c>
      <c r="Q59" s="97">
        <v>0.0</v>
      </c>
      <c r="R59" s="97">
        <v>0.0</v>
      </c>
      <c r="S59" s="98">
        <f t="shared" si="81"/>
        <v>0</v>
      </c>
      <c r="T59" s="97">
        <v>0.0</v>
      </c>
      <c r="U59" s="97">
        <v>0.0</v>
      </c>
      <c r="V59" s="98">
        <f t="shared" si="82"/>
        <v>0</v>
      </c>
      <c r="W59" s="97">
        <v>0.0</v>
      </c>
      <c r="X59" s="97">
        <v>0.0</v>
      </c>
      <c r="Y59" s="98">
        <f t="shared" si="83"/>
        <v>0</v>
      </c>
      <c r="Z59" s="14"/>
      <c r="AA59" s="96" t="s">
        <v>211</v>
      </c>
      <c r="AB59" s="97">
        <v>0.0</v>
      </c>
      <c r="AC59" s="97">
        <v>0.0</v>
      </c>
      <c r="AD59" s="98">
        <f t="shared" si="84"/>
        <v>0</v>
      </c>
      <c r="AE59" s="97">
        <v>0.0</v>
      </c>
      <c r="AF59" s="97">
        <v>0.0</v>
      </c>
      <c r="AG59" s="98">
        <f t="shared" si="85"/>
        <v>0</v>
      </c>
      <c r="AH59" s="97">
        <v>0.0</v>
      </c>
      <c r="AI59" s="97">
        <v>0.0</v>
      </c>
      <c r="AJ59" s="98">
        <f t="shared" si="86"/>
        <v>0</v>
      </c>
    </row>
    <row r="60" ht="14.25" customHeight="1">
      <c r="A60" s="85">
        <f t="shared" si="77"/>
        <v>0</v>
      </c>
      <c r="C60" s="85"/>
      <c r="D60" s="14"/>
      <c r="E60" s="96" t="s">
        <v>298</v>
      </c>
      <c r="F60" s="97">
        <v>0.0</v>
      </c>
      <c r="G60" s="97">
        <v>0.0</v>
      </c>
      <c r="H60" s="98">
        <f t="shared" si="78"/>
        <v>0</v>
      </c>
      <c r="I60" s="97">
        <v>0.0</v>
      </c>
      <c r="J60" s="97">
        <v>0.0</v>
      </c>
      <c r="K60" s="98">
        <f t="shared" si="79"/>
        <v>0</v>
      </c>
      <c r="L60" s="97">
        <v>0.0</v>
      </c>
      <c r="M60" s="97">
        <v>0.0</v>
      </c>
      <c r="N60" s="98">
        <f t="shared" si="80"/>
        <v>0</v>
      </c>
      <c r="O60" s="14"/>
      <c r="P60" s="96" t="s">
        <v>298</v>
      </c>
      <c r="Q60" s="97">
        <v>0.0</v>
      </c>
      <c r="R60" s="97">
        <v>0.0</v>
      </c>
      <c r="S60" s="98">
        <f t="shared" si="81"/>
        <v>0</v>
      </c>
      <c r="T60" s="97">
        <v>0.0</v>
      </c>
      <c r="U60" s="97">
        <v>0.0</v>
      </c>
      <c r="V60" s="98">
        <f t="shared" si="82"/>
        <v>0</v>
      </c>
      <c r="W60" s="97">
        <v>0.0</v>
      </c>
      <c r="X60" s="97">
        <v>0.0</v>
      </c>
      <c r="Y60" s="98">
        <f t="shared" si="83"/>
        <v>0</v>
      </c>
      <c r="Z60" s="14"/>
      <c r="AA60" s="96" t="s">
        <v>298</v>
      </c>
      <c r="AB60" s="97">
        <v>0.0</v>
      </c>
      <c r="AC60" s="97">
        <v>0.0</v>
      </c>
      <c r="AD60" s="98">
        <f t="shared" si="84"/>
        <v>0</v>
      </c>
      <c r="AE60" s="97">
        <v>0.0</v>
      </c>
      <c r="AF60" s="97">
        <v>0.0</v>
      </c>
      <c r="AG60" s="98">
        <f t="shared" si="85"/>
        <v>0</v>
      </c>
      <c r="AH60" s="97">
        <v>0.0</v>
      </c>
      <c r="AI60" s="97">
        <v>0.0</v>
      </c>
      <c r="AJ60" s="98">
        <f t="shared" si="86"/>
        <v>0</v>
      </c>
    </row>
    <row r="61" ht="14.25" customHeight="1">
      <c r="A61" s="85">
        <f t="shared" si="77"/>
        <v>0</v>
      </c>
      <c r="C61" s="85"/>
      <c r="D61" s="14"/>
      <c r="E61" s="96" t="s">
        <v>299</v>
      </c>
      <c r="F61" s="97">
        <v>0.0</v>
      </c>
      <c r="G61" s="97">
        <v>0.0</v>
      </c>
      <c r="H61" s="98">
        <f t="shared" si="78"/>
        <v>0</v>
      </c>
      <c r="I61" s="97">
        <v>0.0</v>
      </c>
      <c r="J61" s="97">
        <v>0.0</v>
      </c>
      <c r="K61" s="98">
        <f t="shared" si="79"/>
        <v>0</v>
      </c>
      <c r="L61" s="97">
        <v>0.0</v>
      </c>
      <c r="M61" s="97">
        <v>0.0</v>
      </c>
      <c r="N61" s="98">
        <f t="shared" si="80"/>
        <v>0</v>
      </c>
      <c r="O61" s="14"/>
      <c r="P61" s="96" t="s">
        <v>299</v>
      </c>
      <c r="Q61" s="97">
        <v>0.0</v>
      </c>
      <c r="R61" s="97">
        <v>0.0</v>
      </c>
      <c r="S61" s="98">
        <f t="shared" si="81"/>
        <v>0</v>
      </c>
      <c r="T61" s="97">
        <v>0.0</v>
      </c>
      <c r="U61" s="97">
        <v>0.0</v>
      </c>
      <c r="V61" s="98">
        <f t="shared" si="82"/>
        <v>0</v>
      </c>
      <c r="W61" s="97">
        <v>0.0</v>
      </c>
      <c r="X61" s="97">
        <v>0.0</v>
      </c>
      <c r="Y61" s="98">
        <f t="shared" si="83"/>
        <v>0</v>
      </c>
      <c r="Z61" s="14"/>
      <c r="AA61" s="96" t="s">
        <v>299</v>
      </c>
      <c r="AB61" s="97">
        <v>0.0</v>
      </c>
      <c r="AC61" s="97">
        <v>0.0</v>
      </c>
      <c r="AD61" s="98">
        <f t="shared" si="84"/>
        <v>0</v>
      </c>
      <c r="AE61" s="97">
        <v>0.0</v>
      </c>
      <c r="AF61" s="97">
        <v>0.0</v>
      </c>
      <c r="AG61" s="98">
        <f t="shared" si="85"/>
        <v>0</v>
      </c>
      <c r="AH61" s="97">
        <v>0.0</v>
      </c>
      <c r="AI61" s="97">
        <v>0.0</v>
      </c>
      <c r="AJ61" s="98">
        <f t="shared" si="86"/>
        <v>0</v>
      </c>
    </row>
    <row r="62" ht="14.25" customHeight="1">
      <c r="A62" s="85">
        <f t="shared" si="77"/>
        <v>0</v>
      </c>
      <c r="C62" s="85"/>
      <c r="D62" s="14"/>
      <c r="E62" s="96" t="s">
        <v>208</v>
      </c>
      <c r="F62" s="97">
        <v>0.0</v>
      </c>
      <c r="G62" s="97">
        <v>0.0</v>
      </c>
      <c r="H62" s="98">
        <f t="shared" si="78"/>
        <v>0</v>
      </c>
      <c r="I62" s="97">
        <v>0.0</v>
      </c>
      <c r="J62" s="97">
        <v>0.0</v>
      </c>
      <c r="K62" s="98">
        <f t="shared" si="79"/>
        <v>0</v>
      </c>
      <c r="L62" s="97">
        <v>0.0</v>
      </c>
      <c r="M62" s="97">
        <v>0.0</v>
      </c>
      <c r="N62" s="98">
        <f t="shared" si="80"/>
        <v>0</v>
      </c>
      <c r="O62" s="14"/>
      <c r="P62" s="96" t="s">
        <v>208</v>
      </c>
      <c r="Q62" s="97">
        <v>0.0</v>
      </c>
      <c r="R62" s="97">
        <v>0.0</v>
      </c>
      <c r="S62" s="98">
        <f t="shared" si="81"/>
        <v>0</v>
      </c>
      <c r="T62" s="97">
        <v>0.0</v>
      </c>
      <c r="U62" s="97">
        <v>0.0</v>
      </c>
      <c r="V62" s="98">
        <f t="shared" si="82"/>
        <v>0</v>
      </c>
      <c r="W62" s="97">
        <v>0.0</v>
      </c>
      <c r="X62" s="97">
        <v>0.0</v>
      </c>
      <c r="Y62" s="98">
        <f t="shared" si="83"/>
        <v>0</v>
      </c>
      <c r="Z62" s="14"/>
      <c r="AA62" s="96" t="s">
        <v>208</v>
      </c>
      <c r="AB62" s="97">
        <v>0.0</v>
      </c>
      <c r="AC62" s="97">
        <v>0.0</v>
      </c>
      <c r="AD62" s="98">
        <f t="shared" si="84"/>
        <v>0</v>
      </c>
      <c r="AE62" s="97">
        <v>0.0</v>
      </c>
      <c r="AF62" s="97">
        <v>0.0</v>
      </c>
      <c r="AG62" s="98">
        <f t="shared" si="85"/>
        <v>0</v>
      </c>
      <c r="AH62" s="97">
        <v>0.0</v>
      </c>
      <c r="AI62" s="97">
        <v>0.0</v>
      </c>
      <c r="AJ62" s="98">
        <f t="shared" si="86"/>
        <v>0</v>
      </c>
    </row>
    <row r="63" ht="14.25" customHeight="1">
      <c r="A63" s="85">
        <f t="shared" si="77"/>
        <v>0</v>
      </c>
      <c r="C63" s="85"/>
      <c r="D63" s="14"/>
      <c r="E63" s="96" t="s">
        <v>300</v>
      </c>
      <c r="F63" s="97">
        <v>0.0</v>
      </c>
      <c r="G63" s="97">
        <v>0.0</v>
      </c>
      <c r="H63" s="98">
        <f t="shared" si="78"/>
        <v>0</v>
      </c>
      <c r="I63" s="97">
        <v>0.0</v>
      </c>
      <c r="J63" s="97">
        <v>0.0</v>
      </c>
      <c r="K63" s="98">
        <f t="shared" si="79"/>
        <v>0</v>
      </c>
      <c r="L63" s="97">
        <v>0.0</v>
      </c>
      <c r="M63" s="97">
        <v>0.0</v>
      </c>
      <c r="N63" s="98">
        <f t="shared" si="80"/>
        <v>0</v>
      </c>
      <c r="O63" s="14"/>
      <c r="P63" s="96" t="s">
        <v>300</v>
      </c>
      <c r="Q63" s="97">
        <v>0.0</v>
      </c>
      <c r="R63" s="97">
        <v>0.0</v>
      </c>
      <c r="S63" s="98">
        <f t="shared" si="81"/>
        <v>0</v>
      </c>
      <c r="T63" s="97">
        <v>0.0</v>
      </c>
      <c r="U63" s="97">
        <v>0.0</v>
      </c>
      <c r="V63" s="98">
        <f t="shared" si="82"/>
        <v>0</v>
      </c>
      <c r="W63" s="97">
        <v>0.0</v>
      </c>
      <c r="X63" s="97">
        <v>0.0</v>
      </c>
      <c r="Y63" s="98">
        <f t="shared" si="83"/>
        <v>0</v>
      </c>
      <c r="Z63" s="14"/>
      <c r="AA63" s="96" t="s">
        <v>300</v>
      </c>
      <c r="AB63" s="97">
        <v>0.0</v>
      </c>
      <c r="AC63" s="97">
        <v>0.0</v>
      </c>
      <c r="AD63" s="98">
        <f t="shared" si="84"/>
        <v>0</v>
      </c>
      <c r="AE63" s="97">
        <v>0.0</v>
      </c>
      <c r="AF63" s="97">
        <v>0.0</v>
      </c>
      <c r="AG63" s="98">
        <f t="shared" si="85"/>
        <v>0</v>
      </c>
      <c r="AH63" s="97">
        <v>0.0</v>
      </c>
      <c r="AI63" s="97">
        <v>0.0</v>
      </c>
      <c r="AJ63" s="98">
        <f t="shared" si="86"/>
        <v>0</v>
      </c>
    </row>
    <row r="64" ht="14.25" customHeight="1">
      <c r="A64" s="85"/>
      <c r="C64" s="85"/>
      <c r="D64" s="14"/>
      <c r="E64" s="99" t="s">
        <v>301</v>
      </c>
      <c r="F64" s="100">
        <f t="shared" ref="F64:N64" si="87">SUM(F58:F63)</f>
        <v>0</v>
      </c>
      <c r="G64" s="100">
        <f t="shared" si="87"/>
        <v>0</v>
      </c>
      <c r="H64" s="100">
        <f t="shared" si="87"/>
        <v>0</v>
      </c>
      <c r="I64" s="100">
        <f t="shared" si="87"/>
        <v>0</v>
      </c>
      <c r="J64" s="100">
        <f t="shared" si="87"/>
        <v>0</v>
      </c>
      <c r="K64" s="100">
        <f t="shared" si="87"/>
        <v>0</v>
      </c>
      <c r="L64" s="100">
        <f t="shared" si="87"/>
        <v>0</v>
      </c>
      <c r="M64" s="100">
        <f t="shared" si="87"/>
        <v>0</v>
      </c>
      <c r="N64" s="100">
        <f t="shared" si="87"/>
        <v>0</v>
      </c>
      <c r="O64" s="14"/>
      <c r="P64" s="99" t="s">
        <v>301</v>
      </c>
      <c r="Q64" s="100">
        <f t="shared" ref="Q64:Y64" si="88">SUM(Q58:Q63)</f>
        <v>0</v>
      </c>
      <c r="R64" s="100">
        <f t="shared" si="88"/>
        <v>0</v>
      </c>
      <c r="S64" s="100">
        <f t="shared" si="88"/>
        <v>0</v>
      </c>
      <c r="T64" s="100">
        <f t="shared" si="88"/>
        <v>0</v>
      </c>
      <c r="U64" s="100">
        <f t="shared" si="88"/>
        <v>0</v>
      </c>
      <c r="V64" s="100">
        <f t="shared" si="88"/>
        <v>0</v>
      </c>
      <c r="W64" s="100">
        <f t="shared" si="88"/>
        <v>0</v>
      </c>
      <c r="X64" s="100">
        <f t="shared" si="88"/>
        <v>0</v>
      </c>
      <c r="Y64" s="100">
        <f t="shared" si="88"/>
        <v>0</v>
      </c>
      <c r="Z64" s="14"/>
      <c r="AA64" s="99" t="s">
        <v>301</v>
      </c>
      <c r="AB64" s="100">
        <f t="shared" ref="AB64:AJ64" si="89">SUM(AB58:AB63)</f>
        <v>0</v>
      </c>
      <c r="AC64" s="100">
        <f t="shared" si="89"/>
        <v>0</v>
      </c>
      <c r="AD64" s="100">
        <f t="shared" si="89"/>
        <v>0</v>
      </c>
      <c r="AE64" s="100">
        <f t="shared" si="89"/>
        <v>0</v>
      </c>
      <c r="AF64" s="100">
        <f t="shared" si="89"/>
        <v>0</v>
      </c>
      <c r="AG64" s="100">
        <f t="shared" si="89"/>
        <v>0</v>
      </c>
      <c r="AH64" s="100">
        <f t="shared" si="89"/>
        <v>0</v>
      </c>
      <c r="AI64" s="100">
        <f t="shared" si="89"/>
        <v>0</v>
      </c>
      <c r="AJ64" s="100">
        <f t="shared" si="89"/>
        <v>0</v>
      </c>
    </row>
    <row r="65" ht="14.25" customHeight="1">
      <c r="A65" s="85"/>
      <c r="C65" s="85"/>
      <c r="D65" s="14"/>
      <c r="E65" s="14"/>
      <c r="F65" s="104"/>
      <c r="G65" s="104"/>
      <c r="H65" s="104"/>
      <c r="I65" s="104"/>
      <c r="J65" s="104"/>
      <c r="K65" s="104"/>
      <c r="L65" s="104"/>
      <c r="M65" s="104"/>
      <c r="N65" s="104"/>
      <c r="O65" s="14"/>
      <c r="P65" s="14"/>
      <c r="Q65" s="104"/>
      <c r="R65" s="104"/>
      <c r="S65" s="104"/>
      <c r="T65" s="104"/>
      <c r="U65" s="104"/>
      <c r="V65" s="104"/>
      <c r="W65" s="104"/>
      <c r="X65" s="104"/>
      <c r="Y65" s="104"/>
      <c r="Z65" s="14"/>
      <c r="AA65" s="14"/>
      <c r="AB65" s="104"/>
      <c r="AC65" s="104"/>
      <c r="AD65" s="104"/>
      <c r="AE65" s="104"/>
      <c r="AF65" s="104"/>
      <c r="AG65" s="104"/>
      <c r="AH65" s="104"/>
      <c r="AI65" s="104"/>
      <c r="AJ65" s="104"/>
    </row>
    <row r="66" ht="14.25" customHeight="1">
      <c r="A66" s="85">
        <f t="shared" ref="A66:A75" si="90">IF(OR(H66&lt;0,K66&lt;0,N66&lt;0,S66&lt;0,V66&lt;0,Y66&lt;0,AD66&lt;0,AG66&lt;0,AJ66&lt;0),1,0)</f>
        <v>0</v>
      </c>
      <c r="C66" s="85"/>
      <c r="D66" s="14"/>
      <c r="E66" s="96" t="s">
        <v>204</v>
      </c>
      <c r="F66" s="97">
        <v>0.0</v>
      </c>
      <c r="G66" s="97">
        <v>0.0</v>
      </c>
      <c r="H66" s="98">
        <f t="shared" ref="H66:H75" si="91">SUM(F66:G66)</f>
        <v>0</v>
      </c>
      <c r="I66" s="97">
        <v>0.0</v>
      </c>
      <c r="J66" s="97">
        <v>0.0</v>
      </c>
      <c r="K66" s="98">
        <f t="shared" ref="K66:K75" si="92">SUM(I66:J66)</f>
        <v>0</v>
      </c>
      <c r="L66" s="97">
        <v>0.0</v>
      </c>
      <c r="M66" s="97">
        <v>0.0</v>
      </c>
      <c r="N66" s="98">
        <f t="shared" ref="N66:N75" si="93">SUM(L66:M66)</f>
        <v>0</v>
      </c>
      <c r="O66" s="14"/>
      <c r="P66" s="96" t="s">
        <v>204</v>
      </c>
      <c r="Q66" s="97">
        <v>0.0</v>
      </c>
      <c r="R66" s="97">
        <v>0.0</v>
      </c>
      <c r="S66" s="98">
        <f t="shared" ref="S66:S75" si="94">SUM(Q66:R66)</f>
        <v>0</v>
      </c>
      <c r="T66" s="97">
        <v>0.0</v>
      </c>
      <c r="U66" s="97">
        <v>0.0</v>
      </c>
      <c r="V66" s="98">
        <f t="shared" ref="V66:V75" si="95">SUM(T66:U66)</f>
        <v>0</v>
      </c>
      <c r="W66" s="97">
        <v>0.0</v>
      </c>
      <c r="X66" s="97">
        <v>0.0</v>
      </c>
      <c r="Y66" s="98">
        <f t="shared" ref="Y66:Y75" si="96">SUM(W66:X66)</f>
        <v>0</v>
      </c>
      <c r="Z66" s="14"/>
      <c r="AA66" s="96" t="s">
        <v>204</v>
      </c>
      <c r="AB66" s="97">
        <v>0.0</v>
      </c>
      <c r="AC66" s="97">
        <v>0.0</v>
      </c>
      <c r="AD66" s="98">
        <f t="shared" ref="AD66:AD75" si="97">SUM(AB66:AC66)</f>
        <v>0</v>
      </c>
      <c r="AE66" s="97">
        <v>0.0</v>
      </c>
      <c r="AF66" s="97">
        <v>0.0</v>
      </c>
      <c r="AG66" s="98">
        <f t="shared" ref="AG66:AG75" si="98">SUM(AE66:AF66)</f>
        <v>0</v>
      </c>
      <c r="AH66" s="97">
        <v>0.0</v>
      </c>
      <c r="AI66" s="97">
        <v>0.0</v>
      </c>
      <c r="AJ66" s="98">
        <f t="shared" ref="AJ66:AJ75" si="99">SUM(AH66:AI66)</f>
        <v>0</v>
      </c>
    </row>
    <row r="67" ht="14.25" customHeight="1">
      <c r="A67" s="85">
        <f t="shared" si="90"/>
        <v>0</v>
      </c>
      <c r="C67" s="85"/>
      <c r="D67" s="14"/>
      <c r="E67" s="96" t="s">
        <v>302</v>
      </c>
      <c r="F67" s="97">
        <v>0.0</v>
      </c>
      <c r="G67" s="97">
        <v>0.0</v>
      </c>
      <c r="H67" s="98">
        <f t="shared" si="91"/>
        <v>0</v>
      </c>
      <c r="I67" s="97">
        <v>0.0</v>
      </c>
      <c r="J67" s="97">
        <v>0.0</v>
      </c>
      <c r="K67" s="98">
        <f t="shared" si="92"/>
        <v>0</v>
      </c>
      <c r="L67" s="97">
        <v>0.0</v>
      </c>
      <c r="M67" s="97">
        <v>0.0</v>
      </c>
      <c r="N67" s="98">
        <f t="shared" si="93"/>
        <v>0</v>
      </c>
      <c r="O67" s="14"/>
      <c r="P67" s="96" t="s">
        <v>302</v>
      </c>
      <c r="Q67" s="97">
        <v>0.0</v>
      </c>
      <c r="R67" s="97">
        <v>0.0</v>
      </c>
      <c r="S67" s="98">
        <f t="shared" si="94"/>
        <v>0</v>
      </c>
      <c r="T67" s="97">
        <v>0.0</v>
      </c>
      <c r="U67" s="97">
        <v>0.0</v>
      </c>
      <c r="V67" s="98">
        <f t="shared" si="95"/>
        <v>0</v>
      </c>
      <c r="W67" s="97">
        <v>0.0</v>
      </c>
      <c r="X67" s="97">
        <v>0.0</v>
      </c>
      <c r="Y67" s="98">
        <f t="shared" si="96"/>
        <v>0</v>
      </c>
      <c r="Z67" s="14"/>
      <c r="AA67" s="96" t="s">
        <v>302</v>
      </c>
      <c r="AB67" s="97">
        <v>0.0</v>
      </c>
      <c r="AC67" s="97">
        <v>0.0</v>
      </c>
      <c r="AD67" s="98">
        <f t="shared" si="97"/>
        <v>0</v>
      </c>
      <c r="AE67" s="97">
        <v>0.0</v>
      </c>
      <c r="AF67" s="97">
        <v>0.0</v>
      </c>
      <c r="AG67" s="98">
        <f t="shared" si="98"/>
        <v>0</v>
      </c>
      <c r="AH67" s="97">
        <v>0.0</v>
      </c>
      <c r="AI67" s="97">
        <v>0.0</v>
      </c>
      <c r="AJ67" s="98">
        <f t="shared" si="99"/>
        <v>0</v>
      </c>
    </row>
    <row r="68" ht="14.25" customHeight="1">
      <c r="A68" s="85">
        <f t="shared" si="90"/>
        <v>0</v>
      </c>
      <c r="C68" s="85"/>
      <c r="D68" s="14"/>
      <c r="E68" s="96" t="s">
        <v>303</v>
      </c>
      <c r="F68" s="97">
        <v>0.0</v>
      </c>
      <c r="G68" s="97">
        <v>0.0</v>
      </c>
      <c r="H68" s="98">
        <f t="shared" si="91"/>
        <v>0</v>
      </c>
      <c r="I68" s="97">
        <v>0.0</v>
      </c>
      <c r="J68" s="97">
        <v>0.0</v>
      </c>
      <c r="K68" s="98">
        <f t="shared" si="92"/>
        <v>0</v>
      </c>
      <c r="L68" s="97">
        <v>0.0</v>
      </c>
      <c r="M68" s="97">
        <v>0.0</v>
      </c>
      <c r="N68" s="98">
        <f t="shared" si="93"/>
        <v>0</v>
      </c>
      <c r="O68" s="14"/>
      <c r="P68" s="96" t="s">
        <v>303</v>
      </c>
      <c r="Q68" s="97">
        <v>0.0</v>
      </c>
      <c r="R68" s="97">
        <v>0.0</v>
      </c>
      <c r="S68" s="98">
        <f t="shared" si="94"/>
        <v>0</v>
      </c>
      <c r="T68" s="97">
        <v>0.0</v>
      </c>
      <c r="U68" s="97">
        <v>0.0</v>
      </c>
      <c r="V68" s="98">
        <f t="shared" si="95"/>
        <v>0</v>
      </c>
      <c r="W68" s="97">
        <v>0.0</v>
      </c>
      <c r="X68" s="97">
        <v>0.0</v>
      </c>
      <c r="Y68" s="98">
        <f t="shared" si="96"/>
        <v>0</v>
      </c>
      <c r="Z68" s="14"/>
      <c r="AA68" s="96" t="s">
        <v>303</v>
      </c>
      <c r="AB68" s="97">
        <v>0.0</v>
      </c>
      <c r="AC68" s="97">
        <v>0.0</v>
      </c>
      <c r="AD68" s="98">
        <f t="shared" si="97"/>
        <v>0</v>
      </c>
      <c r="AE68" s="97">
        <v>0.0</v>
      </c>
      <c r="AF68" s="97">
        <v>0.0</v>
      </c>
      <c r="AG68" s="98">
        <f t="shared" si="98"/>
        <v>0</v>
      </c>
      <c r="AH68" s="97">
        <v>0.0</v>
      </c>
      <c r="AI68" s="97">
        <v>0.0</v>
      </c>
      <c r="AJ68" s="98">
        <f t="shared" si="99"/>
        <v>0</v>
      </c>
    </row>
    <row r="69" ht="14.25" customHeight="1">
      <c r="A69" s="85">
        <f t="shared" si="90"/>
        <v>0</v>
      </c>
      <c r="C69" s="85"/>
      <c r="D69" s="14"/>
      <c r="E69" s="96" t="s">
        <v>304</v>
      </c>
      <c r="F69" s="97">
        <v>0.0</v>
      </c>
      <c r="G69" s="97">
        <v>0.0</v>
      </c>
      <c r="H69" s="98">
        <f t="shared" si="91"/>
        <v>0</v>
      </c>
      <c r="I69" s="97">
        <v>0.0</v>
      </c>
      <c r="J69" s="97">
        <v>0.0</v>
      </c>
      <c r="K69" s="98">
        <f t="shared" si="92"/>
        <v>0</v>
      </c>
      <c r="L69" s="97">
        <v>0.0</v>
      </c>
      <c r="M69" s="97">
        <v>0.0</v>
      </c>
      <c r="N69" s="98">
        <f t="shared" si="93"/>
        <v>0</v>
      </c>
      <c r="O69" s="14"/>
      <c r="P69" s="96" t="s">
        <v>304</v>
      </c>
      <c r="Q69" s="97">
        <v>0.0</v>
      </c>
      <c r="R69" s="97">
        <v>0.0</v>
      </c>
      <c r="S69" s="98">
        <f t="shared" si="94"/>
        <v>0</v>
      </c>
      <c r="T69" s="97">
        <v>0.0</v>
      </c>
      <c r="U69" s="97">
        <v>0.0</v>
      </c>
      <c r="V69" s="98">
        <f t="shared" si="95"/>
        <v>0</v>
      </c>
      <c r="W69" s="97">
        <v>0.0</v>
      </c>
      <c r="X69" s="97">
        <v>0.0</v>
      </c>
      <c r="Y69" s="98">
        <f t="shared" si="96"/>
        <v>0</v>
      </c>
      <c r="Z69" s="14"/>
      <c r="AA69" s="96" t="s">
        <v>304</v>
      </c>
      <c r="AB69" s="97">
        <v>0.0</v>
      </c>
      <c r="AC69" s="97">
        <v>0.0</v>
      </c>
      <c r="AD69" s="98">
        <f t="shared" si="97"/>
        <v>0</v>
      </c>
      <c r="AE69" s="97">
        <v>0.0</v>
      </c>
      <c r="AF69" s="97">
        <v>0.0</v>
      </c>
      <c r="AG69" s="98">
        <f t="shared" si="98"/>
        <v>0</v>
      </c>
      <c r="AH69" s="97">
        <v>0.0</v>
      </c>
      <c r="AI69" s="97">
        <v>0.0</v>
      </c>
      <c r="AJ69" s="98">
        <f t="shared" si="99"/>
        <v>0</v>
      </c>
    </row>
    <row r="70" ht="14.25" customHeight="1">
      <c r="A70" s="85">
        <f t="shared" si="90"/>
        <v>0</v>
      </c>
      <c r="C70" s="85"/>
      <c r="D70" s="14"/>
      <c r="E70" s="96" t="s">
        <v>305</v>
      </c>
      <c r="F70" s="97">
        <v>0.0</v>
      </c>
      <c r="G70" s="97">
        <v>0.0</v>
      </c>
      <c r="H70" s="98">
        <f t="shared" si="91"/>
        <v>0</v>
      </c>
      <c r="I70" s="97">
        <v>0.0</v>
      </c>
      <c r="J70" s="97">
        <v>0.0</v>
      </c>
      <c r="K70" s="98">
        <f t="shared" si="92"/>
        <v>0</v>
      </c>
      <c r="L70" s="97">
        <v>0.0</v>
      </c>
      <c r="M70" s="97">
        <v>0.0</v>
      </c>
      <c r="N70" s="98">
        <f t="shared" si="93"/>
        <v>0</v>
      </c>
      <c r="O70" s="14"/>
      <c r="P70" s="96" t="s">
        <v>305</v>
      </c>
      <c r="Q70" s="97">
        <v>0.0</v>
      </c>
      <c r="R70" s="97">
        <v>0.0</v>
      </c>
      <c r="S70" s="98">
        <f t="shared" si="94"/>
        <v>0</v>
      </c>
      <c r="T70" s="97">
        <v>0.0</v>
      </c>
      <c r="U70" s="97">
        <v>0.0</v>
      </c>
      <c r="V70" s="98">
        <f t="shared" si="95"/>
        <v>0</v>
      </c>
      <c r="W70" s="97">
        <v>0.0</v>
      </c>
      <c r="X70" s="97">
        <v>0.0</v>
      </c>
      <c r="Y70" s="98">
        <f t="shared" si="96"/>
        <v>0</v>
      </c>
      <c r="Z70" s="14"/>
      <c r="AA70" s="96" t="s">
        <v>305</v>
      </c>
      <c r="AB70" s="97">
        <v>0.0</v>
      </c>
      <c r="AC70" s="97">
        <v>0.0</v>
      </c>
      <c r="AD70" s="98">
        <f t="shared" si="97"/>
        <v>0</v>
      </c>
      <c r="AE70" s="97">
        <v>0.0</v>
      </c>
      <c r="AF70" s="97">
        <v>0.0</v>
      </c>
      <c r="AG70" s="98">
        <f t="shared" si="98"/>
        <v>0</v>
      </c>
      <c r="AH70" s="97">
        <v>0.0</v>
      </c>
      <c r="AI70" s="97">
        <v>0.0</v>
      </c>
      <c r="AJ70" s="98">
        <f t="shared" si="99"/>
        <v>0</v>
      </c>
    </row>
    <row r="71" ht="14.25" customHeight="1">
      <c r="A71" s="85">
        <f t="shared" si="90"/>
        <v>0</v>
      </c>
      <c r="C71" s="85"/>
      <c r="D71" s="14"/>
      <c r="E71" s="96" t="s">
        <v>210</v>
      </c>
      <c r="F71" s="97">
        <v>0.0</v>
      </c>
      <c r="G71" s="97">
        <v>0.0</v>
      </c>
      <c r="H71" s="98">
        <f t="shared" si="91"/>
        <v>0</v>
      </c>
      <c r="I71" s="97">
        <v>0.0</v>
      </c>
      <c r="J71" s="97">
        <v>0.0</v>
      </c>
      <c r="K71" s="98">
        <f t="shared" si="92"/>
        <v>0</v>
      </c>
      <c r="L71" s="97">
        <v>0.0</v>
      </c>
      <c r="M71" s="97">
        <v>0.0</v>
      </c>
      <c r="N71" s="98">
        <f t="shared" si="93"/>
        <v>0</v>
      </c>
      <c r="O71" s="14"/>
      <c r="P71" s="96" t="s">
        <v>210</v>
      </c>
      <c r="Q71" s="97">
        <v>0.0</v>
      </c>
      <c r="R71" s="97">
        <v>0.0</v>
      </c>
      <c r="S71" s="98">
        <f t="shared" si="94"/>
        <v>0</v>
      </c>
      <c r="T71" s="97">
        <v>0.0</v>
      </c>
      <c r="U71" s="97">
        <v>0.0</v>
      </c>
      <c r="V71" s="98">
        <f t="shared" si="95"/>
        <v>0</v>
      </c>
      <c r="W71" s="97">
        <v>0.0</v>
      </c>
      <c r="X71" s="97">
        <v>0.0</v>
      </c>
      <c r="Y71" s="98">
        <f t="shared" si="96"/>
        <v>0</v>
      </c>
      <c r="Z71" s="14"/>
      <c r="AA71" s="96" t="s">
        <v>210</v>
      </c>
      <c r="AB71" s="97">
        <v>0.0</v>
      </c>
      <c r="AC71" s="97">
        <v>0.0</v>
      </c>
      <c r="AD71" s="98">
        <f t="shared" si="97"/>
        <v>0</v>
      </c>
      <c r="AE71" s="97">
        <v>0.0</v>
      </c>
      <c r="AF71" s="97">
        <v>0.0</v>
      </c>
      <c r="AG71" s="98">
        <f t="shared" si="98"/>
        <v>0</v>
      </c>
      <c r="AH71" s="97">
        <v>0.0</v>
      </c>
      <c r="AI71" s="97">
        <v>0.0</v>
      </c>
      <c r="AJ71" s="98">
        <f t="shared" si="99"/>
        <v>0</v>
      </c>
    </row>
    <row r="72" ht="14.25" customHeight="1">
      <c r="A72" s="85">
        <f t="shared" si="90"/>
        <v>0</v>
      </c>
      <c r="C72" s="85"/>
      <c r="D72" s="14"/>
      <c r="E72" s="96" t="s">
        <v>306</v>
      </c>
      <c r="F72" s="97">
        <v>0.0</v>
      </c>
      <c r="G72" s="97">
        <v>0.0</v>
      </c>
      <c r="H72" s="98">
        <f t="shared" si="91"/>
        <v>0</v>
      </c>
      <c r="I72" s="97">
        <v>0.0</v>
      </c>
      <c r="J72" s="97">
        <v>0.0</v>
      </c>
      <c r="K72" s="98">
        <f t="shared" si="92"/>
        <v>0</v>
      </c>
      <c r="L72" s="97">
        <v>0.0</v>
      </c>
      <c r="M72" s="97">
        <v>0.0</v>
      </c>
      <c r="N72" s="98">
        <f t="shared" si="93"/>
        <v>0</v>
      </c>
      <c r="O72" s="14"/>
      <c r="P72" s="96" t="s">
        <v>306</v>
      </c>
      <c r="Q72" s="97">
        <v>0.0</v>
      </c>
      <c r="R72" s="97">
        <v>0.0</v>
      </c>
      <c r="S72" s="98">
        <f t="shared" si="94"/>
        <v>0</v>
      </c>
      <c r="T72" s="97">
        <v>0.0</v>
      </c>
      <c r="U72" s="97">
        <v>0.0</v>
      </c>
      <c r="V72" s="98">
        <f t="shared" si="95"/>
        <v>0</v>
      </c>
      <c r="W72" s="97">
        <v>0.0</v>
      </c>
      <c r="X72" s="97">
        <v>0.0</v>
      </c>
      <c r="Y72" s="98">
        <f t="shared" si="96"/>
        <v>0</v>
      </c>
      <c r="Z72" s="14"/>
      <c r="AA72" s="96" t="s">
        <v>306</v>
      </c>
      <c r="AB72" s="97">
        <v>0.0</v>
      </c>
      <c r="AC72" s="97">
        <v>0.0</v>
      </c>
      <c r="AD72" s="98">
        <f t="shared" si="97"/>
        <v>0</v>
      </c>
      <c r="AE72" s="97">
        <v>0.0</v>
      </c>
      <c r="AF72" s="97">
        <v>0.0</v>
      </c>
      <c r="AG72" s="98">
        <f t="shared" si="98"/>
        <v>0</v>
      </c>
      <c r="AH72" s="97">
        <v>0.0</v>
      </c>
      <c r="AI72" s="97">
        <v>0.0</v>
      </c>
      <c r="AJ72" s="98">
        <f t="shared" si="99"/>
        <v>0</v>
      </c>
    </row>
    <row r="73" ht="14.25" customHeight="1">
      <c r="A73" s="85">
        <f t="shared" si="90"/>
        <v>0</v>
      </c>
      <c r="C73" s="85"/>
      <c r="D73" s="14"/>
      <c r="E73" s="96" t="s">
        <v>208</v>
      </c>
      <c r="F73" s="97">
        <v>0.0</v>
      </c>
      <c r="G73" s="97">
        <v>0.0</v>
      </c>
      <c r="H73" s="98">
        <f t="shared" si="91"/>
        <v>0</v>
      </c>
      <c r="I73" s="97">
        <v>0.0</v>
      </c>
      <c r="J73" s="97">
        <v>0.0</v>
      </c>
      <c r="K73" s="98">
        <f t="shared" si="92"/>
        <v>0</v>
      </c>
      <c r="L73" s="97">
        <v>0.0</v>
      </c>
      <c r="M73" s="97">
        <v>0.0</v>
      </c>
      <c r="N73" s="98">
        <f t="shared" si="93"/>
        <v>0</v>
      </c>
      <c r="O73" s="14"/>
      <c r="P73" s="96" t="s">
        <v>208</v>
      </c>
      <c r="Q73" s="97">
        <v>0.0</v>
      </c>
      <c r="R73" s="97">
        <v>0.0</v>
      </c>
      <c r="S73" s="98">
        <f t="shared" si="94"/>
        <v>0</v>
      </c>
      <c r="T73" s="97">
        <v>0.0</v>
      </c>
      <c r="U73" s="97">
        <v>0.0</v>
      </c>
      <c r="V73" s="98">
        <f t="shared" si="95"/>
        <v>0</v>
      </c>
      <c r="W73" s="97">
        <v>0.0</v>
      </c>
      <c r="X73" s="97">
        <v>0.0</v>
      </c>
      <c r="Y73" s="98">
        <f t="shared" si="96"/>
        <v>0</v>
      </c>
      <c r="Z73" s="14"/>
      <c r="AA73" s="96" t="s">
        <v>208</v>
      </c>
      <c r="AB73" s="97">
        <v>0.0</v>
      </c>
      <c r="AC73" s="97">
        <v>0.0</v>
      </c>
      <c r="AD73" s="98">
        <f t="shared" si="97"/>
        <v>0</v>
      </c>
      <c r="AE73" s="97">
        <v>0.0</v>
      </c>
      <c r="AF73" s="97">
        <v>0.0</v>
      </c>
      <c r="AG73" s="98">
        <f t="shared" si="98"/>
        <v>0</v>
      </c>
      <c r="AH73" s="97">
        <v>0.0</v>
      </c>
      <c r="AI73" s="97">
        <v>0.0</v>
      </c>
      <c r="AJ73" s="98">
        <f t="shared" si="99"/>
        <v>0</v>
      </c>
    </row>
    <row r="74" ht="14.25" customHeight="1">
      <c r="A74" s="85">
        <f t="shared" si="90"/>
        <v>0</v>
      </c>
      <c r="C74" s="85"/>
      <c r="D74" s="14"/>
      <c r="E74" s="96" t="s">
        <v>307</v>
      </c>
      <c r="F74" s="97">
        <v>0.0</v>
      </c>
      <c r="G74" s="97">
        <v>0.0</v>
      </c>
      <c r="H74" s="98">
        <f t="shared" si="91"/>
        <v>0</v>
      </c>
      <c r="I74" s="97">
        <v>0.0</v>
      </c>
      <c r="J74" s="97">
        <v>0.0</v>
      </c>
      <c r="K74" s="98">
        <f t="shared" si="92"/>
        <v>0</v>
      </c>
      <c r="L74" s="97">
        <v>0.0</v>
      </c>
      <c r="M74" s="97">
        <v>0.0</v>
      </c>
      <c r="N74" s="98">
        <f t="shared" si="93"/>
        <v>0</v>
      </c>
      <c r="O74" s="14"/>
      <c r="P74" s="96" t="s">
        <v>307</v>
      </c>
      <c r="Q74" s="97">
        <v>0.0</v>
      </c>
      <c r="R74" s="97">
        <v>0.0</v>
      </c>
      <c r="S74" s="98">
        <f t="shared" si="94"/>
        <v>0</v>
      </c>
      <c r="T74" s="97">
        <v>0.0</v>
      </c>
      <c r="U74" s="97">
        <v>0.0</v>
      </c>
      <c r="V74" s="98">
        <f t="shared" si="95"/>
        <v>0</v>
      </c>
      <c r="W74" s="97">
        <v>0.0</v>
      </c>
      <c r="X74" s="97">
        <v>0.0</v>
      </c>
      <c r="Y74" s="98">
        <f t="shared" si="96"/>
        <v>0</v>
      </c>
      <c r="Z74" s="14"/>
      <c r="AA74" s="96" t="s">
        <v>307</v>
      </c>
      <c r="AB74" s="97">
        <v>0.0</v>
      </c>
      <c r="AC74" s="97">
        <v>0.0</v>
      </c>
      <c r="AD74" s="98">
        <f t="shared" si="97"/>
        <v>0</v>
      </c>
      <c r="AE74" s="97">
        <v>0.0</v>
      </c>
      <c r="AF74" s="97">
        <v>0.0</v>
      </c>
      <c r="AG74" s="98">
        <f t="shared" si="98"/>
        <v>0</v>
      </c>
      <c r="AH74" s="97">
        <v>0.0</v>
      </c>
      <c r="AI74" s="97">
        <v>0.0</v>
      </c>
      <c r="AJ74" s="98">
        <f t="shared" si="99"/>
        <v>0</v>
      </c>
    </row>
    <row r="75" ht="14.25" customHeight="1">
      <c r="A75" s="85">
        <f t="shared" si="90"/>
        <v>0</v>
      </c>
      <c r="C75" s="85"/>
      <c r="D75" s="14"/>
      <c r="E75" s="96" t="s">
        <v>308</v>
      </c>
      <c r="F75" s="97">
        <v>0.0</v>
      </c>
      <c r="G75" s="97">
        <v>0.0</v>
      </c>
      <c r="H75" s="98">
        <f t="shared" si="91"/>
        <v>0</v>
      </c>
      <c r="I75" s="97">
        <v>0.0</v>
      </c>
      <c r="J75" s="97">
        <v>0.0</v>
      </c>
      <c r="K75" s="98">
        <f t="shared" si="92"/>
        <v>0</v>
      </c>
      <c r="L75" s="97">
        <v>0.0</v>
      </c>
      <c r="M75" s="97">
        <v>0.0</v>
      </c>
      <c r="N75" s="98">
        <f t="shared" si="93"/>
        <v>0</v>
      </c>
      <c r="O75" s="14"/>
      <c r="P75" s="96" t="s">
        <v>308</v>
      </c>
      <c r="Q75" s="97">
        <v>0.0</v>
      </c>
      <c r="R75" s="97">
        <v>0.0</v>
      </c>
      <c r="S75" s="98">
        <f t="shared" si="94"/>
        <v>0</v>
      </c>
      <c r="T75" s="97">
        <v>0.0</v>
      </c>
      <c r="U75" s="97">
        <v>0.0</v>
      </c>
      <c r="V75" s="98">
        <f t="shared" si="95"/>
        <v>0</v>
      </c>
      <c r="W75" s="97">
        <v>0.0</v>
      </c>
      <c r="X75" s="97">
        <v>0.0</v>
      </c>
      <c r="Y75" s="98">
        <f t="shared" si="96"/>
        <v>0</v>
      </c>
      <c r="Z75" s="14"/>
      <c r="AA75" s="96" t="s">
        <v>308</v>
      </c>
      <c r="AB75" s="97">
        <v>0.0</v>
      </c>
      <c r="AC75" s="97">
        <v>0.0</v>
      </c>
      <c r="AD75" s="98">
        <f t="shared" si="97"/>
        <v>0</v>
      </c>
      <c r="AE75" s="97">
        <v>0.0</v>
      </c>
      <c r="AF75" s="97">
        <v>0.0</v>
      </c>
      <c r="AG75" s="98">
        <f t="shared" si="98"/>
        <v>0</v>
      </c>
      <c r="AH75" s="97">
        <v>0.0</v>
      </c>
      <c r="AI75" s="97">
        <v>0.0</v>
      </c>
      <c r="AJ75" s="98">
        <f t="shared" si="99"/>
        <v>0</v>
      </c>
    </row>
    <row r="76" ht="14.25" customHeight="1">
      <c r="A76" s="85"/>
      <c r="C76" s="85"/>
      <c r="D76" s="14"/>
      <c r="E76" s="99" t="s">
        <v>309</v>
      </c>
      <c r="F76" s="100">
        <f t="shared" ref="F76:N76" si="100">SUM(F66:F75)</f>
        <v>0</v>
      </c>
      <c r="G76" s="100">
        <f t="shared" si="100"/>
        <v>0</v>
      </c>
      <c r="H76" s="100">
        <f t="shared" si="100"/>
        <v>0</v>
      </c>
      <c r="I76" s="100">
        <f t="shared" si="100"/>
        <v>0</v>
      </c>
      <c r="J76" s="100">
        <f t="shared" si="100"/>
        <v>0</v>
      </c>
      <c r="K76" s="100">
        <f t="shared" si="100"/>
        <v>0</v>
      </c>
      <c r="L76" s="100">
        <f t="shared" si="100"/>
        <v>0</v>
      </c>
      <c r="M76" s="100">
        <f t="shared" si="100"/>
        <v>0</v>
      </c>
      <c r="N76" s="100">
        <f t="shared" si="100"/>
        <v>0</v>
      </c>
      <c r="O76" s="14"/>
      <c r="P76" s="99" t="s">
        <v>309</v>
      </c>
      <c r="Q76" s="100">
        <f t="shared" ref="Q76:Y76" si="101">SUM(Q66:Q75)</f>
        <v>0</v>
      </c>
      <c r="R76" s="100">
        <f t="shared" si="101"/>
        <v>0</v>
      </c>
      <c r="S76" s="100">
        <f t="shared" si="101"/>
        <v>0</v>
      </c>
      <c r="T76" s="100">
        <f t="shared" si="101"/>
        <v>0</v>
      </c>
      <c r="U76" s="100">
        <f t="shared" si="101"/>
        <v>0</v>
      </c>
      <c r="V76" s="100">
        <f t="shared" si="101"/>
        <v>0</v>
      </c>
      <c r="W76" s="100">
        <f t="shared" si="101"/>
        <v>0</v>
      </c>
      <c r="X76" s="100">
        <f t="shared" si="101"/>
        <v>0</v>
      </c>
      <c r="Y76" s="100">
        <f t="shared" si="101"/>
        <v>0</v>
      </c>
      <c r="Z76" s="14"/>
      <c r="AA76" s="99" t="s">
        <v>309</v>
      </c>
      <c r="AB76" s="100">
        <f t="shared" ref="AB76:AJ76" si="102">SUM(AB66:AB75)</f>
        <v>0</v>
      </c>
      <c r="AC76" s="100">
        <f t="shared" si="102"/>
        <v>0</v>
      </c>
      <c r="AD76" s="100">
        <f t="shared" si="102"/>
        <v>0</v>
      </c>
      <c r="AE76" s="100">
        <f t="shared" si="102"/>
        <v>0</v>
      </c>
      <c r="AF76" s="100">
        <f t="shared" si="102"/>
        <v>0</v>
      </c>
      <c r="AG76" s="100">
        <f t="shared" si="102"/>
        <v>0</v>
      </c>
      <c r="AH76" s="100">
        <f t="shared" si="102"/>
        <v>0</v>
      </c>
      <c r="AI76" s="100">
        <f t="shared" si="102"/>
        <v>0</v>
      </c>
      <c r="AJ76" s="100">
        <f t="shared" si="102"/>
        <v>0</v>
      </c>
    </row>
    <row r="77" ht="14.25" customHeight="1">
      <c r="A77" s="85"/>
      <c r="C77" s="85"/>
      <c r="D77" s="14"/>
      <c r="E77" s="14"/>
      <c r="F77" s="104"/>
      <c r="G77" s="104"/>
      <c r="H77" s="104"/>
      <c r="I77" s="104"/>
      <c r="J77" s="104"/>
      <c r="K77" s="104"/>
      <c r="L77" s="104"/>
      <c r="M77" s="104"/>
      <c r="N77" s="104"/>
      <c r="O77" s="14"/>
      <c r="P77" s="14"/>
      <c r="Q77" s="104"/>
      <c r="R77" s="104"/>
      <c r="S77" s="104"/>
      <c r="T77" s="104"/>
      <c r="U77" s="104"/>
      <c r="V77" s="104"/>
      <c r="W77" s="104"/>
      <c r="X77" s="104"/>
      <c r="Y77" s="104"/>
      <c r="Z77" s="14"/>
      <c r="AA77" s="14"/>
      <c r="AB77" s="104"/>
      <c r="AC77" s="104"/>
      <c r="AD77" s="104"/>
      <c r="AE77" s="104"/>
      <c r="AF77" s="104"/>
      <c r="AG77" s="104"/>
      <c r="AH77" s="104"/>
      <c r="AI77" s="104"/>
      <c r="AJ77" s="104"/>
    </row>
    <row r="78" ht="14.25" customHeight="1">
      <c r="A78" s="85">
        <f t="shared" ref="A78:A87" si="103">IF(OR(H78&lt;0,K78&lt;0,N78&lt;0,S78&lt;0,V78&lt;0,Y78&lt;0,AD78&lt;0,AG78&lt;0,AJ78&lt;0),1,0)</f>
        <v>0</v>
      </c>
      <c r="C78" s="85"/>
      <c r="D78" s="14"/>
      <c r="E78" s="107" t="s">
        <v>310</v>
      </c>
      <c r="F78" s="97">
        <v>0.0</v>
      </c>
      <c r="G78" s="97">
        <v>0.0</v>
      </c>
      <c r="H78" s="98">
        <f t="shared" ref="H78:H87" si="104">SUM(F78:G78)</f>
        <v>0</v>
      </c>
      <c r="I78" s="97">
        <v>0.0</v>
      </c>
      <c r="J78" s="97">
        <v>0.0</v>
      </c>
      <c r="K78" s="98">
        <f t="shared" ref="K78:K87" si="105">SUM(I78:J78)</f>
        <v>0</v>
      </c>
      <c r="L78" s="97">
        <v>0.0</v>
      </c>
      <c r="M78" s="97">
        <v>0.0</v>
      </c>
      <c r="N78" s="98">
        <f t="shared" ref="N78:N87" si="106">SUM(L78:M78)</f>
        <v>0</v>
      </c>
      <c r="O78" s="14"/>
      <c r="P78" s="107" t="s">
        <v>310</v>
      </c>
      <c r="Q78" s="97">
        <v>0.0</v>
      </c>
      <c r="R78" s="97">
        <v>0.0</v>
      </c>
      <c r="S78" s="98">
        <f t="shared" ref="S78:S87" si="107">SUM(Q78:R78)</f>
        <v>0</v>
      </c>
      <c r="T78" s="97">
        <v>0.0</v>
      </c>
      <c r="U78" s="97">
        <v>0.0</v>
      </c>
      <c r="V78" s="98">
        <f t="shared" ref="V78:V87" si="108">SUM(T78:U78)</f>
        <v>0</v>
      </c>
      <c r="W78" s="97">
        <v>0.0</v>
      </c>
      <c r="X78" s="97">
        <v>0.0</v>
      </c>
      <c r="Y78" s="98">
        <f t="shared" ref="Y78:Y87" si="109">SUM(W78:X78)</f>
        <v>0</v>
      </c>
      <c r="Z78" s="14"/>
      <c r="AA78" s="107" t="s">
        <v>310</v>
      </c>
      <c r="AB78" s="97">
        <v>0.0</v>
      </c>
      <c r="AC78" s="97">
        <v>0.0</v>
      </c>
      <c r="AD78" s="98">
        <f t="shared" ref="AD78:AD87" si="110">SUM(AB78:AC78)</f>
        <v>0</v>
      </c>
      <c r="AE78" s="97">
        <v>0.0</v>
      </c>
      <c r="AF78" s="97">
        <v>0.0</v>
      </c>
      <c r="AG78" s="98">
        <f t="shared" ref="AG78:AG87" si="111">SUM(AE78:AF78)</f>
        <v>0</v>
      </c>
      <c r="AH78" s="97">
        <v>0.0</v>
      </c>
      <c r="AI78" s="97">
        <v>0.0</v>
      </c>
      <c r="AJ78" s="98">
        <f t="shared" ref="AJ78:AJ87" si="112">SUM(AH78:AI78)</f>
        <v>0</v>
      </c>
    </row>
    <row r="79" ht="14.25" customHeight="1">
      <c r="A79" s="85">
        <f t="shared" si="103"/>
        <v>0</v>
      </c>
      <c r="C79" s="85"/>
      <c r="D79" s="14"/>
      <c r="E79" s="96" t="s">
        <v>225</v>
      </c>
      <c r="F79" s="97">
        <v>0.0</v>
      </c>
      <c r="G79" s="97">
        <v>0.0</v>
      </c>
      <c r="H79" s="98">
        <f t="shared" si="104"/>
        <v>0</v>
      </c>
      <c r="I79" s="97">
        <v>0.0</v>
      </c>
      <c r="J79" s="97">
        <v>0.0</v>
      </c>
      <c r="K79" s="98">
        <f t="shared" si="105"/>
        <v>0</v>
      </c>
      <c r="L79" s="97">
        <v>0.0</v>
      </c>
      <c r="M79" s="97">
        <v>0.0</v>
      </c>
      <c r="N79" s="98">
        <f t="shared" si="106"/>
        <v>0</v>
      </c>
      <c r="O79" s="14"/>
      <c r="P79" s="96" t="s">
        <v>225</v>
      </c>
      <c r="Q79" s="97">
        <v>0.0</v>
      </c>
      <c r="R79" s="97">
        <v>0.0</v>
      </c>
      <c r="S79" s="98">
        <f t="shared" si="107"/>
        <v>0</v>
      </c>
      <c r="T79" s="97">
        <v>0.0</v>
      </c>
      <c r="U79" s="97">
        <v>0.0</v>
      </c>
      <c r="V79" s="98">
        <f t="shared" si="108"/>
        <v>0</v>
      </c>
      <c r="W79" s="97">
        <v>0.0</v>
      </c>
      <c r="X79" s="97">
        <v>0.0</v>
      </c>
      <c r="Y79" s="98">
        <f t="shared" si="109"/>
        <v>0</v>
      </c>
      <c r="Z79" s="14"/>
      <c r="AA79" s="96" t="s">
        <v>225</v>
      </c>
      <c r="AB79" s="97">
        <v>0.0</v>
      </c>
      <c r="AC79" s="97">
        <v>0.0</v>
      </c>
      <c r="AD79" s="98">
        <f t="shared" si="110"/>
        <v>0</v>
      </c>
      <c r="AE79" s="97">
        <v>0.0</v>
      </c>
      <c r="AF79" s="97">
        <v>0.0</v>
      </c>
      <c r="AG79" s="98">
        <f t="shared" si="111"/>
        <v>0</v>
      </c>
      <c r="AH79" s="97">
        <v>0.0</v>
      </c>
      <c r="AI79" s="97">
        <v>0.0</v>
      </c>
      <c r="AJ79" s="98">
        <f t="shared" si="112"/>
        <v>0</v>
      </c>
    </row>
    <row r="80" ht="14.25" customHeight="1">
      <c r="A80" s="85">
        <f t="shared" si="103"/>
        <v>0</v>
      </c>
      <c r="C80" s="85"/>
      <c r="D80" s="14"/>
      <c r="E80" s="96" t="s">
        <v>311</v>
      </c>
      <c r="F80" s="97">
        <v>0.0</v>
      </c>
      <c r="G80" s="97">
        <v>0.0</v>
      </c>
      <c r="H80" s="98">
        <f t="shared" si="104"/>
        <v>0</v>
      </c>
      <c r="I80" s="97">
        <v>0.0</v>
      </c>
      <c r="J80" s="97">
        <v>0.0</v>
      </c>
      <c r="K80" s="98">
        <f t="shared" si="105"/>
        <v>0</v>
      </c>
      <c r="L80" s="97">
        <v>0.0</v>
      </c>
      <c r="M80" s="97">
        <v>0.0</v>
      </c>
      <c r="N80" s="98">
        <f t="shared" si="106"/>
        <v>0</v>
      </c>
      <c r="O80" s="14"/>
      <c r="P80" s="96" t="s">
        <v>311</v>
      </c>
      <c r="Q80" s="97">
        <v>0.0</v>
      </c>
      <c r="R80" s="97">
        <v>0.0</v>
      </c>
      <c r="S80" s="98">
        <f t="shared" si="107"/>
        <v>0</v>
      </c>
      <c r="T80" s="97">
        <v>0.0</v>
      </c>
      <c r="U80" s="97">
        <v>0.0</v>
      </c>
      <c r="V80" s="98">
        <f t="shared" si="108"/>
        <v>0</v>
      </c>
      <c r="W80" s="97">
        <v>0.0</v>
      </c>
      <c r="X80" s="97">
        <v>0.0</v>
      </c>
      <c r="Y80" s="98">
        <f t="shared" si="109"/>
        <v>0</v>
      </c>
      <c r="Z80" s="14"/>
      <c r="AA80" s="96" t="s">
        <v>311</v>
      </c>
      <c r="AB80" s="97">
        <v>0.0</v>
      </c>
      <c r="AC80" s="97">
        <v>0.0</v>
      </c>
      <c r="AD80" s="98">
        <f t="shared" si="110"/>
        <v>0</v>
      </c>
      <c r="AE80" s="97">
        <v>0.0</v>
      </c>
      <c r="AF80" s="97">
        <v>0.0</v>
      </c>
      <c r="AG80" s="98">
        <f t="shared" si="111"/>
        <v>0</v>
      </c>
      <c r="AH80" s="97">
        <v>0.0</v>
      </c>
      <c r="AI80" s="97">
        <v>0.0</v>
      </c>
      <c r="AJ80" s="98">
        <f t="shared" si="112"/>
        <v>0</v>
      </c>
    </row>
    <row r="81" ht="14.25" customHeight="1">
      <c r="A81" s="85">
        <f t="shared" si="103"/>
        <v>0</v>
      </c>
      <c r="C81" s="85"/>
      <c r="D81" s="14"/>
      <c r="E81" s="107" t="s">
        <v>312</v>
      </c>
      <c r="F81" s="97">
        <v>0.0</v>
      </c>
      <c r="G81" s="97">
        <v>0.0</v>
      </c>
      <c r="H81" s="98">
        <f t="shared" si="104"/>
        <v>0</v>
      </c>
      <c r="I81" s="97">
        <v>0.0</v>
      </c>
      <c r="J81" s="97">
        <v>0.0</v>
      </c>
      <c r="K81" s="98">
        <f t="shared" si="105"/>
        <v>0</v>
      </c>
      <c r="L81" s="97">
        <v>0.0</v>
      </c>
      <c r="M81" s="97">
        <v>0.0</v>
      </c>
      <c r="N81" s="98">
        <f t="shared" si="106"/>
        <v>0</v>
      </c>
      <c r="O81" s="14"/>
      <c r="P81" s="107" t="s">
        <v>312</v>
      </c>
      <c r="Q81" s="97">
        <v>0.0</v>
      </c>
      <c r="R81" s="97">
        <v>0.0</v>
      </c>
      <c r="S81" s="98">
        <f t="shared" si="107"/>
        <v>0</v>
      </c>
      <c r="T81" s="97">
        <v>0.0</v>
      </c>
      <c r="U81" s="97">
        <v>0.0</v>
      </c>
      <c r="V81" s="98">
        <f t="shared" si="108"/>
        <v>0</v>
      </c>
      <c r="W81" s="97">
        <v>0.0</v>
      </c>
      <c r="X81" s="97">
        <v>0.0</v>
      </c>
      <c r="Y81" s="98">
        <f t="shared" si="109"/>
        <v>0</v>
      </c>
      <c r="Z81" s="14"/>
      <c r="AA81" s="107" t="s">
        <v>312</v>
      </c>
      <c r="AB81" s="97">
        <v>0.0</v>
      </c>
      <c r="AC81" s="97">
        <v>0.0</v>
      </c>
      <c r="AD81" s="98">
        <f t="shared" si="110"/>
        <v>0</v>
      </c>
      <c r="AE81" s="97">
        <v>0.0</v>
      </c>
      <c r="AF81" s="97">
        <v>0.0</v>
      </c>
      <c r="AG81" s="98">
        <f t="shared" si="111"/>
        <v>0</v>
      </c>
      <c r="AH81" s="97">
        <v>0.0</v>
      </c>
      <c r="AI81" s="97">
        <v>0.0</v>
      </c>
      <c r="AJ81" s="98">
        <f t="shared" si="112"/>
        <v>0</v>
      </c>
    </row>
    <row r="82" ht="14.25" customHeight="1">
      <c r="A82" s="85">
        <f t="shared" si="103"/>
        <v>0</v>
      </c>
      <c r="C82" s="85"/>
      <c r="D82" s="14"/>
      <c r="E82" s="107" t="s">
        <v>313</v>
      </c>
      <c r="F82" s="97">
        <v>0.0</v>
      </c>
      <c r="G82" s="97">
        <v>0.0</v>
      </c>
      <c r="H82" s="98">
        <f t="shared" si="104"/>
        <v>0</v>
      </c>
      <c r="I82" s="97">
        <v>0.0</v>
      </c>
      <c r="J82" s="97">
        <v>0.0</v>
      </c>
      <c r="K82" s="98">
        <f t="shared" si="105"/>
        <v>0</v>
      </c>
      <c r="L82" s="97">
        <v>0.0</v>
      </c>
      <c r="M82" s="97">
        <v>0.0</v>
      </c>
      <c r="N82" s="98">
        <f t="shared" si="106"/>
        <v>0</v>
      </c>
      <c r="O82" s="14"/>
      <c r="P82" s="107" t="s">
        <v>313</v>
      </c>
      <c r="Q82" s="97">
        <v>0.0</v>
      </c>
      <c r="R82" s="97">
        <v>0.0</v>
      </c>
      <c r="S82" s="98">
        <f t="shared" si="107"/>
        <v>0</v>
      </c>
      <c r="T82" s="97">
        <v>0.0</v>
      </c>
      <c r="U82" s="97">
        <v>0.0</v>
      </c>
      <c r="V82" s="98">
        <f t="shared" si="108"/>
        <v>0</v>
      </c>
      <c r="W82" s="97">
        <v>0.0</v>
      </c>
      <c r="X82" s="97">
        <v>0.0</v>
      </c>
      <c r="Y82" s="98">
        <f t="shared" si="109"/>
        <v>0</v>
      </c>
      <c r="Z82" s="14"/>
      <c r="AA82" s="107" t="s">
        <v>313</v>
      </c>
      <c r="AB82" s="97">
        <v>0.0</v>
      </c>
      <c r="AC82" s="97">
        <v>0.0</v>
      </c>
      <c r="AD82" s="98">
        <f t="shared" si="110"/>
        <v>0</v>
      </c>
      <c r="AE82" s="97">
        <v>0.0</v>
      </c>
      <c r="AF82" s="97">
        <v>0.0</v>
      </c>
      <c r="AG82" s="98">
        <f t="shared" si="111"/>
        <v>0</v>
      </c>
      <c r="AH82" s="97">
        <v>0.0</v>
      </c>
      <c r="AI82" s="97">
        <v>0.0</v>
      </c>
      <c r="AJ82" s="98">
        <f t="shared" si="112"/>
        <v>0</v>
      </c>
    </row>
    <row r="83" ht="14.25" customHeight="1">
      <c r="A83" s="85">
        <f t="shared" si="103"/>
        <v>0</v>
      </c>
      <c r="C83" s="85"/>
      <c r="D83" s="14"/>
      <c r="E83" s="107" t="s">
        <v>314</v>
      </c>
      <c r="F83" s="97">
        <v>0.0</v>
      </c>
      <c r="G83" s="97">
        <v>0.0</v>
      </c>
      <c r="H83" s="98">
        <f t="shared" si="104"/>
        <v>0</v>
      </c>
      <c r="I83" s="97">
        <v>0.0</v>
      </c>
      <c r="J83" s="97">
        <v>0.0</v>
      </c>
      <c r="K83" s="98">
        <f t="shared" si="105"/>
        <v>0</v>
      </c>
      <c r="L83" s="97">
        <v>0.0</v>
      </c>
      <c r="M83" s="97">
        <v>0.0</v>
      </c>
      <c r="N83" s="98">
        <f t="shared" si="106"/>
        <v>0</v>
      </c>
      <c r="O83" s="14"/>
      <c r="P83" s="107" t="s">
        <v>314</v>
      </c>
      <c r="Q83" s="97">
        <v>0.0</v>
      </c>
      <c r="R83" s="97">
        <v>0.0</v>
      </c>
      <c r="S83" s="98">
        <f t="shared" si="107"/>
        <v>0</v>
      </c>
      <c r="T83" s="97">
        <v>0.0</v>
      </c>
      <c r="U83" s="97">
        <v>0.0</v>
      </c>
      <c r="V83" s="98">
        <f t="shared" si="108"/>
        <v>0</v>
      </c>
      <c r="W83" s="97">
        <v>0.0</v>
      </c>
      <c r="X83" s="97">
        <v>0.0</v>
      </c>
      <c r="Y83" s="98">
        <f t="shared" si="109"/>
        <v>0</v>
      </c>
      <c r="Z83" s="14"/>
      <c r="AA83" s="107" t="s">
        <v>314</v>
      </c>
      <c r="AB83" s="97">
        <v>0.0</v>
      </c>
      <c r="AC83" s="97">
        <v>0.0</v>
      </c>
      <c r="AD83" s="98">
        <f t="shared" si="110"/>
        <v>0</v>
      </c>
      <c r="AE83" s="97">
        <v>0.0</v>
      </c>
      <c r="AF83" s="97">
        <v>0.0</v>
      </c>
      <c r="AG83" s="98">
        <f t="shared" si="111"/>
        <v>0</v>
      </c>
      <c r="AH83" s="97">
        <v>0.0</v>
      </c>
      <c r="AI83" s="97">
        <v>0.0</v>
      </c>
      <c r="AJ83" s="98">
        <f t="shared" si="112"/>
        <v>0</v>
      </c>
    </row>
    <row r="84" ht="14.25" customHeight="1">
      <c r="A84" s="85">
        <f t="shared" si="103"/>
        <v>0</v>
      </c>
      <c r="C84" s="85"/>
      <c r="D84" s="14"/>
      <c r="E84" s="107" t="s">
        <v>315</v>
      </c>
      <c r="F84" s="97">
        <v>0.0</v>
      </c>
      <c r="G84" s="97">
        <v>0.0</v>
      </c>
      <c r="H84" s="98">
        <f t="shared" si="104"/>
        <v>0</v>
      </c>
      <c r="I84" s="97">
        <v>0.0</v>
      </c>
      <c r="J84" s="97">
        <v>0.0</v>
      </c>
      <c r="K84" s="98">
        <f t="shared" si="105"/>
        <v>0</v>
      </c>
      <c r="L84" s="97">
        <v>0.0</v>
      </c>
      <c r="M84" s="97">
        <v>0.0</v>
      </c>
      <c r="N84" s="98">
        <f t="shared" si="106"/>
        <v>0</v>
      </c>
      <c r="O84" s="14"/>
      <c r="P84" s="107" t="s">
        <v>315</v>
      </c>
      <c r="Q84" s="97">
        <v>0.0</v>
      </c>
      <c r="R84" s="97">
        <v>0.0</v>
      </c>
      <c r="S84" s="98">
        <f t="shared" si="107"/>
        <v>0</v>
      </c>
      <c r="T84" s="97">
        <v>0.0</v>
      </c>
      <c r="U84" s="97">
        <v>0.0</v>
      </c>
      <c r="V84" s="98">
        <f t="shared" si="108"/>
        <v>0</v>
      </c>
      <c r="W84" s="97">
        <v>0.0</v>
      </c>
      <c r="X84" s="97">
        <v>0.0</v>
      </c>
      <c r="Y84" s="98">
        <f t="shared" si="109"/>
        <v>0</v>
      </c>
      <c r="Z84" s="14"/>
      <c r="AA84" s="107" t="s">
        <v>315</v>
      </c>
      <c r="AB84" s="97">
        <v>0.0</v>
      </c>
      <c r="AC84" s="97">
        <v>0.0</v>
      </c>
      <c r="AD84" s="98">
        <f t="shared" si="110"/>
        <v>0</v>
      </c>
      <c r="AE84" s="97">
        <v>0.0</v>
      </c>
      <c r="AF84" s="97">
        <v>0.0</v>
      </c>
      <c r="AG84" s="98">
        <f t="shared" si="111"/>
        <v>0</v>
      </c>
      <c r="AH84" s="97">
        <v>0.0</v>
      </c>
      <c r="AI84" s="97">
        <v>0.0</v>
      </c>
      <c r="AJ84" s="98">
        <f t="shared" si="112"/>
        <v>0</v>
      </c>
    </row>
    <row r="85" ht="14.25" customHeight="1">
      <c r="A85" s="85">
        <f t="shared" si="103"/>
        <v>0</v>
      </c>
      <c r="C85" s="85"/>
      <c r="D85" s="14"/>
      <c r="E85" s="107" t="s">
        <v>316</v>
      </c>
      <c r="F85" s="97">
        <v>0.0</v>
      </c>
      <c r="G85" s="97">
        <v>0.0</v>
      </c>
      <c r="H85" s="98">
        <f t="shared" si="104"/>
        <v>0</v>
      </c>
      <c r="I85" s="97">
        <v>0.0</v>
      </c>
      <c r="J85" s="97">
        <v>0.0</v>
      </c>
      <c r="K85" s="98">
        <f t="shared" si="105"/>
        <v>0</v>
      </c>
      <c r="L85" s="97">
        <v>0.0</v>
      </c>
      <c r="M85" s="97">
        <v>0.0</v>
      </c>
      <c r="N85" s="98">
        <f t="shared" si="106"/>
        <v>0</v>
      </c>
      <c r="O85" s="14"/>
      <c r="P85" s="107" t="s">
        <v>316</v>
      </c>
      <c r="Q85" s="97">
        <v>0.0</v>
      </c>
      <c r="R85" s="97">
        <v>0.0</v>
      </c>
      <c r="S85" s="98">
        <f t="shared" si="107"/>
        <v>0</v>
      </c>
      <c r="T85" s="97">
        <v>0.0</v>
      </c>
      <c r="U85" s="97">
        <v>0.0</v>
      </c>
      <c r="V85" s="98">
        <f t="shared" si="108"/>
        <v>0</v>
      </c>
      <c r="W85" s="97">
        <v>0.0</v>
      </c>
      <c r="X85" s="97">
        <v>0.0</v>
      </c>
      <c r="Y85" s="98">
        <f t="shared" si="109"/>
        <v>0</v>
      </c>
      <c r="Z85" s="14"/>
      <c r="AA85" s="107" t="s">
        <v>316</v>
      </c>
      <c r="AB85" s="97">
        <v>0.0</v>
      </c>
      <c r="AC85" s="97">
        <v>0.0</v>
      </c>
      <c r="AD85" s="98">
        <f t="shared" si="110"/>
        <v>0</v>
      </c>
      <c r="AE85" s="97">
        <v>0.0</v>
      </c>
      <c r="AF85" s="97">
        <v>0.0</v>
      </c>
      <c r="AG85" s="98">
        <f t="shared" si="111"/>
        <v>0</v>
      </c>
      <c r="AH85" s="97">
        <v>0.0</v>
      </c>
      <c r="AI85" s="97">
        <v>0.0</v>
      </c>
      <c r="AJ85" s="98">
        <f t="shared" si="112"/>
        <v>0</v>
      </c>
    </row>
    <row r="86" ht="14.25" customHeight="1">
      <c r="A86" s="85">
        <f t="shared" si="103"/>
        <v>0</v>
      </c>
      <c r="C86" s="85"/>
      <c r="D86" s="14"/>
      <c r="E86" s="96" t="s">
        <v>228</v>
      </c>
      <c r="F86" s="97">
        <v>0.0</v>
      </c>
      <c r="G86" s="97">
        <v>0.0</v>
      </c>
      <c r="H86" s="98">
        <f t="shared" si="104"/>
        <v>0</v>
      </c>
      <c r="I86" s="97">
        <v>0.0</v>
      </c>
      <c r="J86" s="97">
        <v>0.0</v>
      </c>
      <c r="K86" s="98">
        <f t="shared" si="105"/>
        <v>0</v>
      </c>
      <c r="L86" s="97">
        <v>0.0</v>
      </c>
      <c r="M86" s="97">
        <v>0.0</v>
      </c>
      <c r="N86" s="98">
        <f t="shared" si="106"/>
        <v>0</v>
      </c>
      <c r="O86" s="14"/>
      <c r="P86" s="96" t="s">
        <v>228</v>
      </c>
      <c r="Q86" s="97">
        <v>0.0</v>
      </c>
      <c r="R86" s="97">
        <v>0.0</v>
      </c>
      <c r="S86" s="98">
        <f t="shared" si="107"/>
        <v>0</v>
      </c>
      <c r="T86" s="97">
        <v>0.0</v>
      </c>
      <c r="U86" s="97">
        <v>0.0</v>
      </c>
      <c r="V86" s="98">
        <f t="shared" si="108"/>
        <v>0</v>
      </c>
      <c r="W86" s="97">
        <v>0.0</v>
      </c>
      <c r="X86" s="97">
        <v>0.0</v>
      </c>
      <c r="Y86" s="98">
        <f t="shared" si="109"/>
        <v>0</v>
      </c>
      <c r="Z86" s="14"/>
      <c r="AA86" s="96" t="s">
        <v>228</v>
      </c>
      <c r="AB86" s="97">
        <v>0.0</v>
      </c>
      <c r="AC86" s="97">
        <v>0.0</v>
      </c>
      <c r="AD86" s="98">
        <f t="shared" si="110"/>
        <v>0</v>
      </c>
      <c r="AE86" s="97">
        <v>0.0</v>
      </c>
      <c r="AF86" s="97">
        <v>0.0</v>
      </c>
      <c r="AG86" s="98">
        <f t="shared" si="111"/>
        <v>0</v>
      </c>
      <c r="AH86" s="97">
        <v>0.0</v>
      </c>
      <c r="AI86" s="97">
        <v>0.0</v>
      </c>
      <c r="AJ86" s="98">
        <f t="shared" si="112"/>
        <v>0</v>
      </c>
    </row>
    <row r="87" ht="14.25" customHeight="1">
      <c r="A87" s="85">
        <f t="shared" si="103"/>
        <v>0</v>
      </c>
      <c r="C87" s="85"/>
      <c r="D87" s="14"/>
      <c r="E87" s="96" t="s">
        <v>317</v>
      </c>
      <c r="F87" s="97">
        <v>0.0</v>
      </c>
      <c r="G87" s="97">
        <v>0.0</v>
      </c>
      <c r="H87" s="98">
        <f t="shared" si="104"/>
        <v>0</v>
      </c>
      <c r="I87" s="97">
        <v>0.0</v>
      </c>
      <c r="J87" s="97">
        <v>0.0</v>
      </c>
      <c r="K87" s="98">
        <f t="shared" si="105"/>
        <v>0</v>
      </c>
      <c r="L87" s="97">
        <v>0.0</v>
      </c>
      <c r="M87" s="97">
        <v>0.0</v>
      </c>
      <c r="N87" s="98">
        <f t="shared" si="106"/>
        <v>0</v>
      </c>
      <c r="O87" s="14"/>
      <c r="P87" s="96" t="s">
        <v>317</v>
      </c>
      <c r="Q87" s="97">
        <v>0.0</v>
      </c>
      <c r="R87" s="97">
        <v>0.0</v>
      </c>
      <c r="S87" s="98">
        <f t="shared" si="107"/>
        <v>0</v>
      </c>
      <c r="T87" s="97">
        <v>0.0</v>
      </c>
      <c r="U87" s="97">
        <v>0.0</v>
      </c>
      <c r="V87" s="98">
        <f t="shared" si="108"/>
        <v>0</v>
      </c>
      <c r="W87" s="97">
        <v>0.0</v>
      </c>
      <c r="X87" s="97">
        <v>0.0</v>
      </c>
      <c r="Y87" s="98">
        <f t="shared" si="109"/>
        <v>0</v>
      </c>
      <c r="Z87" s="14"/>
      <c r="AA87" s="96" t="s">
        <v>317</v>
      </c>
      <c r="AB87" s="97">
        <v>0.0</v>
      </c>
      <c r="AC87" s="97">
        <v>0.0</v>
      </c>
      <c r="AD87" s="98">
        <f t="shared" si="110"/>
        <v>0</v>
      </c>
      <c r="AE87" s="97">
        <v>0.0</v>
      </c>
      <c r="AF87" s="97">
        <v>0.0</v>
      </c>
      <c r="AG87" s="98">
        <f t="shared" si="111"/>
        <v>0</v>
      </c>
      <c r="AH87" s="97">
        <v>0.0</v>
      </c>
      <c r="AI87" s="97">
        <v>0.0</v>
      </c>
      <c r="AJ87" s="98">
        <f t="shared" si="112"/>
        <v>0</v>
      </c>
    </row>
    <row r="88" ht="14.25" customHeight="1">
      <c r="A88" s="85"/>
      <c r="C88" s="85"/>
      <c r="D88" s="14"/>
      <c r="E88" s="99" t="s">
        <v>232</v>
      </c>
      <c r="F88" s="100">
        <f t="shared" ref="F88:N88" si="113">SUM(F78:F87)</f>
        <v>0</v>
      </c>
      <c r="G88" s="100">
        <f t="shared" si="113"/>
        <v>0</v>
      </c>
      <c r="H88" s="100">
        <f t="shared" si="113"/>
        <v>0</v>
      </c>
      <c r="I88" s="100">
        <f t="shared" si="113"/>
        <v>0</v>
      </c>
      <c r="J88" s="100">
        <f t="shared" si="113"/>
        <v>0</v>
      </c>
      <c r="K88" s="100">
        <f t="shared" si="113"/>
        <v>0</v>
      </c>
      <c r="L88" s="100">
        <f t="shared" si="113"/>
        <v>0</v>
      </c>
      <c r="M88" s="100">
        <f t="shared" si="113"/>
        <v>0</v>
      </c>
      <c r="N88" s="100">
        <f t="shared" si="113"/>
        <v>0</v>
      </c>
      <c r="O88" s="14"/>
      <c r="P88" s="99" t="s">
        <v>232</v>
      </c>
      <c r="Q88" s="100">
        <f t="shared" ref="Q88:Y88" si="114">SUM(Q78:Q87)</f>
        <v>0</v>
      </c>
      <c r="R88" s="100">
        <f t="shared" si="114"/>
        <v>0</v>
      </c>
      <c r="S88" s="100">
        <f t="shared" si="114"/>
        <v>0</v>
      </c>
      <c r="T88" s="100">
        <f t="shared" si="114"/>
        <v>0</v>
      </c>
      <c r="U88" s="100">
        <f t="shared" si="114"/>
        <v>0</v>
      </c>
      <c r="V88" s="100">
        <f t="shared" si="114"/>
        <v>0</v>
      </c>
      <c r="W88" s="100">
        <f t="shared" si="114"/>
        <v>0</v>
      </c>
      <c r="X88" s="100">
        <f t="shared" si="114"/>
        <v>0</v>
      </c>
      <c r="Y88" s="100">
        <f t="shared" si="114"/>
        <v>0</v>
      </c>
      <c r="Z88" s="14"/>
      <c r="AA88" s="99" t="s">
        <v>232</v>
      </c>
      <c r="AB88" s="100">
        <f t="shared" ref="AB88:AJ88" si="115">SUM(AB78:AB87)</f>
        <v>0</v>
      </c>
      <c r="AC88" s="100">
        <f t="shared" si="115"/>
        <v>0</v>
      </c>
      <c r="AD88" s="100">
        <f t="shared" si="115"/>
        <v>0</v>
      </c>
      <c r="AE88" s="100">
        <f t="shared" si="115"/>
        <v>0</v>
      </c>
      <c r="AF88" s="100">
        <f t="shared" si="115"/>
        <v>0</v>
      </c>
      <c r="AG88" s="100">
        <f t="shared" si="115"/>
        <v>0</v>
      </c>
      <c r="AH88" s="100">
        <f t="shared" si="115"/>
        <v>0</v>
      </c>
      <c r="AI88" s="100">
        <f t="shared" si="115"/>
        <v>0</v>
      </c>
      <c r="AJ88" s="100">
        <f t="shared" si="115"/>
        <v>0</v>
      </c>
    </row>
    <row r="89" ht="14.25" customHeight="1">
      <c r="A89" s="85"/>
      <c r="C89" s="85"/>
      <c r="D89" s="14"/>
      <c r="E89" s="14"/>
      <c r="F89" s="104"/>
      <c r="G89" s="104"/>
      <c r="H89" s="104"/>
      <c r="I89" s="104"/>
      <c r="J89" s="104"/>
      <c r="K89" s="104"/>
      <c r="L89" s="104"/>
      <c r="M89" s="104"/>
      <c r="N89" s="104"/>
      <c r="O89" s="14"/>
      <c r="P89" s="14"/>
      <c r="Q89" s="104"/>
      <c r="R89" s="104"/>
      <c r="S89" s="104"/>
      <c r="T89" s="104"/>
      <c r="U89" s="104"/>
      <c r="V89" s="104"/>
      <c r="W89" s="104"/>
      <c r="X89" s="104"/>
      <c r="Y89" s="104"/>
      <c r="Z89" s="14"/>
      <c r="AA89" s="14"/>
      <c r="AB89" s="104"/>
      <c r="AC89" s="104"/>
      <c r="AD89" s="104"/>
      <c r="AE89" s="104"/>
      <c r="AF89" s="104"/>
      <c r="AG89" s="104"/>
      <c r="AH89" s="104"/>
      <c r="AI89" s="104"/>
      <c r="AJ89" s="104"/>
    </row>
    <row r="90" ht="14.25" customHeight="1">
      <c r="A90" s="85"/>
      <c r="C90" s="85"/>
      <c r="D90" s="14"/>
      <c r="E90" s="99" t="s">
        <v>233</v>
      </c>
      <c r="F90" s="100">
        <f t="shared" ref="F90:N90" si="116">F76-F88</f>
        <v>0</v>
      </c>
      <c r="G90" s="100">
        <f t="shared" si="116"/>
        <v>0</v>
      </c>
      <c r="H90" s="100">
        <f t="shared" si="116"/>
        <v>0</v>
      </c>
      <c r="I90" s="100">
        <f t="shared" si="116"/>
        <v>0</v>
      </c>
      <c r="J90" s="100">
        <f t="shared" si="116"/>
        <v>0</v>
      </c>
      <c r="K90" s="100">
        <f t="shared" si="116"/>
        <v>0</v>
      </c>
      <c r="L90" s="100">
        <f t="shared" si="116"/>
        <v>0</v>
      </c>
      <c r="M90" s="100">
        <f t="shared" si="116"/>
        <v>0</v>
      </c>
      <c r="N90" s="100">
        <f t="shared" si="116"/>
        <v>0</v>
      </c>
      <c r="O90" s="14"/>
      <c r="P90" s="99" t="s">
        <v>233</v>
      </c>
      <c r="Q90" s="100">
        <f t="shared" ref="Q90:Y90" si="117">Q76-Q88</f>
        <v>0</v>
      </c>
      <c r="R90" s="100">
        <f t="shared" si="117"/>
        <v>0</v>
      </c>
      <c r="S90" s="100">
        <f t="shared" si="117"/>
        <v>0</v>
      </c>
      <c r="T90" s="100">
        <f t="shared" si="117"/>
        <v>0</v>
      </c>
      <c r="U90" s="100">
        <f t="shared" si="117"/>
        <v>0</v>
      </c>
      <c r="V90" s="100">
        <f t="shared" si="117"/>
        <v>0</v>
      </c>
      <c r="W90" s="100">
        <f t="shared" si="117"/>
        <v>0</v>
      </c>
      <c r="X90" s="100">
        <f t="shared" si="117"/>
        <v>0</v>
      </c>
      <c r="Y90" s="100">
        <f t="shared" si="117"/>
        <v>0</v>
      </c>
      <c r="Z90" s="14"/>
      <c r="AA90" s="99" t="s">
        <v>233</v>
      </c>
      <c r="AB90" s="100">
        <f t="shared" ref="AB90:AJ90" si="118">AB76-AB88</f>
        <v>0</v>
      </c>
      <c r="AC90" s="100">
        <f t="shared" si="118"/>
        <v>0</v>
      </c>
      <c r="AD90" s="100">
        <f t="shared" si="118"/>
        <v>0</v>
      </c>
      <c r="AE90" s="100">
        <f t="shared" si="118"/>
        <v>0</v>
      </c>
      <c r="AF90" s="100">
        <f t="shared" si="118"/>
        <v>0</v>
      </c>
      <c r="AG90" s="100">
        <f t="shared" si="118"/>
        <v>0</v>
      </c>
      <c r="AH90" s="100">
        <f t="shared" si="118"/>
        <v>0</v>
      </c>
      <c r="AI90" s="100">
        <f t="shared" si="118"/>
        <v>0</v>
      </c>
      <c r="AJ90" s="100">
        <f t="shared" si="118"/>
        <v>0</v>
      </c>
    </row>
    <row r="91" ht="14.25" customHeight="1">
      <c r="A91" s="85"/>
      <c r="C91" s="85"/>
      <c r="D91" s="14"/>
      <c r="E91" s="14"/>
      <c r="F91" s="104"/>
      <c r="G91" s="104"/>
      <c r="H91" s="104"/>
      <c r="I91" s="104"/>
      <c r="J91" s="104"/>
      <c r="K91" s="104"/>
      <c r="L91" s="104"/>
      <c r="M91" s="104"/>
      <c r="N91" s="104"/>
      <c r="O91" s="14"/>
      <c r="P91" s="14"/>
      <c r="Q91" s="104"/>
      <c r="R91" s="104"/>
      <c r="S91" s="104"/>
      <c r="T91" s="104"/>
      <c r="U91" s="104"/>
      <c r="V91" s="104"/>
      <c r="W91" s="104"/>
      <c r="X91" s="104"/>
      <c r="Y91" s="104"/>
      <c r="Z91" s="14"/>
      <c r="AA91" s="14"/>
      <c r="AB91" s="104"/>
      <c r="AC91" s="104"/>
      <c r="AD91" s="104"/>
      <c r="AE91" s="104"/>
      <c r="AF91" s="104"/>
      <c r="AG91" s="104"/>
      <c r="AH91" s="104"/>
      <c r="AI91" s="104"/>
      <c r="AJ91" s="104"/>
    </row>
    <row r="92" ht="14.25" customHeight="1">
      <c r="A92" s="85"/>
      <c r="C92" s="85"/>
      <c r="D92" s="14"/>
      <c r="E92" s="108" t="s">
        <v>234</v>
      </c>
      <c r="F92" s="109">
        <f t="shared" ref="F92:N92" si="119">(F64+F76)-F88</f>
        <v>0</v>
      </c>
      <c r="G92" s="109">
        <f t="shared" si="119"/>
        <v>0</v>
      </c>
      <c r="H92" s="109">
        <f t="shared" si="119"/>
        <v>0</v>
      </c>
      <c r="I92" s="109">
        <f t="shared" si="119"/>
        <v>0</v>
      </c>
      <c r="J92" s="109">
        <f t="shared" si="119"/>
        <v>0</v>
      </c>
      <c r="K92" s="109">
        <f t="shared" si="119"/>
        <v>0</v>
      </c>
      <c r="L92" s="109">
        <f t="shared" si="119"/>
        <v>0</v>
      </c>
      <c r="M92" s="109">
        <f t="shared" si="119"/>
        <v>0</v>
      </c>
      <c r="N92" s="109">
        <f t="shared" si="119"/>
        <v>0</v>
      </c>
      <c r="O92" s="14"/>
      <c r="P92" s="108" t="s">
        <v>234</v>
      </c>
      <c r="Q92" s="109">
        <f t="shared" ref="Q92:Y92" si="120">(Q64+Q76)-Q88</f>
        <v>0</v>
      </c>
      <c r="R92" s="109">
        <f t="shared" si="120"/>
        <v>0</v>
      </c>
      <c r="S92" s="109">
        <f t="shared" si="120"/>
        <v>0</v>
      </c>
      <c r="T92" s="109">
        <f t="shared" si="120"/>
        <v>0</v>
      </c>
      <c r="U92" s="109">
        <f t="shared" si="120"/>
        <v>0</v>
      </c>
      <c r="V92" s="109">
        <f t="shared" si="120"/>
        <v>0</v>
      </c>
      <c r="W92" s="109">
        <f t="shared" si="120"/>
        <v>0</v>
      </c>
      <c r="X92" s="109">
        <f t="shared" si="120"/>
        <v>0</v>
      </c>
      <c r="Y92" s="109">
        <f t="shared" si="120"/>
        <v>0</v>
      </c>
      <c r="Z92" s="14"/>
      <c r="AA92" s="108" t="s">
        <v>234</v>
      </c>
      <c r="AB92" s="109">
        <f t="shared" ref="AB92:AJ92" si="121">(AB64+AB76)-AB88</f>
        <v>0</v>
      </c>
      <c r="AC92" s="109">
        <f t="shared" si="121"/>
        <v>0</v>
      </c>
      <c r="AD92" s="109">
        <f t="shared" si="121"/>
        <v>0</v>
      </c>
      <c r="AE92" s="109">
        <f t="shared" si="121"/>
        <v>0</v>
      </c>
      <c r="AF92" s="109">
        <f t="shared" si="121"/>
        <v>0</v>
      </c>
      <c r="AG92" s="109">
        <f t="shared" si="121"/>
        <v>0</v>
      </c>
      <c r="AH92" s="109">
        <f t="shared" si="121"/>
        <v>0</v>
      </c>
      <c r="AI92" s="109">
        <f t="shared" si="121"/>
        <v>0</v>
      </c>
      <c r="AJ92" s="109">
        <f t="shared" si="121"/>
        <v>0</v>
      </c>
    </row>
    <row r="93" ht="14.25" customHeight="1">
      <c r="A93" s="85"/>
      <c r="C93" s="85"/>
      <c r="D93" s="14"/>
      <c r="E93" s="14"/>
      <c r="F93" s="104"/>
      <c r="G93" s="104"/>
      <c r="H93" s="104"/>
      <c r="I93" s="104"/>
      <c r="J93" s="104"/>
      <c r="K93" s="104"/>
      <c r="L93" s="104"/>
      <c r="M93" s="104"/>
      <c r="N93" s="104"/>
      <c r="O93" s="14"/>
      <c r="P93" s="14"/>
      <c r="Q93" s="104"/>
      <c r="R93" s="104"/>
      <c r="S93" s="104"/>
      <c r="T93" s="104"/>
      <c r="U93" s="104"/>
      <c r="V93" s="104"/>
      <c r="W93" s="104"/>
      <c r="X93" s="104"/>
      <c r="Y93" s="104"/>
      <c r="Z93" s="14"/>
      <c r="AA93" s="14"/>
      <c r="AB93" s="104"/>
      <c r="AC93" s="104"/>
      <c r="AD93" s="104"/>
      <c r="AE93" s="104"/>
      <c r="AF93" s="104"/>
      <c r="AG93" s="104"/>
      <c r="AH93" s="104"/>
      <c r="AI93" s="104"/>
      <c r="AJ93" s="104"/>
    </row>
    <row r="94" ht="14.25" customHeight="1">
      <c r="A94" s="85">
        <f t="shared" ref="A94:A102" si="122">IF(OR(H94&lt;0,K94&lt;0,N94&lt;0,S94&lt;0,V94&lt;0,Y94&lt;0,AD94&lt;0,AG94&lt;0,AJ94&lt;0),1,0)</f>
        <v>0</v>
      </c>
      <c r="C94" s="85"/>
      <c r="D94" s="14"/>
      <c r="E94" s="96" t="s">
        <v>318</v>
      </c>
      <c r="F94" s="97">
        <v>0.0</v>
      </c>
      <c r="G94" s="97">
        <v>0.0</v>
      </c>
      <c r="H94" s="98">
        <f t="shared" ref="H94:H102" si="123">SUM(F94:G94)</f>
        <v>0</v>
      </c>
      <c r="I94" s="97">
        <v>0.0</v>
      </c>
      <c r="J94" s="97">
        <v>0.0</v>
      </c>
      <c r="K94" s="98">
        <f t="shared" ref="K94:K102" si="124">SUM(I94:J94)</f>
        <v>0</v>
      </c>
      <c r="L94" s="97">
        <v>0.0</v>
      </c>
      <c r="M94" s="97">
        <v>0.0</v>
      </c>
      <c r="N94" s="98">
        <f t="shared" ref="N94:N102" si="125">SUM(L94:M94)</f>
        <v>0</v>
      </c>
      <c r="O94" s="14"/>
      <c r="P94" s="96" t="s">
        <v>318</v>
      </c>
      <c r="Q94" s="97">
        <v>0.0</v>
      </c>
      <c r="R94" s="97">
        <v>0.0</v>
      </c>
      <c r="S94" s="98">
        <f t="shared" ref="S94:S102" si="126">SUM(Q94:R94)</f>
        <v>0</v>
      </c>
      <c r="T94" s="97">
        <v>0.0</v>
      </c>
      <c r="U94" s="97">
        <v>0.0</v>
      </c>
      <c r="V94" s="98">
        <f t="shared" ref="V94:V102" si="127">SUM(T94:U94)</f>
        <v>0</v>
      </c>
      <c r="W94" s="97">
        <v>0.0</v>
      </c>
      <c r="X94" s="97">
        <v>0.0</v>
      </c>
      <c r="Y94" s="98">
        <f t="shared" ref="Y94:Y102" si="128">SUM(W94:X94)</f>
        <v>0</v>
      </c>
      <c r="Z94" s="14"/>
      <c r="AA94" s="96" t="s">
        <v>318</v>
      </c>
      <c r="AB94" s="97">
        <v>0.0</v>
      </c>
      <c r="AC94" s="97">
        <v>0.0</v>
      </c>
      <c r="AD94" s="98">
        <f t="shared" ref="AD94:AD102" si="129">SUM(AB94:AC94)</f>
        <v>0</v>
      </c>
      <c r="AE94" s="97">
        <v>0.0</v>
      </c>
      <c r="AF94" s="97">
        <v>0.0</v>
      </c>
      <c r="AG94" s="98">
        <f t="shared" ref="AG94:AG102" si="130">SUM(AE94:AF94)</f>
        <v>0</v>
      </c>
      <c r="AH94" s="97">
        <v>0.0</v>
      </c>
      <c r="AI94" s="97">
        <v>0.0</v>
      </c>
      <c r="AJ94" s="98">
        <f t="shared" ref="AJ94:AJ102" si="131">SUM(AH94:AI94)</f>
        <v>0</v>
      </c>
    </row>
    <row r="95" ht="14.25" customHeight="1">
      <c r="A95" s="85">
        <f t="shared" si="122"/>
        <v>0</v>
      </c>
      <c r="C95" s="85"/>
      <c r="D95" s="14"/>
      <c r="E95" s="96" t="s">
        <v>225</v>
      </c>
      <c r="F95" s="97">
        <v>0.0</v>
      </c>
      <c r="G95" s="97">
        <v>0.0</v>
      </c>
      <c r="H95" s="98">
        <f t="shared" si="123"/>
        <v>0</v>
      </c>
      <c r="I95" s="97">
        <v>0.0</v>
      </c>
      <c r="J95" s="97">
        <v>0.0</v>
      </c>
      <c r="K95" s="98">
        <f t="shared" si="124"/>
        <v>0</v>
      </c>
      <c r="L95" s="97">
        <v>0.0</v>
      </c>
      <c r="M95" s="97">
        <v>0.0</v>
      </c>
      <c r="N95" s="98">
        <f t="shared" si="125"/>
        <v>0</v>
      </c>
      <c r="O95" s="14"/>
      <c r="P95" s="96" t="s">
        <v>225</v>
      </c>
      <c r="Q95" s="97">
        <v>0.0</v>
      </c>
      <c r="R95" s="97">
        <v>0.0</v>
      </c>
      <c r="S95" s="98">
        <f t="shared" si="126"/>
        <v>0</v>
      </c>
      <c r="T95" s="97">
        <v>0.0</v>
      </c>
      <c r="U95" s="97">
        <v>0.0</v>
      </c>
      <c r="V95" s="98">
        <f t="shared" si="127"/>
        <v>0</v>
      </c>
      <c r="W95" s="97">
        <v>0.0</v>
      </c>
      <c r="X95" s="97">
        <v>0.0</v>
      </c>
      <c r="Y95" s="98">
        <f t="shared" si="128"/>
        <v>0</v>
      </c>
      <c r="Z95" s="14"/>
      <c r="AA95" s="96" t="s">
        <v>225</v>
      </c>
      <c r="AB95" s="97">
        <v>0.0</v>
      </c>
      <c r="AC95" s="97">
        <v>0.0</v>
      </c>
      <c r="AD95" s="98">
        <f t="shared" si="129"/>
        <v>0</v>
      </c>
      <c r="AE95" s="97">
        <v>0.0</v>
      </c>
      <c r="AF95" s="97">
        <v>0.0</v>
      </c>
      <c r="AG95" s="98">
        <f t="shared" si="130"/>
        <v>0</v>
      </c>
      <c r="AH95" s="97">
        <v>0.0</v>
      </c>
      <c r="AI95" s="97">
        <v>0.0</v>
      </c>
      <c r="AJ95" s="98">
        <f t="shared" si="131"/>
        <v>0</v>
      </c>
    </row>
    <row r="96" ht="14.25" customHeight="1">
      <c r="A96" s="85">
        <f t="shared" si="122"/>
        <v>0</v>
      </c>
      <c r="C96" s="85"/>
      <c r="D96" s="14"/>
      <c r="E96" s="96" t="s">
        <v>319</v>
      </c>
      <c r="F96" s="97">
        <v>0.0</v>
      </c>
      <c r="G96" s="97">
        <v>0.0</v>
      </c>
      <c r="H96" s="98">
        <f t="shared" si="123"/>
        <v>0</v>
      </c>
      <c r="I96" s="97">
        <v>0.0</v>
      </c>
      <c r="J96" s="97">
        <v>0.0</v>
      </c>
      <c r="K96" s="98">
        <f t="shared" si="124"/>
        <v>0</v>
      </c>
      <c r="L96" s="97">
        <v>0.0</v>
      </c>
      <c r="M96" s="97">
        <v>0.0</v>
      </c>
      <c r="N96" s="98">
        <f t="shared" si="125"/>
        <v>0</v>
      </c>
      <c r="O96" s="14"/>
      <c r="P96" s="96" t="s">
        <v>319</v>
      </c>
      <c r="Q96" s="97">
        <v>0.0</v>
      </c>
      <c r="R96" s="97">
        <v>0.0</v>
      </c>
      <c r="S96" s="98">
        <f t="shared" si="126"/>
        <v>0</v>
      </c>
      <c r="T96" s="97">
        <v>0.0</v>
      </c>
      <c r="U96" s="97">
        <v>0.0</v>
      </c>
      <c r="V96" s="98">
        <f t="shared" si="127"/>
        <v>0</v>
      </c>
      <c r="W96" s="97">
        <v>0.0</v>
      </c>
      <c r="X96" s="97">
        <v>0.0</v>
      </c>
      <c r="Y96" s="98">
        <f t="shared" si="128"/>
        <v>0</v>
      </c>
      <c r="Z96" s="14"/>
      <c r="AA96" s="96" t="s">
        <v>319</v>
      </c>
      <c r="AB96" s="97">
        <v>0.0</v>
      </c>
      <c r="AC96" s="97">
        <v>0.0</v>
      </c>
      <c r="AD96" s="98">
        <f t="shared" si="129"/>
        <v>0</v>
      </c>
      <c r="AE96" s="97">
        <v>0.0</v>
      </c>
      <c r="AF96" s="97">
        <v>0.0</v>
      </c>
      <c r="AG96" s="98">
        <f t="shared" si="130"/>
        <v>0</v>
      </c>
      <c r="AH96" s="97">
        <v>0.0</v>
      </c>
      <c r="AI96" s="97">
        <v>0.0</v>
      </c>
      <c r="AJ96" s="98">
        <f t="shared" si="131"/>
        <v>0</v>
      </c>
    </row>
    <row r="97" ht="14.25" customHeight="1">
      <c r="A97" s="85">
        <f t="shared" si="122"/>
        <v>0</v>
      </c>
      <c r="C97" s="85"/>
      <c r="D97" s="14"/>
      <c r="E97" s="96" t="s">
        <v>320</v>
      </c>
      <c r="F97" s="97">
        <v>0.0</v>
      </c>
      <c r="G97" s="97">
        <v>0.0</v>
      </c>
      <c r="H97" s="98">
        <f t="shared" si="123"/>
        <v>0</v>
      </c>
      <c r="I97" s="97">
        <v>0.0</v>
      </c>
      <c r="J97" s="97">
        <v>0.0</v>
      </c>
      <c r="K97" s="98">
        <f t="shared" si="124"/>
        <v>0</v>
      </c>
      <c r="L97" s="97">
        <v>0.0</v>
      </c>
      <c r="M97" s="97">
        <v>0.0</v>
      </c>
      <c r="N97" s="98">
        <f t="shared" si="125"/>
        <v>0</v>
      </c>
      <c r="O97" s="14"/>
      <c r="P97" s="96" t="s">
        <v>320</v>
      </c>
      <c r="Q97" s="97">
        <v>0.0</v>
      </c>
      <c r="R97" s="97">
        <v>0.0</v>
      </c>
      <c r="S97" s="98">
        <f t="shared" si="126"/>
        <v>0</v>
      </c>
      <c r="T97" s="97">
        <v>0.0</v>
      </c>
      <c r="U97" s="97">
        <v>0.0</v>
      </c>
      <c r="V97" s="98">
        <f t="shared" si="127"/>
        <v>0</v>
      </c>
      <c r="W97" s="97">
        <v>0.0</v>
      </c>
      <c r="X97" s="97">
        <v>0.0</v>
      </c>
      <c r="Y97" s="98">
        <f t="shared" si="128"/>
        <v>0</v>
      </c>
      <c r="Z97" s="14"/>
      <c r="AA97" s="96" t="s">
        <v>320</v>
      </c>
      <c r="AB97" s="97">
        <v>0.0</v>
      </c>
      <c r="AC97" s="97">
        <v>0.0</v>
      </c>
      <c r="AD97" s="98">
        <f t="shared" si="129"/>
        <v>0</v>
      </c>
      <c r="AE97" s="97">
        <v>0.0</v>
      </c>
      <c r="AF97" s="97">
        <v>0.0</v>
      </c>
      <c r="AG97" s="98">
        <f t="shared" si="130"/>
        <v>0</v>
      </c>
      <c r="AH97" s="97">
        <v>0.0</v>
      </c>
      <c r="AI97" s="97">
        <v>0.0</v>
      </c>
      <c r="AJ97" s="98">
        <f t="shared" si="131"/>
        <v>0</v>
      </c>
    </row>
    <row r="98" ht="14.25" customHeight="1">
      <c r="A98" s="85">
        <f t="shared" si="122"/>
        <v>0</v>
      </c>
      <c r="C98" s="85"/>
      <c r="D98" s="14"/>
      <c r="E98" s="96" t="s">
        <v>321</v>
      </c>
      <c r="F98" s="97">
        <v>0.0</v>
      </c>
      <c r="G98" s="97">
        <v>0.0</v>
      </c>
      <c r="H98" s="98">
        <f t="shared" si="123"/>
        <v>0</v>
      </c>
      <c r="I98" s="97">
        <v>0.0</v>
      </c>
      <c r="J98" s="97">
        <v>0.0</v>
      </c>
      <c r="K98" s="98">
        <f t="shared" si="124"/>
        <v>0</v>
      </c>
      <c r="L98" s="97">
        <v>0.0</v>
      </c>
      <c r="M98" s="97">
        <v>0.0</v>
      </c>
      <c r="N98" s="98">
        <f t="shared" si="125"/>
        <v>0</v>
      </c>
      <c r="O98" s="14"/>
      <c r="P98" s="96" t="s">
        <v>321</v>
      </c>
      <c r="Q98" s="97">
        <v>0.0</v>
      </c>
      <c r="R98" s="97">
        <v>0.0</v>
      </c>
      <c r="S98" s="98">
        <f t="shared" si="126"/>
        <v>0</v>
      </c>
      <c r="T98" s="97">
        <v>0.0</v>
      </c>
      <c r="U98" s="97">
        <v>0.0</v>
      </c>
      <c r="V98" s="98">
        <f t="shared" si="127"/>
        <v>0</v>
      </c>
      <c r="W98" s="97">
        <v>0.0</v>
      </c>
      <c r="X98" s="97">
        <v>0.0</v>
      </c>
      <c r="Y98" s="98">
        <f t="shared" si="128"/>
        <v>0</v>
      </c>
      <c r="Z98" s="14"/>
      <c r="AA98" s="96" t="s">
        <v>321</v>
      </c>
      <c r="AB98" s="97">
        <v>0.0</v>
      </c>
      <c r="AC98" s="97">
        <v>0.0</v>
      </c>
      <c r="AD98" s="98">
        <f t="shared" si="129"/>
        <v>0</v>
      </c>
      <c r="AE98" s="97">
        <v>0.0</v>
      </c>
      <c r="AF98" s="97">
        <v>0.0</v>
      </c>
      <c r="AG98" s="98">
        <f t="shared" si="130"/>
        <v>0</v>
      </c>
      <c r="AH98" s="97">
        <v>0.0</v>
      </c>
      <c r="AI98" s="97">
        <v>0.0</v>
      </c>
      <c r="AJ98" s="98">
        <f t="shared" si="131"/>
        <v>0</v>
      </c>
    </row>
    <row r="99" ht="14.25" customHeight="1">
      <c r="A99" s="85">
        <f t="shared" si="122"/>
        <v>0</v>
      </c>
      <c r="C99" s="85"/>
      <c r="D99" s="14"/>
      <c r="E99" s="96" t="s">
        <v>322</v>
      </c>
      <c r="F99" s="97">
        <v>0.0</v>
      </c>
      <c r="G99" s="97">
        <v>0.0</v>
      </c>
      <c r="H99" s="98">
        <f t="shared" si="123"/>
        <v>0</v>
      </c>
      <c r="I99" s="97">
        <v>0.0</v>
      </c>
      <c r="J99" s="97">
        <v>0.0</v>
      </c>
      <c r="K99" s="98">
        <f t="shared" si="124"/>
        <v>0</v>
      </c>
      <c r="L99" s="97">
        <v>0.0</v>
      </c>
      <c r="M99" s="97">
        <v>0.0</v>
      </c>
      <c r="N99" s="98">
        <f t="shared" si="125"/>
        <v>0</v>
      </c>
      <c r="O99" s="14"/>
      <c r="P99" s="96" t="s">
        <v>322</v>
      </c>
      <c r="Q99" s="97">
        <v>0.0</v>
      </c>
      <c r="R99" s="97">
        <v>0.0</v>
      </c>
      <c r="S99" s="98">
        <f t="shared" si="126"/>
        <v>0</v>
      </c>
      <c r="T99" s="97">
        <v>0.0</v>
      </c>
      <c r="U99" s="97">
        <v>0.0</v>
      </c>
      <c r="V99" s="98">
        <f t="shared" si="127"/>
        <v>0</v>
      </c>
      <c r="W99" s="97">
        <v>0.0</v>
      </c>
      <c r="X99" s="97">
        <v>0.0</v>
      </c>
      <c r="Y99" s="98">
        <f t="shared" si="128"/>
        <v>0</v>
      </c>
      <c r="Z99" s="14"/>
      <c r="AA99" s="96" t="s">
        <v>322</v>
      </c>
      <c r="AB99" s="97">
        <v>0.0</v>
      </c>
      <c r="AC99" s="97">
        <v>0.0</v>
      </c>
      <c r="AD99" s="98">
        <f t="shared" si="129"/>
        <v>0</v>
      </c>
      <c r="AE99" s="97">
        <v>0.0</v>
      </c>
      <c r="AF99" s="97">
        <v>0.0</v>
      </c>
      <c r="AG99" s="98">
        <f t="shared" si="130"/>
        <v>0</v>
      </c>
      <c r="AH99" s="97">
        <v>0.0</v>
      </c>
      <c r="AI99" s="97">
        <v>0.0</v>
      </c>
      <c r="AJ99" s="98">
        <f t="shared" si="131"/>
        <v>0</v>
      </c>
    </row>
    <row r="100" ht="14.25" customHeight="1">
      <c r="A100" s="85">
        <f t="shared" si="122"/>
        <v>0</v>
      </c>
      <c r="C100" s="85"/>
      <c r="D100" s="14"/>
      <c r="E100" s="96" t="s">
        <v>220</v>
      </c>
      <c r="F100" s="97">
        <v>0.0</v>
      </c>
      <c r="G100" s="97">
        <v>0.0</v>
      </c>
      <c r="H100" s="98">
        <f t="shared" si="123"/>
        <v>0</v>
      </c>
      <c r="I100" s="97">
        <v>0.0</v>
      </c>
      <c r="J100" s="97">
        <v>0.0</v>
      </c>
      <c r="K100" s="98">
        <f t="shared" si="124"/>
        <v>0</v>
      </c>
      <c r="L100" s="97">
        <v>0.0</v>
      </c>
      <c r="M100" s="97">
        <v>0.0</v>
      </c>
      <c r="N100" s="98">
        <f t="shared" si="125"/>
        <v>0</v>
      </c>
      <c r="O100" s="14"/>
      <c r="P100" s="96" t="s">
        <v>220</v>
      </c>
      <c r="Q100" s="97">
        <v>0.0</v>
      </c>
      <c r="R100" s="97">
        <v>0.0</v>
      </c>
      <c r="S100" s="98">
        <f t="shared" si="126"/>
        <v>0</v>
      </c>
      <c r="T100" s="97">
        <v>0.0</v>
      </c>
      <c r="U100" s="97">
        <v>0.0</v>
      </c>
      <c r="V100" s="98">
        <f t="shared" si="127"/>
        <v>0</v>
      </c>
      <c r="W100" s="97">
        <v>0.0</v>
      </c>
      <c r="X100" s="97">
        <v>0.0</v>
      </c>
      <c r="Y100" s="98">
        <f t="shared" si="128"/>
        <v>0</v>
      </c>
      <c r="Z100" s="14"/>
      <c r="AA100" s="96" t="s">
        <v>220</v>
      </c>
      <c r="AB100" s="97">
        <v>0.0</v>
      </c>
      <c r="AC100" s="97">
        <v>0.0</v>
      </c>
      <c r="AD100" s="98">
        <f t="shared" si="129"/>
        <v>0</v>
      </c>
      <c r="AE100" s="97">
        <v>0.0</v>
      </c>
      <c r="AF100" s="97">
        <v>0.0</v>
      </c>
      <c r="AG100" s="98">
        <f t="shared" si="130"/>
        <v>0</v>
      </c>
      <c r="AH100" s="97">
        <v>0.0</v>
      </c>
      <c r="AI100" s="97">
        <v>0.0</v>
      </c>
      <c r="AJ100" s="98">
        <f t="shared" si="131"/>
        <v>0</v>
      </c>
    </row>
    <row r="101" ht="14.25" customHeight="1">
      <c r="A101" s="85">
        <f t="shared" si="122"/>
        <v>0</v>
      </c>
      <c r="C101" s="85"/>
      <c r="D101" s="14"/>
      <c r="E101" s="96" t="s">
        <v>240</v>
      </c>
      <c r="F101" s="97">
        <v>0.0</v>
      </c>
      <c r="G101" s="97">
        <v>0.0</v>
      </c>
      <c r="H101" s="98">
        <f t="shared" si="123"/>
        <v>0</v>
      </c>
      <c r="I101" s="97">
        <v>0.0</v>
      </c>
      <c r="J101" s="97">
        <v>0.0</v>
      </c>
      <c r="K101" s="98">
        <f t="shared" si="124"/>
        <v>0</v>
      </c>
      <c r="L101" s="97">
        <v>0.0</v>
      </c>
      <c r="M101" s="97">
        <v>0.0</v>
      </c>
      <c r="N101" s="98">
        <f t="shared" si="125"/>
        <v>0</v>
      </c>
      <c r="O101" s="14"/>
      <c r="P101" s="96" t="s">
        <v>240</v>
      </c>
      <c r="Q101" s="97">
        <v>0.0</v>
      </c>
      <c r="R101" s="97">
        <v>0.0</v>
      </c>
      <c r="S101" s="98">
        <f t="shared" si="126"/>
        <v>0</v>
      </c>
      <c r="T101" s="97">
        <v>0.0</v>
      </c>
      <c r="U101" s="97">
        <v>0.0</v>
      </c>
      <c r="V101" s="98">
        <f t="shared" si="127"/>
        <v>0</v>
      </c>
      <c r="W101" s="97">
        <v>0.0</v>
      </c>
      <c r="X101" s="97">
        <v>0.0</v>
      </c>
      <c r="Y101" s="98">
        <f t="shared" si="128"/>
        <v>0</v>
      </c>
      <c r="Z101" s="14"/>
      <c r="AA101" s="96" t="s">
        <v>240</v>
      </c>
      <c r="AB101" s="97">
        <v>0.0</v>
      </c>
      <c r="AC101" s="97">
        <v>0.0</v>
      </c>
      <c r="AD101" s="98">
        <f t="shared" si="129"/>
        <v>0</v>
      </c>
      <c r="AE101" s="97">
        <v>0.0</v>
      </c>
      <c r="AF101" s="97">
        <v>0.0</v>
      </c>
      <c r="AG101" s="98">
        <f t="shared" si="130"/>
        <v>0</v>
      </c>
      <c r="AH101" s="97">
        <v>0.0</v>
      </c>
      <c r="AI101" s="97">
        <v>0.0</v>
      </c>
      <c r="AJ101" s="98">
        <f t="shared" si="131"/>
        <v>0</v>
      </c>
    </row>
    <row r="102" ht="14.25" customHeight="1">
      <c r="A102" s="85">
        <f t="shared" si="122"/>
        <v>0</v>
      </c>
      <c r="C102" s="85"/>
      <c r="D102" s="14"/>
      <c r="E102" s="96" t="s">
        <v>317</v>
      </c>
      <c r="F102" s="97">
        <v>0.0</v>
      </c>
      <c r="G102" s="97">
        <v>0.0</v>
      </c>
      <c r="H102" s="98">
        <f t="shared" si="123"/>
        <v>0</v>
      </c>
      <c r="I102" s="97">
        <v>0.0</v>
      </c>
      <c r="J102" s="97">
        <v>0.0</v>
      </c>
      <c r="K102" s="98">
        <f t="shared" si="124"/>
        <v>0</v>
      </c>
      <c r="L102" s="97">
        <v>0.0</v>
      </c>
      <c r="M102" s="97">
        <v>0.0</v>
      </c>
      <c r="N102" s="98">
        <f t="shared" si="125"/>
        <v>0</v>
      </c>
      <c r="O102" s="14"/>
      <c r="P102" s="96" t="s">
        <v>317</v>
      </c>
      <c r="Q102" s="97">
        <v>0.0</v>
      </c>
      <c r="R102" s="97">
        <v>0.0</v>
      </c>
      <c r="S102" s="98">
        <f t="shared" si="126"/>
        <v>0</v>
      </c>
      <c r="T102" s="97">
        <v>0.0</v>
      </c>
      <c r="U102" s="97">
        <v>0.0</v>
      </c>
      <c r="V102" s="98">
        <f t="shared" si="127"/>
        <v>0</v>
      </c>
      <c r="W102" s="97">
        <v>0.0</v>
      </c>
      <c r="X102" s="97">
        <v>0.0</v>
      </c>
      <c r="Y102" s="98">
        <f t="shared" si="128"/>
        <v>0</v>
      </c>
      <c r="Z102" s="14"/>
      <c r="AA102" s="96" t="s">
        <v>317</v>
      </c>
      <c r="AB102" s="97">
        <v>0.0</v>
      </c>
      <c r="AC102" s="97">
        <v>0.0</v>
      </c>
      <c r="AD102" s="98">
        <f t="shared" si="129"/>
        <v>0</v>
      </c>
      <c r="AE102" s="97">
        <v>0.0</v>
      </c>
      <c r="AF102" s="97">
        <v>0.0</v>
      </c>
      <c r="AG102" s="98">
        <f t="shared" si="130"/>
        <v>0</v>
      </c>
      <c r="AH102" s="97">
        <v>0.0</v>
      </c>
      <c r="AI102" s="97">
        <v>0.0</v>
      </c>
      <c r="AJ102" s="98">
        <f t="shared" si="131"/>
        <v>0</v>
      </c>
    </row>
    <row r="103" ht="14.25" customHeight="1">
      <c r="A103" s="85"/>
      <c r="C103" s="85"/>
      <c r="D103" s="14"/>
      <c r="E103" s="99" t="s">
        <v>241</v>
      </c>
      <c r="F103" s="100">
        <f t="shared" ref="F103:N103" si="132">SUM(F94:F102)</f>
        <v>0</v>
      </c>
      <c r="G103" s="100">
        <f t="shared" si="132"/>
        <v>0</v>
      </c>
      <c r="H103" s="100">
        <f t="shared" si="132"/>
        <v>0</v>
      </c>
      <c r="I103" s="100">
        <f t="shared" si="132"/>
        <v>0</v>
      </c>
      <c r="J103" s="100">
        <f t="shared" si="132"/>
        <v>0</v>
      </c>
      <c r="K103" s="100">
        <f t="shared" si="132"/>
        <v>0</v>
      </c>
      <c r="L103" s="100">
        <f t="shared" si="132"/>
        <v>0</v>
      </c>
      <c r="M103" s="100">
        <f t="shared" si="132"/>
        <v>0</v>
      </c>
      <c r="N103" s="100">
        <f t="shared" si="132"/>
        <v>0</v>
      </c>
      <c r="O103" s="14"/>
      <c r="P103" s="99" t="s">
        <v>241</v>
      </c>
      <c r="Q103" s="100">
        <f t="shared" ref="Q103:Y103" si="133">SUM(Q94:Q102)</f>
        <v>0</v>
      </c>
      <c r="R103" s="100">
        <f t="shared" si="133"/>
        <v>0</v>
      </c>
      <c r="S103" s="100">
        <f t="shared" si="133"/>
        <v>0</v>
      </c>
      <c r="T103" s="100">
        <f t="shared" si="133"/>
        <v>0</v>
      </c>
      <c r="U103" s="100">
        <f t="shared" si="133"/>
        <v>0</v>
      </c>
      <c r="V103" s="100">
        <f t="shared" si="133"/>
        <v>0</v>
      </c>
      <c r="W103" s="100">
        <f t="shared" si="133"/>
        <v>0</v>
      </c>
      <c r="X103" s="100">
        <f t="shared" si="133"/>
        <v>0</v>
      </c>
      <c r="Y103" s="100">
        <f t="shared" si="133"/>
        <v>0</v>
      </c>
      <c r="Z103" s="14"/>
      <c r="AA103" s="99" t="s">
        <v>241</v>
      </c>
      <c r="AB103" s="100">
        <f t="shared" ref="AB103:AJ103" si="134">SUM(AB94:AB102)</f>
        <v>0</v>
      </c>
      <c r="AC103" s="100">
        <f t="shared" si="134"/>
        <v>0</v>
      </c>
      <c r="AD103" s="100">
        <f t="shared" si="134"/>
        <v>0</v>
      </c>
      <c r="AE103" s="100">
        <f t="shared" si="134"/>
        <v>0</v>
      </c>
      <c r="AF103" s="100">
        <f t="shared" si="134"/>
        <v>0</v>
      </c>
      <c r="AG103" s="100">
        <f t="shared" si="134"/>
        <v>0</v>
      </c>
      <c r="AH103" s="100">
        <f t="shared" si="134"/>
        <v>0</v>
      </c>
      <c r="AI103" s="100">
        <f t="shared" si="134"/>
        <v>0</v>
      </c>
      <c r="AJ103" s="100">
        <f t="shared" si="134"/>
        <v>0</v>
      </c>
    </row>
    <row r="104" ht="14.25" customHeight="1">
      <c r="A104" s="85"/>
      <c r="C104" s="85"/>
      <c r="D104" s="14"/>
      <c r="E104" s="14"/>
      <c r="F104" s="104"/>
      <c r="G104" s="104"/>
      <c r="H104" s="104"/>
      <c r="I104" s="104"/>
      <c r="J104" s="104"/>
      <c r="K104" s="104"/>
      <c r="L104" s="104"/>
      <c r="M104" s="104"/>
      <c r="N104" s="104"/>
      <c r="O104" s="14"/>
      <c r="P104" s="14"/>
      <c r="Q104" s="104"/>
      <c r="R104" s="104"/>
      <c r="S104" s="104"/>
      <c r="T104" s="104"/>
      <c r="U104" s="104"/>
      <c r="V104" s="104"/>
      <c r="W104" s="104"/>
      <c r="X104" s="104"/>
      <c r="Y104" s="104"/>
      <c r="Z104" s="14"/>
      <c r="AA104" s="14"/>
      <c r="AB104" s="104"/>
      <c r="AC104" s="104"/>
      <c r="AD104" s="104"/>
      <c r="AE104" s="104"/>
      <c r="AF104" s="104"/>
      <c r="AG104" s="104"/>
      <c r="AH104" s="104"/>
      <c r="AI104" s="104"/>
      <c r="AJ104" s="104"/>
    </row>
    <row r="105" ht="14.25" customHeight="1">
      <c r="A105" s="85"/>
      <c r="B105" s="14"/>
      <c r="C105" s="85"/>
      <c r="D105" s="14"/>
      <c r="E105" s="99" t="s">
        <v>323</v>
      </c>
      <c r="F105" s="100">
        <f t="shared" ref="F105:N105" si="135">F64+F76-F88-F103</f>
        <v>0</v>
      </c>
      <c r="G105" s="100">
        <f t="shared" si="135"/>
        <v>0</v>
      </c>
      <c r="H105" s="100">
        <f t="shared" si="135"/>
        <v>0</v>
      </c>
      <c r="I105" s="100">
        <f t="shared" si="135"/>
        <v>0</v>
      </c>
      <c r="J105" s="100">
        <f t="shared" si="135"/>
        <v>0</v>
      </c>
      <c r="K105" s="100">
        <f t="shared" si="135"/>
        <v>0</v>
      </c>
      <c r="L105" s="100">
        <f t="shared" si="135"/>
        <v>0</v>
      </c>
      <c r="M105" s="100">
        <f t="shared" si="135"/>
        <v>0</v>
      </c>
      <c r="N105" s="100">
        <f t="shared" si="135"/>
        <v>0</v>
      </c>
      <c r="O105" s="14"/>
      <c r="P105" s="99" t="s">
        <v>323</v>
      </c>
      <c r="Q105" s="100">
        <f t="shared" ref="Q105:Y105" si="136">Q64+Q76-Q88-Q103</f>
        <v>0</v>
      </c>
      <c r="R105" s="100">
        <f t="shared" si="136"/>
        <v>0</v>
      </c>
      <c r="S105" s="100">
        <f t="shared" si="136"/>
        <v>0</v>
      </c>
      <c r="T105" s="100">
        <f t="shared" si="136"/>
        <v>0</v>
      </c>
      <c r="U105" s="100">
        <f t="shared" si="136"/>
        <v>0</v>
      </c>
      <c r="V105" s="100">
        <f t="shared" si="136"/>
        <v>0</v>
      </c>
      <c r="W105" s="100">
        <f t="shared" si="136"/>
        <v>0</v>
      </c>
      <c r="X105" s="100">
        <f t="shared" si="136"/>
        <v>0</v>
      </c>
      <c r="Y105" s="100">
        <f t="shared" si="136"/>
        <v>0</v>
      </c>
      <c r="Z105" s="14"/>
      <c r="AA105" s="99" t="s">
        <v>323</v>
      </c>
      <c r="AB105" s="100">
        <f t="shared" ref="AB105:AJ105" si="137">AB64+AB76-AB88-AB103</f>
        <v>0</v>
      </c>
      <c r="AC105" s="100">
        <f t="shared" si="137"/>
        <v>0</v>
      </c>
      <c r="AD105" s="100">
        <f t="shared" si="137"/>
        <v>0</v>
      </c>
      <c r="AE105" s="100">
        <f t="shared" si="137"/>
        <v>0</v>
      </c>
      <c r="AF105" s="100">
        <f t="shared" si="137"/>
        <v>0</v>
      </c>
      <c r="AG105" s="100">
        <f t="shared" si="137"/>
        <v>0</v>
      </c>
      <c r="AH105" s="100">
        <f t="shared" si="137"/>
        <v>0</v>
      </c>
      <c r="AI105" s="100">
        <f t="shared" si="137"/>
        <v>0</v>
      </c>
      <c r="AJ105" s="100">
        <f t="shared" si="137"/>
        <v>0</v>
      </c>
      <c r="AK105" s="14"/>
      <c r="AL105" s="100">
        <f>AL64+AL76-AL88-AL103</f>
        <v>0</v>
      </c>
      <c r="AM105" s="100"/>
      <c r="AN105" s="100"/>
      <c r="AO105" s="100">
        <f>AO64+AO76-AO88-AO103</f>
        <v>0</v>
      </c>
      <c r="AP105" s="14"/>
      <c r="AQ105" s="99" t="s">
        <v>323</v>
      </c>
      <c r="AR105" s="100">
        <f t="shared" ref="AR105:AT105" si="138">AR64+AR76-AR88-AR103</f>
        <v>0</v>
      </c>
      <c r="AS105" s="100">
        <f t="shared" si="138"/>
        <v>0</v>
      </c>
      <c r="AT105" s="100">
        <f t="shared" si="138"/>
        <v>0</v>
      </c>
      <c r="AU105" s="14"/>
    </row>
    <row r="106" ht="14.25" customHeight="1">
      <c r="A106" s="85"/>
      <c r="B106" s="14"/>
      <c r="C106" s="85"/>
      <c r="D106" s="14"/>
      <c r="E106" s="14"/>
      <c r="F106" s="104"/>
      <c r="G106" s="104"/>
      <c r="H106" s="104"/>
      <c r="I106" s="104"/>
      <c r="J106" s="104"/>
      <c r="K106" s="104"/>
      <c r="L106" s="104"/>
      <c r="M106" s="104"/>
      <c r="N106" s="104"/>
      <c r="O106" s="14"/>
      <c r="P106" s="14"/>
      <c r="Q106" s="104"/>
      <c r="R106" s="104"/>
      <c r="S106" s="104"/>
      <c r="T106" s="104"/>
      <c r="U106" s="104"/>
      <c r="V106" s="104"/>
      <c r="W106" s="104"/>
      <c r="X106" s="104"/>
      <c r="Y106" s="104"/>
      <c r="Z106" s="14"/>
      <c r="AA106" s="14"/>
      <c r="AB106" s="104"/>
      <c r="AC106" s="104"/>
      <c r="AD106" s="104"/>
      <c r="AE106" s="14"/>
      <c r="AF106" s="14"/>
      <c r="AG106" s="104"/>
      <c r="AH106" s="104"/>
      <c r="AI106" s="104"/>
      <c r="AJ106" s="104"/>
      <c r="AK106" s="104"/>
      <c r="AL106" s="104"/>
      <c r="AM106" s="104"/>
      <c r="AN106" s="104"/>
      <c r="AO106" s="104"/>
      <c r="AP106" s="14"/>
      <c r="AQ106" s="14"/>
      <c r="AR106" s="104"/>
      <c r="AS106" s="104"/>
      <c r="AT106" s="104"/>
      <c r="AU106" s="14"/>
    </row>
    <row r="107" ht="14.25" customHeight="1">
      <c r="B107" s="85">
        <f t="shared" ref="B107:B111" si="139">IF(OR(H107&lt;0,K107&lt;0,N107&lt;0,S107&lt;0,V107&lt;0,Y107&lt;0,AD107&lt;0,AG107&lt;0,AJ107&lt;0),1,0)</f>
        <v>0</v>
      </c>
      <c r="C107" s="85"/>
      <c r="D107" s="14"/>
      <c r="E107" s="96" t="s">
        <v>324</v>
      </c>
      <c r="F107" s="97">
        <v>0.0</v>
      </c>
      <c r="G107" s="97">
        <v>0.0</v>
      </c>
      <c r="H107" s="98">
        <f t="shared" ref="H107:H111" si="140">SUM(F107:G107)</f>
        <v>0</v>
      </c>
      <c r="I107" s="97">
        <v>0.0</v>
      </c>
      <c r="J107" s="97">
        <v>0.0</v>
      </c>
      <c r="K107" s="98">
        <f t="shared" ref="K107:K111" si="141">SUM(I107:J107)</f>
        <v>0</v>
      </c>
      <c r="L107" s="97">
        <v>0.0</v>
      </c>
      <c r="M107" s="97">
        <v>0.0</v>
      </c>
      <c r="N107" s="98">
        <f t="shared" ref="N107:N111" si="142">SUM(L107:M107)</f>
        <v>0</v>
      </c>
      <c r="O107" s="14"/>
      <c r="P107" s="96" t="s">
        <v>324</v>
      </c>
      <c r="Q107" s="97">
        <v>0.0</v>
      </c>
      <c r="R107" s="97">
        <v>0.0</v>
      </c>
      <c r="S107" s="98">
        <f t="shared" ref="S107:S111" si="143">SUM(Q107:R107)</f>
        <v>0</v>
      </c>
      <c r="T107" s="97">
        <v>0.0</v>
      </c>
      <c r="U107" s="97">
        <v>0.0</v>
      </c>
      <c r="V107" s="98">
        <f t="shared" ref="V107:V111" si="144">SUM(T107:U107)</f>
        <v>0</v>
      </c>
      <c r="W107" s="97">
        <v>0.0</v>
      </c>
      <c r="X107" s="97">
        <v>0.0</v>
      </c>
      <c r="Y107" s="98">
        <f t="shared" ref="Y107:Y111" si="145">SUM(W107:X107)</f>
        <v>0</v>
      </c>
      <c r="Z107" s="14"/>
      <c r="AA107" s="96" t="s">
        <v>324</v>
      </c>
      <c r="AB107" s="97">
        <v>0.0</v>
      </c>
      <c r="AC107" s="97">
        <v>0.0</v>
      </c>
      <c r="AD107" s="98">
        <f t="shared" ref="AD107:AD111" si="146">SUM(AB107:AC107)</f>
        <v>0</v>
      </c>
      <c r="AE107" s="97">
        <v>0.0</v>
      </c>
      <c r="AF107" s="97">
        <v>0.0</v>
      </c>
      <c r="AG107" s="98">
        <f t="shared" ref="AG107:AG111" si="147">SUM(AE107:AF107)</f>
        <v>0</v>
      </c>
      <c r="AH107" s="97">
        <v>0.0</v>
      </c>
      <c r="AI107" s="97">
        <v>0.0</v>
      </c>
      <c r="AJ107" s="98">
        <f t="shared" ref="AJ107:AJ111" si="148">SUM(AH107:AI107)</f>
        <v>0</v>
      </c>
    </row>
    <row r="108" ht="14.25" customHeight="1">
      <c r="B108" s="85">
        <f t="shared" si="139"/>
        <v>0</v>
      </c>
      <c r="C108" s="85"/>
      <c r="D108" s="14"/>
      <c r="E108" s="96" t="s">
        <v>325</v>
      </c>
      <c r="F108" s="97">
        <v>0.0</v>
      </c>
      <c r="G108" s="97">
        <v>0.0</v>
      </c>
      <c r="H108" s="98">
        <f t="shared" si="140"/>
        <v>0</v>
      </c>
      <c r="I108" s="97">
        <v>0.0</v>
      </c>
      <c r="J108" s="97">
        <v>0.0</v>
      </c>
      <c r="K108" s="98">
        <f t="shared" si="141"/>
        <v>0</v>
      </c>
      <c r="L108" s="97">
        <v>0.0</v>
      </c>
      <c r="M108" s="97">
        <v>0.0</v>
      </c>
      <c r="N108" s="98">
        <f t="shared" si="142"/>
        <v>0</v>
      </c>
      <c r="O108" s="14"/>
      <c r="P108" s="96" t="s">
        <v>325</v>
      </c>
      <c r="Q108" s="97">
        <v>0.0</v>
      </c>
      <c r="R108" s="97">
        <v>0.0</v>
      </c>
      <c r="S108" s="98">
        <f t="shared" si="143"/>
        <v>0</v>
      </c>
      <c r="T108" s="97">
        <v>0.0</v>
      </c>
      <c r="U108" s="97">
        <v>0.0</v>
      </c>
      <c r="V108" s="98">
        <f t="shared" si="144"/>
        <v>0</v>
      </c>
      <c r="W108" s="97">
        <v>0.0</v>
      </c>
      <c r="X108" s="97">
        <v>0.0</v>
      </c>
      <c r="Y108" s="98">
        <f t="shared" si="145"/>
        <v>0</v>
      </c>
      <c r="Z108" s="14"/>
      <c r="AA108" s="96" t="s">
        <v>325</v>
      </c>
      <c r="AB108" s="97">
        <v>0.0</v>
      </c>
      <c r="AC108" s="97">
        <v>0.0</v>
      </c>
      <c r="AD108" s="98">
        <f t="shared" si="146"/>
        <v>0</v>
      </c>
      <c r="AE108" s="97">
        <v>0.0</v>
      </c>
      <c r="AF108" s="97">
        <v>0.0</v>
      </c>
      <c r="AG108" s="98">
        <f t="shared" si="147"/>
        <v>0</v>
      </c>
      <c r="AH108" s="97">
        <v>0.0</v>
      </c>
      <c r="AI108" s="97">
        <v>0.0</v>
      </c>
      <c r="AJ108" s="98">
        <f t="shared" si="148"/>
        <v>0</v>
      </c>
    </row>
    <row r="109" ht="14.25" customHeight="1">
      <c r="B109" s="85">
        <f t="shared" si="139"/>
        <v>0</v>
      </c>
      <c r="C109" s="85"/>
      <c r="D109" s="14"/>
      <c r="E109" s="96" t="s">
        <v>326</v>
      </c>
      <c r="F109" s="97">
        <v>0.0</v>
      </c>
      <c r="G109" s="97">
        <v>0.0</v>
      </c>
      <c r="H109" s="98">
        <f t="shared" si="140"/>
        <v>0</v>
      </c>
      <c r="I109" s="97">
        <v>0.0</v>
      </c>
      <c r="J109" s="97">
        <v>0.0</v>
      </c>
      <c r="K109" s="98">
        <f t="shared" si="141"/>
        <v>0</v>
      </c>
      <c r="L109" s="97">
        <v>0.0</v>
      </c>
      <c r="M109" s="97">
        <v>0.0</v>
      </c>
      <c r="N109" s="98">
        <f t="shared" si="142"/>
        <v>0</v>
      </c>
      <c r="O109" s="14"/>
      <c r="P109" s="96" t="s">
        <v>326</v>
      </c>
      <c r="Q109" s="97">
        <v>0.0</v>
      </c>
      <c r="R109" s="97">
        <v>0.0</v>
      </c>
      <c r="S109" s="98">
        <f t="shared" si="143"/>
        <v>0</v>
      </c>
      <c r="T109" s="97">
        <v>0.0</v>
      </c>
      <c r="U109" s="97">
        <v>0.0</v>
      </c>
      <c r="V109" s="98">
        <f t="shared" si="144"/>
        <v>0</v>
      </c>
      <c r="W109" s="97">
        <v>0.0</v>
      </c>
      <c r="X109" s="97">
        <v>0.0</v>
      </c>
      <c r="Y109" s="98">
        <f t="shared" si="145"/>
        <v>0</v>
      </c>
      <c r="Z109" s="14"/>
      <c r="AA109" s="96" t="s">
        <v>326</v>
      </c>
      <c r="AB109" s="97">
        <v>0.0</v>
      </c>
      <c r="AC109" s="97">
        <v>0.0</v>
      </c>
      <c r="AD109" s="98">
        <f t="shared" si="146"/>
        <v>0</v>
      </c>
      <c r="AE109" s="97">
        <v>0.0</v>
      </c>
      <c r="AF109" s="97">
        <v>0.0</v>
      </c>
      <c r="AG109" s="98">
        <f t="shared" si="147"/>
        <v>0</v>
      </c>
      <c r="AH109" s="97">
        <v>0.0</v>
      </c>
      <c r="AI109" s="97">
        <v>0.0</v>
      </c>
      <c r="AJ109" s="98">
        <f t="shared" si="148"/>
        <v>0</v>
      </c>
    </row>
    <row r="110" ht="14.25" customHeight="1">
      <c r="B110" s="85">
        <f t="shared" si="139"/>
        <v>0</v>
      </c>
      <c r="C110" s="85"/>
      <c r="D110" s="14"/>
      <c r="E110" s="96" t="s">
        <v>327</v>
      </c>
      <c r="F110" s="97">
        <v>0.0</v>
      </c>
      <c r="G110" s="97">
        <v>0.0</v>
      </c>
      <c r="H110" s="98">
        <f t="shared" si="140"/>
        <v>0</v>
      </c>
      <c r="I110" s="97">
        <v>0.0</v>
      </c>
      <c r="J110" s="97">
        <v>0.0</v>
      </c>
      <c r="K110" s="98">
        <f t="shared" si="141"/>
        <v>0</v>
      </c>
      <c r="L110" s="97">
        <v>0.0</v>
      </c>
      <c r="M110" s="97">
        <v>0.0</v>
      </c>
      <c r="N110" s="98">
        <f t="shared" si="142"/>
        <v>0</v>
      </c>
      <c r="O110" s="14"/>
      <c r="P110" s="96" t="s">
        <v>327</v>
      </c>
      <c r="Q110" s="97">
        <v>0.0</v>
      </c>
      <c r="R110" s="97">
        <v>0.0</v>
      </c>
      <c r="S110" s="98">
        <f t="shared" si="143"/>
        <v>0</v>
      </c>
      <c r="T110" s="97">
        <v>0.0</v>
      </c>
      <c r="U110" s="97">
        <v>0.0</v>
      </c>
      <c r="V110" s="98">
        <f t="shared" si="144"/>
        <v>0</v>
      </c>
      <c r="W110" s="97">
        <v>0.0</v>
      </c>
      <c r="X110" s="97">
        <v>0.0</v>
      </c>
      <c r="Y110" s="98">
        <f t="shared" si="145"/>
        <v>0</v>
      </c>
      <c r="Z110" s="14"/>
      <c r="AA110" s="96" t="s">
        <v>327</v>
      </c>
      <c r="AB110" s="97">
        <v>0.0</v>
      </c>
      <c r="AC110" s="97">
        <v>0.0</v>
      </c>
      <c r="AD110" s="98">
        <f t="shared" si="146"/>
        <v>0</v>
      </c>
      <c r="AE110" s="97">
        <v>0.0</v>
      </c>
      <c r="AF110" s="97">
        <v>0.0</v>
      </c>
      <c r="AG110" s="98">
        <f t="shared" si="147"/>
        <v>0</v>
      </c>
      <c r="AH110" s="97">
        <v>0.0</v>
      </c>
      <c r="AI110" s="97">
        <v>0.0</v>
      </c>
      <c r="AJ110" s="98">
        <f t="shared" si="148"/>
        <v>0</v>
      </c>
    </row>
    <row r="111" ht="14.25" customHeight="1">
      <c r="B111" s="85">
        <f t="shared" si="139"/>
        <v>0</v>
      </c>
      <c r="C111" s="85"/>
      <c r="D111" s="14"/>
      <c r="E111" s="96" t="s">
        <v>328</v>
      </c>
      <c r="F111" s="97">
        <v>0.0</v>
      </c>
      <c r="G111" s="97">
        <v>0.0</v>
      </c>
      <c r="H111" s="98">
        <f t="shared" si="140"/>
        <v>0</v>
      </c>
      <c r="I111" s="97">
        <v>0.0</v>
      </c>
      <c r="J111" s="97">
        <v>0.0</v>
      </c>
      <c r="K111" s="98">
        <f t="shared" si="141"/>
        <v>0</v>
      </c>
      <c r="L111" s="97">
        <v>0.0</v>
      </c>
      <c r="M111" s="97">
        <v>0.0</v>
      </c>
      <c r="N111" s="98">
        <f t="shared" si="142"/>
        <v>0</v>
      </c>
      <c r="O111" s="14"/>
      <c r="P111" s="96" t="s">
        <v>328</v>
      </c>
      <c r="Q111" s="97">
        <v>0.0</v>
      </c>
      <c r="R111" s="97">
        <v>0.0</v>
      </c>
      <c r="S111" s="98">
        <f t="shared" si="143"/>
        <v>0</v>
      </c>
      <c r="T111" s="97">
        <v>0.0</v>
      </c>
      <c r="U111" s="97">
        <v>0.0</v>
      </c>
      <c r="V111" s="98">
        <f t="shared" si="144"/>
        <v>0</v>
      </c>
      <c r="W111" s="97">
        <v>0.0</v>
      </c>
      <c r="X111" s="97">
        <v>0.0</v>
      </c>
      <c r="Y111" s="98">
        <f t="shared" si="145"/>
        <v>0</v>
      </c>
      <c r="Z111" s="14"/>
      <c r="AA111" s="96" t="s">
        <v>328</v>
      </c>
      <c r="AB111" s="97">
        <v>0.0</v>
      </c>
      <c r="AC111" s="97">
        <v>0.0</v>
      </c>
      <c r="AD111" s="98">
        <f t="shared" si="146"/>
        <v>0</v>
      </c>
      <c r="AE111" s="97">
        <v>0.0</v>
      </c>
      <c r="AF111" s="97">
        <v>0.0</v>
      </c>
      <c r="AG111" s="98">
        <f t="shared" si="147"/>
        <v>0</v>
      </c>
      <c r="AH111" s="97">
        <v>0.0</v>
      </c>
      <c r="AI111" s="97">
        <v>0.0</v>
      </c>
      <c r="AJ111" s="98">
        <f t="shared" si="148"/>
        <v>0</v>
      </c>
    </row>
    <row r="112" ht="14.25" customHeight="1">
      <c r="A112" s="85"/>
      <c r="C112" s="85"/>
      <c r="D112" s="14"/>
      <c r="E112" s="99" t="s">
        <v>329</v>
      </c>
      <c r="F112" s="100">
        <f t="shared" ref="F112:N112" si="149">SUM(F107:F111)</f>
        <v>0</v>
      </c>
      <c r="G112" s="100">
        <f t="shared" si="149"/>
        <v>0</v>
      </c>
      <c r="H112" s="100">
        <f t="shared" si="149"/>
        <v>0</v>
      </c>
      <c r="I112" s="100">
        <f t="shared" si="149"/>
        <v>0</v>
      </c>
      <c r="J112" s="100">
        <f t="shared" si="149"/>
        <v>0</v>
      </c>
      <c r="K112" s="100">
        <f t="shared" si="149"/>
        <v>0</v>
      </c>
      <c r="L112" s="100">
        <f t="shared" si="149"/>
        <v>0</v>
      </c>
      <c r="M112" s="100">
        <f t="shared" si="149"/>
        <v>0</v>
      </c>
      <c r="N112" s="100">
        <f t="shared" si="149"/>
        <v>0</v>
      </c>
      <c r="O112" s="14"/>
      <c r="P112" s="99" t="s">
        <v>329</v>
      </c>
      <c r="Q112" s="100">
        <f t="shared" ref="Q112:Y112" si="150">SUM(Q107:Q111)</f>
        <v>0</v>
      </c>
      <c r="R112" s="100">
        <f t="shared" si="150"/>
        <v>0</v>
      </c>
      <c r="S112" s="100">
        <f t="shared" si="150"/>
        <v>0</v>
      </c>
      <c r="T112" s="100">
        <f t="shared" si="150"/>
        <v>0</v>
      </c>
      <c r="U112" s="100">
        <f t="shared" si="150"/>
        <v>0</v>
      </c>
      <c r="V112" s="100">
        <f t="shared" si="150"/>
        <v>0</v>
      </c>
      <c r="W112" s="100">
        <f t="shared" si="150"/>
        <v>0</v>
      </c>
      <c r="X112" s="100">
        <f t="shared" si="150"/>
        <v>0</v>
      </c>
      <c r="Y112" s="100">
        <f t="shared" si="150"/>
        <v>0</v>
      </c>
      <c r="Z112" s="14"/>
      <c r="AA112" s="99" t="s">
        <v>329</v>
      </c>
      <c r="AB112" s="100">
        <f t="shared" ref="AB112:AJ112" si="151">SUM(AB107:AB111)</f>
        <v>0</v>
      </c>
      <c r="AC112" s="100">
        <f t="shared" si="151"/>
        <v>0</v>
      </c>
      <c r="AD112" s="100">
        <f t="shared" si="151"/>
        <v>0</v>
      </c>
      <c r="AE112" s="100">
        <f t="shared" si="151"/>
        <v>0</v>
      </c>
      <c r="AF112" s="100">
        <f t="shared" si="151"/>
        <v>0</v>
      </c>
      <c r="AG112" s="100">
        <f t="shared" si="151"/>
        <v>0</v>
      </c>
      <c r="AH112" s="100">
        <f t="shared" si="151"/>
        <v>0</v>
      </c>
      <c r="AI112" s="100">
        <f t="shared" si="151"/>
        <v>0</v>
      </c>
      <c r="AJ112" s="100">
        <f t="shared" si="151"/>
        <v>0</v>
      </c>
    </row>
    <row r="113" ht="14.25" customHeight="1">
      <c r="A113" s="85"/>
      <c r="C113" s="85"/>
      <c r="D113" s="85"/>
      <c r="E113" s="85"/>
      <c r="F113" s="85"/>
      <c r="G113" s="85"/>
      <c r="H113" s="85"/>
      <c r="I113" s="85"/>
      <c r="J113" s="85"/>
      <c r="K113" s="85"/>
      <c r="L113" s="85"/>
      <c r="M113" s="85"/>
      <c r="N113" s="85"/>
      <c r="O113" s="14"/>
      <c r="P113" s="85"/>
      <c r="Q113" s="85"/>
      <c r="R113" s="85"/>
      <c r="S113" s="85"/>
      <c r="T113" s="85"/>
      <c r="U113" s="85"/>
      <c r="V113" s="85"/>
      <c r="W113" s="85"/>
      <c r="X113" s="85"/>
      <c r="Y113" s="85"/>
      <c r="Z113" s="14"/>
      <c r="AA113" s="85"/>
      <c r="AB113" s="85"/>
      <c r="AC113" s="85"/>
      <c r="AD113" s="85"/>
      <c r="AE113" s="85"/>
      <c r="AF113" s="85"/>
      <c r="AG113" s="85"/>
      <c r="AH113" s="85"/>
      <c r="AI113" s="85"/>
      <c r="AJ113" s="85"/>
    </row>
    <row r="114" ht="14.25" customHeight="1">
      <c r="A114" s="85"/>
      <c r="B114" s="14"/>
      <c r="C114" s="85"/>
      <c r="D114" s="14"/>
      <c r="E114" s="108" t="s">
        <v>246</v>
      </c>
      <c r="F114" s="104"/>
      <c r="G114" s="104"/>
      <c r="H114" s="109">
        <f>H103+H112</f>
        <v>0</v>
      </c>
      <c r="I114" s="104"/>
      <c r="J114" s="104"/>
      <c r="K114" s="109">
        <f>K103+K112</f>
        <v>0</v>
      </c>
      <c r="L114" s="104"/>
      <c r="M114" s="104"/>
      <c r="N114" s="109">
        <f>N103+N112</f>
        <v>0</v>
      </c>
      <c r="O114" s="14"/>
      <c r="P114" s="108" t="s">
        <v>246</v>
      </c>
      <c r="Q114" s="104"/>
      <c r="R114" s="104"/>
      <c r="S114" s="109">
        <f>S103+S112</f>
        <v>0</v>
      </c>
      <c r="T114" s="104"/>
      <c r="U114" s="104"/>
      <c r="V114" s="109">
        <f>V103+V112</f>
        <v>0</v>
      </c>
      <c r="W114" s="104"/>
      <c r="X114" s="104"/>
      <c r="Y114" s="109">
        <f>Y103+Y112</f>
        <v>0</v>
      </c>
      <c r="Z114" s="14"/>
      <c r="AA114" s="108" t="s">
        <v>246</v>
      </c>
      <c r="AB114" s="104"/>
      <c r="AC114" s="104"/>
      <c r="AD114" s="109">
        <f>AD103+AD112</f>
        <v>0</v>
      </c>
      <c r="AE114" s="104"/>
      <c r="AF114" s="104"/>
      <c r="AG114" s="109">
        <f>AG103+AG112</f>
        <v>0</v>
      </c>
      <c r="AH114" s="104"/>
      <c r="AI114" s="104"/>
      <c r="AJ114" s="109">
        <f>AJ103+AJ112</f>
        <v>0</v>
      </c>
      <c r="AK114" s="104"/>
      <c r="AL114" s="109">
        <f>AL101+AL112</f>
        <v>0</v>
      </c>
      <c r="AM114" s="104"/>
      <c r="AN114" s="104"/>
      <c r="AO114" s="109">
        <f>AO101+AO112</f>
        <v>0</v>
      </c>
      <c r="AP114" s="14"/>
      <c r="AQ114" s="108" t="s">
        <v>246</v>
      </c>
      <c r="AR114" s="109">
        <f t="shared" ref="AR114:AT114" si="152">AR101+AR112</f>
        <v>0</v>
      </c>
      <c r="AS114" s="109">
        <f t="shared" si="152"/>
        <v>0</v>
      </c>
      <c r="AT114" s="109">
        <f t="shared" si="152"/>
        <v>0</v>
      </c>
      <c r="AU114" s="14"/>
    </row>
    <row r="115" ht="14.25" customHeight="1">
      <c r="A115" s="85"/>
      <c r="B115" s="14"/>
      <c r="C115" s="85"/>
      <c r="D115" s="112"/>
      <c r="E115" s="113"/>
      <c r="F115" s="114"/>
      <c r="G115" s="114"/>
      <c r="H115" s="114"/>
      <c r="I115" s="114"/>
      <c r="J115" s="114"/>
      <c r="K115" s="114"/>
      <c r="L115" s="114"/>
      <c r="M115" s="114"/>
      <c r="N115" s="114"/>
      <c r="O115" s="112"/>
      <c r="P115" s="113"/>
      <c r="Q115" s="114"/>
      <c r="R115" s="114"/>
      <c r="S115" s="114"/>
      <c r="T115" s="114"/>
      <c r="U115" s="114"/>
      <c r="V115" s="114"/>
      <c r="W115" s="114"/>
      <c r="X115" s="114"/>
      <c r="Y115" s="114"/>
      <c r="Z115" s="112"/>
      <c r="AA115" s="113"/>
      <c r="AB115" s="114"/>
      <c r="AC115" s="114"/>
      <c r="AD115" s="114"/>
      <c r="AE115" s="112"/>
      <c r="AF115" s="113"/>
      <c r="AG115" s="114"/>
      <c r="AH115" s="114"/>
      <c r="AI115" s="114"/>
      <c r="AJ115" s="114"/>
      <c r="AK115" s="114"/>
      <c r="AL115" s="114"/>
      <c r="AM115" s="114"/>
      <c r="AN115" s="114"/>
      <c r="AO115" s="114"/>
      <c r="AP115" s="112"/>
      <c r="AQ115" s="113"/>
      <c r="AR115" s="114"/>
      <c r="AS115" s="114"/>
      <c r="AT115" s="114"/>
      <c r="AU115" s="112"/>
    </row>
    <row r="116" ht="14.25" customHeight="1">
      <c r="A116" s="85">
        <f>IF(OR(H116&lt;0,K116&lt;0,N116&lt;0,S116&lt;0,V116&lt;0,Y116&lt;0,AD116&lt;0,AG116&lt;0,AJ116&lt;0),1,0)</f>
        <v>0</v>
      </c>
      <c r="C116" s="85"/>
      <c r="D116" s="112"/>
      <c r="E116" s="103" t="s">
        <v>330</v>
      </c>
      <c r="F116" s="114"/>
      <c r="G116" s="114"/>
      <c r="H116" s="97">
        <v>0.0</v>
      </c>
      <c r="I116" s="114"/>
      <c r="J116" s="114"/>
      <c r="K116" s="97">
        <v>0.0</v>
      </c>
      <c r="L116" s="114"/>
      <c r="M116" s="114"/>
      <c r="N116" s="97">
        <v>0.0</v>
      </c>
      <c r="O116" s="112"/>
      <c r="P116" s="103" t="s">
        <v>330</v>
      </c>
      <c r="Q116" s="114"/>
      <c r="R116" s="114"/>
      <c r="S116" s="97">
        <v>0.0</v>
      </c>
      <c r="T116" s="114"/>
      <c r="U116" s="114"/>
      <c r="V116" s="97">
        <v>0.0</v>
      </c>
      <c r="W116" s="114"/>
      <c r="X116" s="114"/>
      <c r="Y116" s="97">
        <v>0.0</v>
      </c>
      <c r="Z116" s="112"/>
      <c r="AA116" s="103" t="s">
        <v>330</v>
      </c>
      <c r="AB116" s="114"/>
      <c r="AC116" s="114"/>
      <c r="AD116" s="97">
        <v>0.0</v>
      </c>
      <c r="AE116" s="114"/>
      <c r="AF116" s="114"/>
      <c r="AG116" s="97">
        <v>0.0</v>
      </c>
      <c r="AH116" s="114"/>
      <c r="AI116" s="114"/>
      <c r="AJ116" s="97">
        <v>0.0</v>
      </c>
    </row>
    <row r="117" ht="14.25" customHeight="1">
      <c r="A117" s="85"/>
      <c r="C117" s="85"/>
      <c r="D117" s="112"/>
      <c r="E117" s="103" t="s">
        <v>249</v>
      </c>
      <c r="F117" s="114"/>
      <c r="G117" s="114"/>
      <c r="H117" s="36" t="s">
        <v>250</v>
      </c>
      <c r="I117" s="114"/>
      <c r="J117" s="114"/>
      <c r="K117" s="36" t="s">
        <v>250</v>
      </c>
      <c r="L117" s="114"/>
      <c r="M117" s="114"/>
      <c r="N117" s="36" t="s">
        <v>250</v>
      </c>
      <c r="O117" s="112"/>
      <c r="P117" s="103" t="s">
        <v>249</v>
      </c>
      <c r="Q117" s="114"/>
      <c r="R117" s="114"/>
      <c r="S117" s="36" t="s">
        <v>250</v>
      </c>
      <c r="T117" s="114"/>
      <c r="U117" s="114"/>
      <c r="V117" s="36" t="s">
        <v>250</v>
      </c>
      <c r="W117" s="114"/>
      <c r="X117" s="114"/>
      <c r="Y117" s="36" t="s">
        <v>250</v>
      </c>
      <c r="Z117" s="112"/>
      <c r="AA117" s="103" t="s">
        <v>249</v>
      </c>
      <c r="AB117" s="114"/>
      <c r="AC117" s="114"/>
      <c r="AD117" s="36" t="s">
        <v>250</v>
      </c>
      <c r="AE117" s="114"/>
      <c r="AF117" s="114"/>
      <c r="AG117" s="36" t="s">
        <v>250</v>
      </c>
      <c r="AH117" s="114"/>
      <c r="AI117" s="114"/>
      <c r="AJ117" s="36" t="s">
        <v>250</v>
      </c>
    </row>
    <row r="118" ht="14.25" customHeight="1">
      <c r="A118" s="85"/>
      <c r="C118" s="85"/>
      <c r="D118" s="14"/>
      <c r="E118" s="116"/>
      <c r="F118" s="14"/>
      <c r="G118" s="14"/>
      <c r="H118" s="14"/>
      <c r="I118" s="14"/>
      <c r="J118" s="14"/>
      <c r="K118" s="14"/>
      <c r="L118" s="14"/>
      <c r="M118" s="14"/>
      <c r="N118" s="14"/>
      <c r="O118" s="14"/>
      <c r="P118" s="116"/>
      <c r="Q118" s="14"/>
      <c r="R118" s="14"/>
      <c r="S118" s="14"/>
      <c r="T118" s="14"/>
      <c r="U118" s="14"/>
      <c r="V118" s="14"/>
      <c r="W118" s="14"/>
      <c r="X118" s="14"/>
      <c r="Y118" s="14"/>
      <c r="Z118" s="14"/>
      <c r="AA118" s="116"/>
      <c r="AB118" s="14"/>
      <c r="AC118" s="14"/>
      <c r="AD118" s="14"/>
      <c r="AE118" s="14"/>
      <c r="AF118" s="14"/>
      <c r="AG118" s="14"/>
      <c r="AH118" s="14"/>
      <c r="AI118" s="14"/>
      <c r="AJ118" s="14"/>
    </row>
    <row r="119" ht="14.25" customHeight="1">
      <c r="A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row>
    <row r="120" ht="14.25" customHeight="1">
      <c r="B120" s="85">
        <f>1-(H120*K120*N120*S120*V120*AD120*AG120*AJ120*Y120)</f>
        <v>0</v>
      </c>
      <c r="C120" s="85"/>
      <c r="D120" s="14"/>
      <c r="E120" s="116" t="s">
        <v>252</v>
      </c>
      <c r="F120" s="126"/>
      <c r="G120" s="126"/>
      <c r="H120" s="20" t="b">
        <f>ABS((H112+H103+H88)-(H76+H64)) &lt; eTol</f>
        <v>1</v>
      </c>
      <c r="I120" s="126"/>
      <c r="J120" s="126"/>
      <c r="K120" s="20" t="b">
        <f>ABS((K112+K103+K88)-(K76+K64)) &lt; eTol</f>
        <v>1</v>
      </c>
      <c r="L120" s="126"/>
      <c r="M120" s="126"/>
      <c r="N120" s="20" t="b">
        <f>ABS((N112+N103+N88)-(N76+N64)) &lt; eTol</f>
        <v>1</v>
      </c>
      <c r="O120" s="14"/>
      <c r="P120" s="116" t="s">
        <v>252</v>
      </c>
      <c r="Q120" s="126"/>
      <c r="R120" s="126"/>
      <c r="S120" s="20" t="b">
        <f>ABS((S112+S103+S88)-(S76+S64)) &lt; eTol</f>
        <v>1</v>
      </c>
      <c r="T120" s="126"/>
      <c r="U120" s="126"/>
      <c r="V120" s="20" t="b">
        <f>ABS((V112+V103+V88)-(V76+V64)) &lt; eTol</f>
        <v>1</v>
      </c>
      <c r="W120" s="126"/>
      <c r="X120" s="126"/>
      <c r="Y120" s="20" t="b">
        <f>ABS((Y112+Y103+Y88)-(Y76+Y64)) &lt; eTol</f>
        <v>1</v>
      </c>
      <c r="Z120" s="14"/>
      <c r="AA120" s="116" t="s">
        <v>252</v>
      </c>
      <c r="AB120" s="126"/>
      <c r="AC120" s="126"/>
      <c r="AD120" s="20" t="b">
        <f>ABS((AD112+AD103+AD88)-(AD76+AD64)) &lt; eTol</f>
        <v>1</v>
      </c>
      <c r="AE120" s="126"/>
      <c r="AF120" s="126"/>
      <c r="AG120" s="20" t="b">
        <f>ABS((AG112+AG103+AG88)-(AG76+AG64)) &lt; eTol</f>
        <v>1</v>
      </c>
      <c r="AH120" s="126"/>
      <c r="AI120" s="126"/>
      <c r="AJ120" s="20" t="b">
        <f>ABS((AJ112+AJ103+AJ88)-(AJ76+AJ64)) &lt; eTol</f>
        <v>1</v>
      </c>
    </row>
    <row r="121" ht="14.25" customHeight="1">
      <c r="A121" s="85"/>
      <c r="C121" s="85"/>
      <c r="D121" s="14"/>
      <c r="E121" s="116"/>
      <c r="F121" s="14"/>
      <c r="G121" s="14"/>
      <c r="H121" s="14"/>
      <c r="I121" s="126"/>
      <c r="J121" s="126"/>
      <c r="K121" s="14"/>
      <c r="L121" s="126"/>
      <c r="M121" s="126"/>
      <c r="N121" s="14"/>
      <c r="O121" s="14"/>
      <c r="P121" s="116"/>
      <c r="Q121" s="14"/>
      <c r="R121" s="14"/>
      <c r="S121" s="14"/>
      <c r="T121" s="126"/>
      <c r="U121" s="126"/>
      <c r="V121" s="14"/>
      <c r="W121" s="126"/>
      <c r="X121" s="126"/>
      <c r="Y121" s="14"/>
      <c r="Z121" s="14"/>
      <c r="AA121" s="116"/>
      <c r="AB121" s="14"/>
      <c r="AC121" s="14"/>
      <c r="AD121" s="14"/>
      <c r="AE121" s="126"/>
      <c r="AF121" s="126"/>
      <c r="AG121" s="14"/>
      <c r="AH121" s="126"/>
      <c r="AI121" s="126"/>
      <c r="AJ121" s="14"/>
    </row>
    <row r="122" ht="14.25" customHeight="1">
      <c r="A122" s="85"/>
      <c r="C122" s="85"/>
      <c r="D122" s="14"/>
      <c r="E122" s="91" t="s">
        <v>253</v>
      </c>
      <c r="F122" s="14"/>
      <c r="G122" s="14"/>
      <c r="H122" s="94" t="str">
        <f>H21</f>
        <v>31/XX/20XX</v>
      </c>
      <c r="I122" s="126"/>
      <c r="J122" s="126"/>
      <c r="K122" s="94" t="str">
        <f>K21</f>
        <v>31/XX/20XX</v>
      </c>
      <c r="L122" s="126"/>
      <c r="M122" s="126"/>
      <c r="N122" s="94" t="str">
        <f>N21</f>
        <v>31/XX/20XX</v>
      </c>
      <c r="O122" s="14"/>
      <c r="P122" s="91" t="s">
        <v>253</v>
      </c>
      <c r="Q122" s="14"/>
      <c r="R122" s="14"/>
      <c r="S122" s="94" t="str">
        <f>S21</f>
        <v>31/XX/20XX</v>
      </c>
      <c r="T122" s="126"/>
      <c r="U122" s="126"/>
      <c r="V122" s="94" t="str">
        <f>V21</f>
        <v>31/XX/20XX</v>
      </c>
      <c r="W122" s="126"/>
      <c r="X122" s="126"/>
      <c r="Y122" s="94" t="str">
        <f>Y21</f>
        <v>31/XX/20XX</v>
      </c>
      <c r="Z122" s="14"/>
      <c r="AA122" s="91" t="s">
        <v>253</v>
      </c>
      <c r="AB122" s="14"/>
      <c r="AC122" s="14"/>
      <c r="AD122" s="94" t="str">
        <f>AD21</f>
        <v>31/XX/20XX</v>
      </c>
      <c r="AE122" s="126"/>
      <c r="AF122" s="126"/>
      <c r="AG122" s="94" t="str">
        <f>AG21</f>
        <v>31/XX/20XX</v>
      </c>
      <c r="AH122" s="126"/>
      <c r="AI122" s="126"/>
      <c r="AJ122" s="94" t="str">
        <f>AJ21</f>
        <v>31/XX/20XX</v>
      </c>
    </row>
    <row r="123" ht="14.25" customHeight="1">
      <c r="A123" s="85"/>
      <c r="C123" s="85"/>
      <c r="D123" s="14"/>
      <c r="E123" s="96" t="s">
        <v>332</v>
      </c>
      <c r="F123" s="14"/>
      <c r="G123" s="14"/>
      <c r="H123" s="97">
        <v>0.0</v>
      </c>
      <c r="I123" s="126"/>
      <c r="J123" s="126"/>
      <c r="K123" s="97">
        <v>0.0</v>
      </c>
      <c r="L123" s="126"/>
      <c r="M123" s="126"/>
      <c r="N123" s="97">
        <v>0.0</v>
      </c>
      <c r="O123" s="14"/>
      <c r="P123" s="96" t="s">
        <v>332</v>
      </c>
      <c r="Q123" s="14"/>
      <c r="R123" s="14"/>
      <c r="S123" s="97">
        <v>0.0</v>
      </c>
      <c r="T123" s="126"/>
      <c r="U123" s="126"/>
      <c r="V123" s="97">
        <v>0.0</v>
      </c>
      <c r="W123" s="126"/>
      <c r="X123" s="126"/>
      <c r="Y123" s="97">
        <v>0.0</v>
      </c>
      <c r="Z123" s="14"/>
      <c r="AA123" s="96" t="s">
        <v>332</v>
      </c>
      <c r="AB123" s="14"/>
      <c r="AC123" s="14"/>
      <c r="AD123" s="97">
        <v>0.0</v>
      </c>
      <c r="AE123" s="126"/>
      <c r="AF123" s="126"/>
      <c r="AG123" s="97">
        <v>0.0</v>
      </c>
      <c r="AH123" s="126"/>
      <c r="AI123" s="126"/>
      <c r="AJ123" s="97">
        <v>0.0</v>
      </c>
    </row>
    <row r="124" ht="14.25" customHeight="1">
      <c r="A124" s="85">
        <f>IF(OR(H124&gt;0,K124&gt;0,N124&gt;0,S124&gt;0,V124&gt;0,Y124&gt;0,AD124&gt;0,AG124&gt;0,AJ124&gt;0),1,0)</f>
        <v>0</v>
      </c>
      <c r="C124" s="85"/>
      <c r="D124" s="14"/>
      <c r="E124" s="96" t="s">
        <v>256</v>
      </c>
      <c r="F124" s="14"/>
      <c r="G124" s="14"/>
      <c r="H124" s="97">
        <v>0.0</v>
      </c>
      <c r="I124" s="126"/>
      <c r="J124" s="126"/>
      <c r="K124" s="97">
        <v>0.0</v>
      </c>
      <c r="L124" s="126"/>
      <c r="M124" s="126"/>
      <c r="N124" s="97">
        <v>0.0</v>
      </c>
      <c r="O124" s="14"/>
      <c r="P124" s="96" t="s">
        <v>256</v>
      </c>
      <c r="Q124" s="14"/>
      <c r="R124" s="14"/>
      <c r="S124" s="97">
        <v>0.0</v>
      </c>
      <c r="T124" s="126"/>
      <c r="U124" s="126"/>
      <c r="V124" s="97">
        <v>0.0</v>
      </c>
      <c r="W124" s="126"/>
      <c r="X124" s="126"/>
      <c r="Y124" s="97">
        <v>0.0</v>
      </c>
      <c r="Z124" s="14"/>
      <c r="AA124" s="96" t="s">
        <v>256</v>
      </c>
      <c r="AB124" s="14"/>
      <c r="AC124" s="14"/>
      <c r="AD124" s="97">
        <v>0.0</v>
      </c>
      <c r="AE124" s="126"/>
      <c r="AF124" s="126"/>
      <c r="AG124" s="97">
        <v>0.0</v>
      </c>
      <c r="AH124" s="126"/>
      <c r="AI124" s="126"/>
      <c r="AJ124" s="97">
        <v>0.0</v>
      </c>
    </row>
    <row r="125" ht="14.25" customHeight="1">
      <c r="A125" s="85"/>
      <c r="C125" s="85"/>
      <c r="D125" s="14"/>
      <c r="E125" s="99" t="s">
        <v>257</v>
      </c>
      <c r="F125" s="14"/>
      <c r="G125" s="14"/>
      <c r="H125" s="100">
        <f>SUM(H123:H124)</f>
        <v>0</v>
      </c>
      <c r="I125" s="126"/>
      <c r="J125" s="126"/>
      <c r="K125" s="100">
        <f>SUM(K123:K124)</f>
        <v>0</v>
      </c>
      <c r="L125" s="126"/>
      <c r="M125" s="126"/>
      <c r="N125" s="100">
        <f>SUM(N123:N124)</f>
        <v>0</v>
      </c>
      <c r="O125" s="14"/>
      <c r="P125" s="99" t="s">
        <v>257</v>
      </c>
      <c r="Q125" s="14"/>
      <c r="R125" s="14"/>
      <c r="S125" s="100">
        <f>SUM(S123:S124)</f>
        <v>0</v>
      </c>
      <c r="T125" s="126"/>
      <c r="U125" s="126"/>
      <c r="V125" s="100">
        <f>SUM(V123:V124)</f>
        <v>0</v>
      </c>
      <c r="W125" s="126"/>
      <c r="X125" s="126"/>
      <c r="Y125" s="100">
        <f>SUM(Y123:Y124)</f>
        <v>0</v>
      </c>
      <c r="Z125" s="14"/>
      <c r="AA125" s="99" t="s">
        <v>257</v>
      </c>
      <c r="AB125" s="14"/>
      <c r="AC125" s="14"/>
      <c r="AD125" s="100">
        <f>SUM(AD123:AD124)</f>
        <v>0</v>
      </c>
      <c r="AE125" s="126"/>
      <c r="AF125" s="126"/>
      <c r="AG125" s="100">
        <f>SUM(AG123:AG124)</f>
        <v>0</v>
      </c>
      <c r="AH125" s="126"/>
      <c r="AI125" s="126"/>
      <c r="AJ125" s="100">
        <f>SUM(AJ123:AJ124)</f>
        <v>0</v>
      </c>
    </row>
    <row r="126" ht="14.25" customHeight="1">
      <c r="A126" s="85"/>
      <c r="C126" s="85"/>
      <c r="D126" s="14"/>
      <c r="E126" s="14"/>
      <c r="F126" s="14"/>
      <c r="G126" s="14"/>
      <c r="H126" s="14"/>
      <c r="I126" s="126"/>
      <c r="J126" s="126"/>
      <c r="K126" s="14"/>
      <c r="L126" s="126"/>
      <c r="M126" s="126"/>
      <c r="N126" s="14"/>
      <c r="O126" s="14"/>
      <c r="P126" s="14"/>
      <c r="Q126" s="14"/>
      <c r="R126" s="14"/>
      <c r="S126" s="14"/>
      <c r="T126" s="126"/>
      <c r="U126" s="126"/>
      <c r="V126" s="14"/>
      <c r="W126" s="126"/>
      <c r="X126" s="126"/>
      <c r="Y126" s="14"/>
      <c r="Z126" s="14"/>
      <c r="AA126" s="14"/>
      <c r="AB126" s="14"/>
      <c r="AC126" s="14"/>
      <c r="AD126" s="14"/>
      <c r="AE126" s="126"/>
      <c r="AF126" s="126"/>
      <c r="AG126" s="14"/>
      <c r="AH126" s="126"/>
      <c r="AI126" s="126"/>
      <c r="AJ126" s="14"/>
    </row>
    <row r="127" ht="14.25" customHeight="1">
      <c r="A127" s="85"/>
      <c r="C127" s="85"/>
      <c r="D127" s="14"/>
      <c r="E127" s="96" t="s">
        <v>258</v>
      </c>
      <c r="F127" s="14"/>
      <c r="G127" s="14"/>
      <c r="H127" s="97">
        <v>0.0</v>
      </c>
      <c r="I127" s="126"/>
      <c r="J127" s="126"/>
      <c r="K127" s="97">
        <v>0.0</v>
      </c>
      <c r="L127" s="126"/>
      <c r="M127" s="126"/>
      <c r="N127" s="97">
        <v>0.0</v>
      </c>
      <c r="O127" s="14"/>
      <c r="P127" s="96" t="s">
        <v>258</v>
      </c>
      <c r="Q127" s="14"/>
      <c r="R127" s="14"/>
      <c r="S127" s="97">
        <v>0.0</v>
      </c>
      <c r="T127" s="126"/>
      <c r="U127" s="126"/>
      <c r="V127" s="97">
        <v>0.0</v>
      </c>
      <c r="W127" s="126"/>
      <c r="X127" s="126"/>
      <c r="Y127" s="97">
        <v>0.0</v>
      </c>
      <c r="Z127" s="14"/>
      <c r="AA127" s="96" t="s">
        <v>258</v>
      </c>
      <c r="AB127" s="14"/>
      <c r="AC127" s="14"/>
      <c r="AD127" s="97">
        <v>0.0</v>
      </c>
      <c r="AE127" s="126"/>
      <c r="AF127" s="126"/>
      <c r="AG127" s="97">
        <v>0.0</v>
      </c>
      <c r="AH127" s="126"/>
      <c r="AI127" s="126"/>
      <c r="AJ127" s="97">
        <v>0.0</v>
      </c>
    </row>
    <row r="128" ht="14.25" customHeight="1">
      <c r="A128" s="85"/>
      <c r="C128" s="85"/>
      <c r="D128" s="14"/>
      <c r="E128" s="14"/>
      <c r="F128" s="14"/>
      <c r="G128" s="14"/>
      <c r="H128" s="14"/>
      <c r="I128" s="126"/>
      <c r="J128" s="126"/>
      <c r="K128" s="14"/>
      <c r="L128" s="126"/>
      <c r="M128" s="126"/>
      <c r="N128" s="14"/>
      <c r="O128" s="14"/>
      <c r="P128" s="14"/>
      <c r="Q128" s="14"/>
      <c r="R128" s="14"/>
      <c r="S128" s="14"/>
      <c r="T128" s="126"/>
      <c r="U128" s="126"/>
      <c r="V128" s="14"/>
      <c r="W128" s="126"/>
      <c r="X128" s="126"/>
      <c r="Y128" s="14"/>
      <c r="Z128" s="14"/>
      <c r="AA128" s="14"/>
      <c r="AB128" s="14"/>
      <c r="AC128" s="14"/>
      <c r="AD128" s="14"/>
      <c r="AE128" s="126"/>
      <c r="AF128" s="126"/>
      <c r="AG128" s="14"/>
      <c r="AH128" s="126"/>
      <c r="AI128" s="126"/>
      <c r="AJ128" s="14"/>
    </row>
    <row r="129" ht="14.25" customHeight="1">
      <c r="A129" s="85"/>
      <c r="C129" s="85"/>
      <c r="D129" s="14"/>
      <c r="E129" s="117" t="s">
        <v>259</v>
      </c>
      <c r="F129" s="14"/>
      <c r="G129" s="14"/>
      <c r="H129" s="100">
        <f>H78+H79+H85+H87+H94+H95+H100+H102-H74</f>
        <v>0</v>
      </c>
      <c r="I129" s="126"/>
      <c r="J129" s="126"/>
      <c r="K129" s="100">
        <f>K78+K79+K85+K87+K94+K95+K100+K102-K74</f>
        <v>0</v>
      </c>
      <c r="L129" s="126"/>
      <c r="M129" s="126"/>
      <c r="N129" s="100">
        <f>N78+N79+N85+N87+N94+N95+N100+N102-N74</f>
        <v>0</v>
      </c>
      <c r="O129" s="14"/>
      <c r="P129" s="117" t="s">
        <v>259</v>
      </c>
      <c r="Q129" s="14"/>
      <c r="R129" s="14"/>
      <c r="S129" s="100">
        <f>S78+S79+S85+S87+S94+S95+S100+S102-S74</f>
        <v>0</v>
      </c>
      <c r="T129" s="126"/>
      <c r="U129" s="126"/>
      <c r="V129" s="100">
        <f>V78+V79+V85+V87+V94+V95+V100+V102-V74</f>
        <v>0</v>
      </c>
      <c r="W129" s="126"/>
      <c r="X129" s="126"/>
      <c r="Y129" s="100">
        <f>Y78+Y79+Y85+Y87+Y94+Y95+Y100+Y102-Y74</f>
        <v>0</v>
      </c>
      <c r="Z129" s="14"/>
      <c r="AA129" s="117" t="s">
        <v>259</v>
      </c>
      <c r="AB129" s="14"/>
      <c r="AC129" s="14"/>
      <c r="AD129" s="100">
        <f>AD78+AD79+AD85+AD87+AD94+AD95+AD100+AD102-AD74</f>
        <v>0</v>
      </c>
      <c r="AE129" s="126"/>
      <c r="AF129" s="126"/>
      <c r="AG129" s="100">
        <f>AG78+AG79+AG85+AG87+AG94+AG95+AG100+AG102-AG74</f>
        <v>0</v>
      </c>
      <c r="AH129" s="126"/>
      <c r="AI129" s="126"/>
      <c r="AJ129" s="100">
        <f>AJ78+AJ79+AJ85+AJ87+AJ94+AJ95+AJ100+AJ102-AJ74</f>
        <v>0</v>
      </c>
    </row>
    <row r="130" ht="14.25" customHeight="1">
      <c r="A130" s="85"/>
      <c r="C130" s="85"/>
      <c r="D130" s="14"/>
      <c r="E130" s="117" t="s">
        <v>260</v>
      </c>
      <c r="F130" s="14"/>
      <c r="G130" s="14"/>
      <c r="H130" s="100" t="str">
        <f>'Authority RAG Thresholds'!$F$26</f>
        <v/>
      </c>
      <c r="I130" s="126"/>
      <c r="J130" s="126"/>
      <c r="K130" s="100" t="str">
        <f>'Authority RAG Thresholds'!$F$26</f>
        <v/>
      </c>
      <c r="L130" s="126"/>
      <c r="M130" s="126"/>
      <c r="N130" s="100" t="str">
        <f>'Authority RAG Thresholds'!$F$26</f>
        <v/>
      </c>
      <c r="O130" s="14"/>
      <c r="P130" s="117" t="s">
        <v>260</v>
      </c>
      <c r="Q130" s="14"/>
      <c r="R130" s="14"/>
      <c r="S130" s="100" t="str">
        <f>'Authority RAG Thresholds'!$F$26</f>
        <v/>
      </c>
      <c r="T130" s="126"/>
      <c r="U130" s="126"/>
      <c r="V130" s="100" t="str">
        <f>'Authority RAG Thresholds'!$F$26</f>
        <v/>
      </c>
      <c r="W130" s="126"/>
      <c r="X130" s="126"/>
      <c r="Y130" s="100" t="str">
        <f>'Authority RAG Thresholds'!$F$26</f>
        <v/>
      </c>
      <c r="Z130" s="14"/>
      <c r="AA130" s="117" t="s">
        <v>260</v>
      </c>
      <c r="AB130" s="14"/>
      <c r="AC130" s="14"/>
      <c r="AD130" s="100" t="str">
        <f>'Authority RAG Thresholds'!$F$26</f>
        <v/>
      </c>
      <c r="AE130" s="126"/>
      <c r="AF130" s="126"/>
      <c r="AG130" s="100" t="str">
        <f>'Authority RAG Thresholds'!$F$26</f>
        <v/>
      </c>
      <c r="AH130" s="126"/>
      <c r="AI130" s="126"/>
      <c r="AJ130" s="100" t="str">
        <f>'Authority RAG Thresholds'!$F$26</f>
        <v/>
      </c>
    </row>
    <row r="131" ht="14.25" customHeight="1">
      <c r="A131" s="85"/>
      <c r="C131" s="85"/>
      <c r="D131" s="14"/>
      <c r="E131" s="14"/>
      <c r="F131" s="14"/>
      <c r="G131" s="14"/>
      <c r="H131" s="14"/>
      <c r="I131" s="126"/>
      <c r="J131" s="126"/>
      <c r="K131" s="14"/>
      <c r="L131" s="126"/>
      <c r="M131" s="126"/>
      <c r="N131" s="14"/>
      <c r="O131" s="14"/>
      <c r="P131" s="14"/>
      <c r="Q131" s="14"/>
      <c r="R131" s="14"/>
      <c r="S131" s="14"/>
      <c r="T131" s="126"/>
      <c r="U131" s="126"/>
      <c r="V131" s="14"/>
      <c r="W131" s="126"/>
      <c r="X131" s="126"/>
      <c r="Y131" s="14"/>
      <c r="Z131" s="14"/>
      <c r="AA131" s="14"/>
      <c r="AB131" s="14"/>
      <c r="AC131" s="14"/>
      <c r="AD131" s="14"/>
      <c r="AE131" s="126"/>
      <c r="AF131" s="126"/>
      <c r="AG131" s="14"/>
      <c r="AH131" s="126"/>
      <c r="AI131" s="126"/>
      <c r="AJ131" s="14"/>
    </row>
    <row r="132" ht="14.25" customHeight="1">
      <c r="A132" s="85"/>
      <c r="C132" s="85"/>
      <c r="D132" s="112"/>
      <c r="E132" s="112"/>
      <c r="F132" s="14"/>
      <c r="G132" s="14"/>
      <c r="H132" s="118"/>
      <c r="I132" s="118"/>
      <c r="J132" s="118"/>
      <c r="K132" s="118"/>
      <c r="L132" s="126"/>
      <c r="M132" s="126"/>
      <c r="N132" s="118"/>
      <c r="O132" s="112"/>
      <c r="P132" s="112"/>
      <c r="Q132" s="14"/>
      <c r="R132" s="14"/>
      <c r="S132" s="118"/>
      <c r="T132" s="118"/>
      <c r="U132" s="118"/>
      <c r="V132" s="118"/>
      <c r="W132" s="126"/>
      <c r="X132" s="126"/>
      <c r="Y132" s="118"/>
      <c r="Z132" s="112"/>
      <c r="AA132" s="112"/>
      <c r="AB132" s="14"/>
      <c r="AC132" s="14"/>
      <c r="AD132" s="118"/>
      <c r="AE132" s="118"/>
      <c r="AF132" s="118"/>
      <c r="AG132" s="118"/>
      <c r="AH132" s="126"/>
      <c r="AI132" s="126"/>
      <c r="AJ132" s="118"/>
    </row>
    <row r="133" ht="14.25" customHeight="1">
      <c r="A133" s="85"/>
      <c r="C133" s="85"/>
      <c r="D133" s="14"/>
      <c r="E133" s="23" t="s">
        <v>261</v>
      </c>
      <c r="F133" s="14"/>
      <c r="G133" s="14"/>
      <c r="H133" s="14"/>
      <c r="I133" s="118"/>
      <c r="J133" s="118"/>
      <c r="K133" s="14"/>
      <c r="L133" s="118"/>
      <c r="M133" s="118"/>
      <c r="N133" s="14"/>
      <c r="O133" s="14"/>
      <c r="P133" s="23" t="s">
        <v>261</v>
      </c>
      <c r="Q133" s="14"/>
      <c r="R133" s="14"/>
      <c r="S133" s="14"/>
      <c r="T133" s="118"/>
      <c r="U133" s="118"/>
      <c r="V133" s="14"/>
      <c r="W133" s="118"/>
      <c r="X133" s="118"/>
      <c r="Y133" s="14"/>
      <c r="Z133" s="14"/>
      <c r="AA133" s="23" t="s">
        <v>261</v>
      </c>
      <c r="AB133" s="14"/>
      <c r="AC133" s="14"/>
      <c r="AD133" s="14"/>
      <c r="AE133" s="118"/>
      <c r="AF133" s="118"/>
      <c r="AG133" s="14"/>
      <c r="AH133" s="118"/>
      <c r="AI133" s="118"/>
      <c r="AJ133" s="14"/>
    </row>
    <row r="134" ht="14.25" customHeight="1">
      <c r="A134" s="85"/>
      <c r="C134" s="85"/>
      <c r="D134" s="14"/>
      <c r="E134" s="16" t="s">
        <v>118</v>
      </c>
      <c r="F134" s="14"/>
      <c r="G134" s="14"/>
      <c r="H134" s="119" t="str">
        <f>H32/H130</f>
        <v>#DIV/0!</v>
      </c>
      <c r="I134" s="118"/>
      <c r="J134" s="118"/>
      <c r="K134" s="119" t="str">
        <f>K32/K130</f>
        <v>#DIV/0!</v>
      </c>
      <c r="L134" s="118"/>
      <c r="M134" s="118"/>
      <c r="N134" s="119" t="str">
        <f>N32/N130</f>
        <v>#DIV/0!</v>
      </c>
      <c r="O134" s="14"/>
      <c r="P134" s="16" t="s">
        <v>118</v>
      </c>
      <c r="Q134" s="14"/>
      <c r="R134" s="14"/>
      <c r="S134" s="119" t="str">
        <f>S32/S130</f>
        <v>#DIV/0!</v>
      </c>
      <c r="T134" s="118"/>
      <c r="U134" s="118"/>
      <c r="V134" s="119" t="str">
        <f>V32/V130</f>
        <v>#DIV/0!</v>
      </c>
      <c r="W134" s="118"/>
      <c r="X134" s="118"/>
      <c r="Y134" s="119" t="str">
        <f>Y32/Y130</f>
        <v>#DIV/0!</v>
      </c>
      <c r="Z134" s="14"/>
      <c r="AA134" s="16" t="s">
        <v>118</v>
      </c>
      <c r="AB134" s="14"/>
      <c r="AC134" s="14"/>
      <c r="AD134" s="119" t="str">
        <f>AD32/AD130</f>
        <v>#DIV/0!</v>
      </c>
      <c r="AE134" s="118"/>
      <c r="AF134" s="118"/>
      <c r="AG134" s="119" t="str">
        <f>AG32/AG130</f>
        <v>#DIV/0!</v>
      </c>
      <c r="AH134" s="118"/>
      <c r="AI134" s="118"/>
      <c r="AJ134" s="119" t="str">
        <f>AJ32/AJ130</f>
        <v>#DIV/0!</v>
      </c>
    </row>
    <row r="135" ht="14.25" customHeight="1">
      <c r="A135" s="85"/>
      <c r="C135" s="85"/>
      <c r="D135" s="14"/>
      <c r="E135" s="16" t="s">
        <v>120</v>
      </c>
      <c r="F135" s="14"/>
      <c r="G135" s="14"/>
      <c r="H135" s="120">
        <f>IF(H32=0,0,H39/H32)</f>
        <v>0</v>
      </c>
      <c r="I135" s="118"/>
      <c r="J135" s="118"/>
      <c r="K135" s="120">
        <f>IF(K32=0,0,K39/K32)</f>
        <v>0</v>
      </c>
      <c r="L135" s="118"/>
      <c r="M135" s="118"/>
      <c r="N135" s="120">
        <f>IF(N32=0,0,N39/N32)</f>
        <v>0</v>
      </c>
      <c r="O135" s="14"/>
      <c r="P135" s="16" t="s">
        <v>120</v>
      </c>
      <c r="Q135" s="14"/>
      <c r="R135" s="14"/>
      <c r="S135" s="120">
        <f>IF(S32=0,0,S39/S32)</f>
        <v>0</v>
      </c>
      <c r="T135" s="118"/>
      <c r="U135" s="118"/>
      <c r="V135" s="120">
        <f>IF(V32=0,0,V39/V32)</f>
        <v>0</v>
      </c>
      <c r="W135" s="118"/>
      <c r="X135" s="118"/>
      <c r="Y135" s="120">
        <f>IF(Y32=0,0,Y39/Y32)</f>
        <v>0</v>
      </c>
      <c r="Z135" s="14"/>
      <c r="AA135" s="16" t="s">
        <v>120</v>
      </c>
      <c r="AB135" s="14"/>
      <c r="AC135" s="14"/>
      <c r="AD135" s="120">
        <f>IF(AD32=0,0,AD39/AD32)</f>
        <v>0</v>
      </c>
      <c r="AE135" s="118"/>
      <c r="AF135" s="118"/>
      <c r="AG135" s="120">
        <f>IF(AG32=0,0,AG39/AG32)</f>
        <v>0</v>
      </c>
      <c r="AH135" s="118"/>
      <c r="AI135" s="118"/>
      <c r="AJ135" s="120">
        <f>IF(AJ32=0,0,AJ39/AJ32)</f>
        <v>0</v>
      </c>
    </row>
    <row r="136" ht="14.25" customHeight="1">
      <c r="A136" s="85"/>
      <c r="C136" s="85"/>
      <c r="D136" s="14"/>
      <c r="E136" s="16" t="s">
        <v>262</v>
      </c>
      <c r="F136" s="14"/>
      <c r="G136" s="14"/>
      <c r="H136" s="120" t="str">
        <f>IF(H125=0,"N/A",  IF(  OR(  H$125  &lt;  0,  (H78+H79+H85+H87+H94+H95+H100+H102-H74)  &lt;=  0  ),  0,  H$125/(H78+H79+H85+H87+H94+H95+H100+H102-H74)  )  )</f>
        <v>N/A</v>
      </c>
      <c r="I136" s="118"/>
      <c r="J136" s="118"/>
      <c r="K136" s="120" t="str">
        <f>IF(K125=0,"N/A",  IF(  OR(  K$125  &lt;  0,  (K78+K79+K85+K87+K94+K95+K100+K102-K74)  &lt;=  0  ),  0,  K$125/(K78+K79+K85+K87+K94+K95+K100+K102-K74)  )  )</f>
        <v>N/A</v>
      </c>
      <c r="L136" s="118"/>
      <c r="M136" s="118"/>
      <c r="N136" s="120" t="str">
        <f>IF(N125=0,"N/A",  IF(  OR(  N$125  &lt;  0,  (N78+N79+N85+N87+N94+N95+N100+N102-N74)  &lt;=  0  ),  0,  N$125/(N78+N79+N85+N87+N94+N95+N100+N102-N74)  )  )</f>
        <v>N/A</v>
      </c>
      <c r="O136" s="14"/>
      <c r="P136" s="16" t="s">
        <v>262</v>
      </c>
      <c r="Q136" s="14"/>
      <c r="R136" s="14"/>
      <c r="S136" s="120" t="str">
        <f>IF(S125=0,"N/A",  IF(  OR(  S$125  &lt;  0,  (S78+S79+S85+S87+S94+S95+S100+S102-S74)  &lt;=  0  ),  0,  S$125/(S78+S79+S85+S87+S94+S95+S100+S102-S74)  )  )</f>
        <v>N/A</v>
      </c>
      <c r="T136" s="118"/>
      <c r="U136" s="118"/>
      <c r="V136" s="120" t="str">
        <f>IF(V125=0,"N/A",  IF(  OR(  V$125  &lt;  0,  (V78+V79+V85+V87+V94+V95+V100+V102-V74)  &lt;=  0  ),  0,  V$125/(V78+V79+V85+V87+V94+V95+V100+V102-V74)  )  )</f>
        <v>N/A</v>
      </c>
      <c r="W136" s="118"/>
      <c r="X136" s="118"/>
      <c r="Y136" s="120" t="str">
        <f>IF(Y125=0,"N/A",  IF(  OR(  Y$125  &lt;  0,  (Y78+Y79+Y85+Y87+Y94+Y95+Y100+Y102-Y74)  &lt;=  0  ),  0,  Y$125/(Y78+Y79+Y85+Y87+Y94+Y95+Y100+Y102-Y74)  )  )</f>
        <v>N/A</v>
      </c>
      <c r="Z136" s="14"/>
      <c r="AA136" s="16" t="s">
        <v>262</v>
      </c>
      <c r="AB136" s="14"/>
      <c r="AC136" s="14"/>
      <c r="AD136" s="120" t="str">
        <f>IF(AD125=0,"N/A",  IF(  OR(  AD$125  &lt;  0,  (AD78+AD79+AD85+AD87+AD94+AD95+AD100+AD102-AD74)  &lt;=  0  ),  0,  AD$125/(AD78+AD79+AD85+AD87+AD94+AD95+AD100+AD102-AD74)  )  )</f>
        <v>N/A</v>
      </c>
      <c r="AE136" s="118"/>
      <c r="AF136" s="118"/>
      <c r="AG136" s="120" t="str">
        <f>IF(AG125=0,"N/A",  IF(  OR(  AG$125  &lt;  0,  (AG78+AG79+AG85+AG87+AG94+AG95+AG100+AG102-AG74)  &lt;=  0  ),  0,  AG$125/(AG78+AG79+AG85+AG87+AG94+AG95+AG100+AG102-AG74)  )  )</f>
        <v>N/A</v>
      </c>
      <c r="AH136" s="118"/>
      <c r="AI136" s="118"/>
      <c r="AJ136" s="120" t="str">
        <f>IF(AJ125=0,"N/A",  IF(  OR(  AJ$125  &lt;  0,  (AJ78+AJ79+AJ85+AJ87+AJ94+AJ95+AJ100+AJ102-AJ74)  &lt;=  0  ),  0,  AJ$125/(AJ78+AJ79+AJ85+AJ87+AJ94+AJ95+AJ100+AJ102-AJ74)  )  )</f>
        <v>N/A</v>
      </c>
    </row>
    <row r="137" ht="14.25" customHeight="1">
      <c r="A137" s="85"/>
      <c r="C137" s="85"/>
      <c r="D137" s="14"/>
      <c r="E137" s="16" t="s">
        <v>124</v>
      </c>
      <c r="F137" s="14"/>
      <c r="G137" s="14"/>
      <c r="H137" s="119" t="str">
        <f>IF(   (H78+H79+H85+H87+H94+H95+H100+H102-H74)/(H39-H55)   &lt;=  0,  0,  (H78+H79+H85+H87+H94+H95+H100+H102-H74)/(H39-H55)  )</f>
        <v>#DIV/0!</v>
      </c>
      <c r="I137" s="118"/>
      <c r="J137" s="118"/>
      <c r="K137" s="119" t="str">
        <f>IF(   (K78+K79+K85+K87+K94+K95+K100+K102-K74)/(K39-K55)   &lt;=  0,  0,  (K78+K79+K85+K87+K94+K95+K100+K102-K74)/(K39-K55)  )</f>
        <v>#DIV/0!</v>
      </c>
      <c r="L137" s="118"/>
      <c r="M137" s="118"/>
      <c r="N137" s="119" t="str">
        <f>IF(   (N78+N79+N85+N87+N94+N95+N100+N102-N74)/(N39-N55)   &lt;=  0,  0,  (N78+N79+N85+N87+N94+N95+N100+N102-N74)/(N39-N55)  )</f>
        <v>#DIV/0!</v>
      </c>
      <c r="O137" s="14"/>
      <c r="P137" s="16" t="s">
        <v>124</v>
      </c>
      <c r="Q137" s="14"/>
      <c r="R137" s="14"/>
      <c r="S137" s="119" t="str">
        <f>IF(   (S78+S79+S85+S87+S94+S95+S100+S102-S74)/(S39-S55)   &lt;=  0,  0,  (S78+S79+S85+S87+S94+S95+S100+S102-S74)/(S39-S55)  )</f>
        <v>#DIV/0!</v>
      </c>
      <c r="T137" s="118"/>
      <c r="U137" s="118"/>
      <c r="V137" s="119" t="str">
        <f>IF(   (V78+V79+V85+V87+V94+V95+V100+V102-V74)/(V39-V55)   &lt;=  0,  0,  (V78+V79+V85+V87+V94+V95+V100+V102-V74)/(V39-V55)  )</f>
        <v>#DIV/0!</v>
      </c>
      <c r="W137" s="118"/>
      <c r="X137" s="118"/>
      <c r="Y137" s="119" t="str">
        <f>IF(   (Y78+Y79+Y85+Y87+Y94+Y95+Y100+Y102-Y74)/(Y39-Y55)   &lt;=  0,  0,  (Y78+Y79+Y85+Y87+Y94+Y95+Y100+Y102-Y74)/(Y39-Y55)  )</f>
        <v>#DIV/0!</v>
      </c>
      <c r="Z137" s="14"/>
      <c r="AA137" s="16" t="s">
        <v>124</v>
      </c>
      <c r="AB137" s="14"/>
      <c r="AC137" s="14"/>
      <c r="AD137" s="119" t="str">
        <f>IF(   (AD78+AD79+AD85+AD87+AD94+AD95+AD100+AD102-AD74)/(AD39-AD55)   &lt;=  0,  0,  (AD78+AD79+AD85+AD87+AD94+AD95+AD100+AD102-AD74)/(AD39-AD55)  )</f>
        <v>#DIV/0!</v>
      </c>
      <c r="AE137" s="118"/>
      <c r="AF137" s="118"/>
      <c r="AG137" s="119" t="str">
        <f>IF(   (AG78+AG79+AG85+AG87+AG94+AG95+AG100+AG102-AG74)/(AG39-AG55)   &lt;=  0,  0,  (AG78+AG79+AG85+AG87+AG94+AG95+AG100+AG102-AG74)/(AG39-AG55)  )</f>
        <v>#DIV/0!</v>
      </c>
      <c r="AH137" s="118"/>
      <c r="AI137" s="118"/>
      <c r="AJ137" s="119" t="str">
        <f>IF(   (AJ78+AJ79+AJ85+AJ87+AJ94+AJ95+AJ100+AJ102-AJ74)/(AJ39-AJ55)   &lt;=  0,  0,  (AJ78+AJ79+AJ85+AJ87+AJ94+AJ95+AJ100+AJ102-AJ74)/(AJ39-AJ55)  )</f>
        <v>#DIV/0!</v>
      </c>
    </row>
    <row r="138" ht="14.25" customHeight="1">
      <c r="A138" s="85"/>
      <c r="C138" s="85"/>
      <c r="D138" s="14"/>
      <c r="E138" s="16" t="s">
        <v>126</v>
      </c>
      <c r="F138" s="14"/>
      <c r="G138" s="14"/>
      <c r="H138" s="119" t="str">
        <f>IF(   (H78+H79+H85+H87+H94+H95+H100+H102-H74-(H61-H96))/(H39-H55)   &lt;=  0,  0,  (H78+H79+H85+H87+H94+H95+H100+H102-H74-(H61-H96))/(H39-H55)  )</f>
        <v>#DIV/0!</v>
      </c>
      <c r="I138" s="118"/>
      <c r="J138" s="118"/>
      <c r="K138" s="119" t="str">
        <f>IF(   (K78+K79+K85+K87+K94+K95+K100+K102-K74-(K61-K96))/(K39-K55)   &lt;=  0,  0,  (K78+K79+K85+K87+K94+K95+K100+K102-K74-(K61-K96))/(K39-K55)  )</f>
        <v>#DIV/0!</v>
      </c>
      <c r="L138" s="118"/>
      <c r="M138" s="118"/>
      <c r="N138" s="119" t="str">
        <f>IF(   (N78+N79+N85+N87+N94+N95+N100+N102-N74-(N61-N96))/(N39-N55)   &lt;=  0,  0,  (N78+N79+N85+N87+N94+N95+N100+N102-N74-(N61-N96))/(N39-N55)  )</f>
        <v>#DIV/0!</v>
      </c>
      <c r="O138" s="14"/>
      <c r="P138" s="16" t="s">
        <v>126</v>
      </c>
      <c r="Q138" s="14"/>
      <c r="R138" s="14"/>
      <c r="S138" s="119" t="str">
        <f>IF(   (S78+S79+S85+S87+S94+S95+S100+S102-S74-(S61-S96))/(S39-S55)   &lt;=  0,  0,  (S78+S79+S85+S87+S94+S95+S100+S102-S74-(S61-S96))/(S39-S55)  )</f>
        <v>#DIV/0!</v>
      </c>
      <c r="T138" s="118"/>
      <c r="U138" s="118"/>
      <c r="V138" s="119" t="str">
        <f>IF(   (V78+V79+V85+V87+V94+V95+V100+V102-V74-(V61-V96))/(V39-V55)   &lt;=  0,  0,  (V78+V79+V85+V87+V94+V95+V100+V102-V74-(V61-V96))/(V39-V55)  )</f>
        <v>#DIV/0!</v>
      </c>
      <c r="W138" s="118"/>
      <c r="X138" s="118"/>
      <c r="Y138" s="119" t="str">
        <f>IF(   (Y78+Y79+Y85+Y87+Y94+Y95+Y100+Y102-Y74-(Y61-Y96))/(Y39-Y55)   &lt;=  0,  0,  (Y78+Y79+Y85+Y87+Y94+Y95+Y100+Y102-Y74-(Y61-Y96))/(Y39-Y55)  )</f>
        <v>#DIV/0!</v>
      </c>
      <c r="Z138" s="14"/>
      <c r="AA138" s="16" t="s">
        <v>126</v>
      </c>
      <c r="AB138" s="14"/>
      <c r="AC138" s="14"/>
      <c r="AD138" s="119" t="str">
        <f>IF(   (AD78+AD79+AD85+AD87+AD94+AD95+AD100+AD102-AD74-(AD61-AD96))/(AD39-AD55)   &lt;=  0,  0,  (AD78+AD79+AD85+AD87+AD94+AD95+AD100+AD102-AD74-(AD61-AD96))/(AD39-AD55)  )</f>
        <v>#DIV/0!</v>
      </c>
      <c r="AE138" s="118"/>
      <c r="AF138" s="118"/>
      <c r="AG138" s="119" t="str">
        <f>IF(   (AG78+AG79+AG85+AG87+AG94+AG95+AG100+AG102-AG74-(AG61-AG96))/(AG39-AG55)   &lt;=  0,  0,  (AG78+AG79+AG85+AG87+AG94+AG95+AG100+AG102-AG74-(AG61-AG96))/(AG39-AG55)  )</f>
        <v>#DIV/0!</v>
      </c>
      <c r="AH138" s="118"/>
      <c r="AI138" s="118"/>
      <c r="AJ138" s="119" t="str">
        <f>IF(   (AJ78+AJ79+AJ85+AJ87+AJ94+AJ95+AJ100+AJ102-AJ74-(AJ61-AJ96))/(AJ39-AJ55)   &lt;=  0,  0,  (AJ78+AJ79+AJ85+AJ87+AJ94+AJ95+AJ100+AJ102-AJ74-(AJ61-AJ96))/(AJ39-AJ55)  )</f>
        <v>#DIV/0!</v>
      </c>
    </row>
    <row r="139" ht="14.25" customHeight="1">
      <c r="A139" s="85"/>
      <c r="C139" s="85"/>
      <c r="D139" s="14"/>
      <c r="E139" s="16" t="s">
        <v>127</v>
      </c>
      <c r="F139" s="14"/>
      <c r="G139" s="14"/>
      <c r="H139" s="119" t="str">
        <f>H39/-(H45+H30)</f>
        <v>#DIV/0!</v>
      </c>
      <c r="I139" s="118"/>
      <c r="J139" s="118"/>
      <c r="K139" s="119" t="str">
        <f>K39/-(K45+K30)</f>
        <v>#DIV/0!</v>
      </c>
      <c r="L139" s="118"/>
      <c r="M139" s="118"/>
      <c r="N139" s="119" t="str">
        <f>N39/-(N45+N30)</f>
        <v>#DIV/0!</v>
      </c>
      <c r="O139" s="14"/>
      <c r="P139" s="16" t="s">
        <v>127</v>
      </c>
      <c r="Q139" s="14"/>
      <c r="R139" s="14"/>
      <c r="S139" s="119" t="str">
        <f>S39/-(S45+S30)</f>
        <v>#DIV/0!</v>
      </c>
      <c r="T139" s="118"/>
      <c r="U139" s="118"/>
      <c r="V139" s="119" t="str">
        <f>V39/-(V45+V30)</f>
        <v>#DIV/0!</v>
      </c>
      <c r="W139" s="118"/>
      <c r="X139" s="118"/>
      <c r="Y139" s="119" t="str">
        <f>Y39/-(Y45+Y30)</f>
        <v>#DIV/0!</v>
      </c>
      <c r="Z139" s="14"/>
      <c r="AA139" s="16" t="s">
        <v>127</v>
      </c>
      <c r="AB139" s="14"/>
      <c r="AC139" s="14"/>
      <c r="AD139" s="119" t="str">
        <f>AD39/-(AD45+AD30)</f>
        <v>#DIV/0!</v>
      </c>
      <c r="AE139" s="118"/>
      <c r="AF139" s="118"/>
      <c r="AG139" s="119" t="str">
        <f>AG39/-(AG45+AG30)</f>
        <v>#DIV/0!</v>
      </c>
      <c r="AH139" s="118"/>
      <c r="AI139" s="118"/>
      <c r="AJ139" s="119" t="str">
        <f>AJ39/-(AJ45+AJ30)</f>
        <v>#DIV/0!</v>
      </c>
    </row>
    <row r="140" ht="14.25" customHeight="1">
      <c r="A140" s="85"/>
      <c r="C140" s="85"/>
      <c r="D140" s="14"/>
      <c r="E140" s="16" t="s">
        <v>128</v>
      </c>
      <c r="F140" s="14"/>
      <c r="G140" s="14"/>
      <c r="H140" s="119" t="str">
        <f>(H76-H66)/H88</f>
        <v>#DIV/0!</v>
      </c>
      <c r="I140" s="118"/>
      <c r="J140" s="118"/>
      <c r="K140" s="119" t="str">
        <f>(K76-K66)/K88</f>
        <v>#DIV/0!</v>
      </c>
      <c r="L140" s="118"/>
      <c r="M140" s="118"/>
      <c r="N140" s="119" t="str">
        <f>(N76-N66)/N88</f>
        <v>#DIV/0!</v>
      </c>
      <c r="O140" s="14"/>
      <c r="P140" s="16" t="s">
        <v>128</v>
      </c>
      <c r="Q140" s="14"/>
      <c r="R140" s="14"/>
      <c r="S140" s="119" t="str">
        <f>(S76-S66)/S88</f>
        <v>#DIV/0!</v>
      </c>
      <c r="T140" s="118"/>
      <c r="U140" s="118"/>
      <c r="V140" s="119" t="str">
        <f>(V76-V66)/V88</f>
        <v>#DIV/0!</v>
      </c>
      <c r="W140" s="118"/>
      <c r="X140" s="118"/>
      <c r="Y140" s="119" t="str">
        <f>(Y76-Y66)/Y88</f>
        <v>#DIV/0!</v>
      </c>
      <c r="Z140" s="14"/>
      <c r="AA140" s="16" t="s">
        <v>128</v>
      </c>
      <c r="AB140" s="14"/>
      <c r="AC140" s="14"/>
      <c r="AD140" s="119" t="str">
        <f>(AD76-AD66)/AD88</f>
        <v>#DIV/0!</v>
      </c>
      <c r="AE140" s="118"/>
      <c r="AF140" s="118"/>
      <c r="AG140" s="119" t="str">
        <f>(AG76-AG66)/AG88</f>
        <v>#DIV/0!</v>
      </c>
      <c r="AH140" s="118"/>
      <c r="AI140" s="118"/>
      <c r="AJ140" s="119" t="str">
        <f>(AJ76-AJ66)/AJ88</f>
        <v>#DIV/0!</v>
      </c>
    </row>
    <row r="141" ht="14.25" customHeight="1">
      <c r="A141" s="85"/>
      <c r="C141" s="85"/>
      <c r="D141" s="14"/>
      <c r="E141" s="16" t="s">
        <v>129</v>
      </c>
      <c r="F141" s="14"/>
      <c r="G141" s="14"/>
      <c r="H141" s="119">
        <f>H112</f>
        <v>0</v>
      </c>
      <c r="I141" s="118"/>
      <c r="J141" s="118"/>
      <c r="K141" s="119">
        <f>K112</f>
        <v>0</v>
      </c>
      <c r="L141" s="118"/>
      <c r="M141" s="118"/>
      <c r="N141" s="119">
        <f>N112</f>
        <v>0</v>
      </c>
      <c r="O141" s="14"/>
      <c r="P141" s="16" t="s">
        <v>129</v>
      </c>
      <c r="Q141" s="14"/>
      <c r="R141" s="14"/>
      <c r="S141" s="119">
        <f>S112</f>
        <v>0</v>
      </c>
      <c r="T141" s="118"/>
      <c r="U141" s="118"/>
      <c r="V141" s="119">
        <f>V112</f>
        <v>0</v>
      </c>
      <c r="W141" s="118"/>
      <c r="X141" s="118"/>
      <c r="Y141" s="119">
        <f>Y112</f>
        <v>0</v>
      </c>
      <c r="Z141" s="14"/>
      <c r="AA141" s="16" t="s">
        <v>129</v>
      </c>
      <c r="AB141" s="14"/>
      <c r="AC141" s="14"/>
      <c r="AD141" s="119">
        <f>AD112</f>
        <v>0</v>
      </c>
      <c r="AE141" s="118"/>
      <c r="AF141" s="118"/>
      <c r="AG141" s="119">
        <f>AG112</f>
        <v>0</v>
      </c>
      <c r="AH141" s="118"/>
      <c r="AI141" s="118"/>
      <c r="AJ141" s="119">
        <f>AJ112</f>
        <v>0</v>
      </c>
    </row>
    <row r="142" ht="14.25" customHeight="1">
      <c r="A142" s="85"/>
      <c r="C142" s="85"/>
      <c r="D142" s="14"/>
      <c r="E142" s="16" t="s">
        <v>130</v>
      </c>
      <c r="F142" s="14"/>
      <c r="G142" s="14"/>
      <c r="H142" s="120" t="str">
        <f>(H116+H62+H73)/(H58+H60+H59+H76)</f>
        <v>#DIV/0!</v>
      </c>
      <c r="I142" s="118"/>
      <c r="J142" s="118"/>
      <c r="K142" s="120" t="str">
        <f>(K116+K62+K73)/(K58+K60+K59+K76)</f>
        <v>#DIV/0!</v>
      </c>
      <c r="L142" s="118"/>
      <c r="M142" s="118"/>
      <c r="N142" s="120" t="str">
        <f>(N116+N62+N73)/(N58+N60+N59+N76)</f>
        <v>#DIV/0!</v>
      </c>
      <c r="O142" s="14"/>
      <c r="P142" s="16" t="s">
        <v>130</v>
      </c>
      <c r="Q142" s="14"/>
      <c r="R142" s="14"/>
      <c r="S142" s="120" t="str">
        <f>(S116+S62+S73)/(S58+S60+S59+S76)</f>
        <v>#DIV/0!</v>
      </c>
      <c r="T142" s="118"/>
      <c r="U142" s="118"/>
      <c r="V142" s="120" t="str">
        <f>(V116+V62+V73)/(V58+V60+V59+V76)</f>
        <v>#DIV/0!</v>
      </c>
      <c r="W142" s="118"/>
      <c r="X142" s="118"/>
      <c r="Y142" s="120" t="str">
        <f>(Y116+Y62+Y73)/(Y58+Y60+Y59+Y76)</f>
        <v>#DIV/0!</v>
      </c>
      <c r="Z142" s="14"/>
      <c r="AA142" s="16" t="s">
        <v>130</v>
      </c>
      <c r="AB142" s="14"/>
      <c r="AC142" s="14"/>
      <c r="AD142" s="120" t="str">
        <f>(AD116+AD62+AD73)/(AD58+AD60+AD59+AD76)</f>
        <v>#DIV/0!</v>
      </c>
      <c r="AE142" s="118"/>
      <c r="AF142" s="118"/>
      <c r="AG142" s="120" t="str">
        <f>(AG116+AG62+AG73)/(AG58+AG60+AG59+AG76)</f>
        <v>#DIV/0!</v>
      </c>
      <c r="AH142" s="118"/>
      <c r="AI142" s="118"/>
      <c r="AJ142" s="120" t="str">
        <f>(AJ116+AJ62+AJ73)/(AJ58+AJ60+AJ59+AJ76)</f>
        <v>#DIV/0!</v>
      </c>
    </row>
    <row r="143" ht="14.25" customHeight="1">
      <c r="A143" s="85"/>
      <c r="C143" s="85"/>
      <c r="D143" s="14"/>
      <c r="E143" s="14"/>
      <c r="F143" s="14"/>
      <c r="G143" s="14"/>
      <c r="H143" s="121"/>
      <c r="I143" s="118"/>
      <c r="J143" s="118"/>
      <c r="K143" s="121"/>
      <c r="L143" s="118"/>
      <c r="M143" s="118"/>
      <c r="N143" s="121"/>
      <c r="O143" s="14"/>
      <c r="P143" s="14"/>
      <c r="Q143" s="14"/>
      <c r="R143" s="14"/>
      <c r="S143" s="121"/>
      <c r="T143" s="118"/>
      <c r="U143" s="118"/>
      <c r="V143" s="121"/>
      <c r="W143" s="118"/>
      <c r="X143" s="118"/>
      <c r="Y143" s="121"/>
      <c r="Z143" s="14"/>
      <c r="AA143" s="14"/>
      <c r="AB143" s="14"/>
      <c r="AC143" s="14"/>
      <c r="AD143" s="121"/>
      <c r="AE143" s="118"/>
      <c r="AF143" s="118"/>
      <c r="AG143" s="121"/>
      <c r="AH143" s="118"/>
      <c r="AI143" s="118"/>
      <c r="AJ143" s="121"/>
    </row>
    <row r="144" ht="14.25" customHeight="1">
      <c r="A144" s="85"/>
      <c r="C144" s="85"/>
      <c r="D144" s="14"/>
      <c r="E144" s="14"/>
      <c r="F144" s="14"/>
      <c r="G144" s="14"/>
      <c r="H144" s="122"/>
      <c r="I144" s="118"/>
      <c r="J144" s="118"/>
      <c r="K144" s="122"/>
      <c r="L144" s="118"/>
      <c r="M144" s="118"/>
      <c r="N144" s="122"/>
      <c r="O144" s="14"/>
      <c r="P144" s="14"/>
      <c r="Q144" s="14"/>
      <c r="R144" s="14"/>
      <c r="S144" s="122"/>
      <c r="T144" s="118"/>
      <c r="U144" s="118"/>
      <c r="V144" s="122"/>
      <c r="W144" s="118"/>
      <c r="X144" s="118"/>
      <c r="Y144" s="122"/>
      <c r="Z144" s="14"/>
      <c r="AA144" s="14"/>
      <c r="AB144" s="14"/>
      <c r="AC144" s="14"/>
      <c r="AD144" s="122"/>
      <c r="AE144" s="118"/>
      <c r="AF144" s="118"/>
      <c r="AG144" s="122"/>
      <c r="AH144" s="118"/>
      <c r="AI144" s="118"/>
      <c r="AJ144" s="122"/>
    </row>
    <row r="145" ht="14.25" customHeight="1">
      <c r="A145" s="85"/>
      <c r="C145" s="85"/>
      <c r="D145" s="14"/>
      <c r="E145" s="23" t="s">
        <v>263</v>
      </c>
      <c r="F145" s="14"/>
      <c r="G145" s="14"/>
      <c r="H145" s="14"/>
      <c r="I145" s="118"/>
      <c r="J145" s="118"/>
      <c r="K145" s="14"/>
      <c r="L145" s="118"/>
      <c r="M145" s="118"/>
      <c r="N145" s="14"/>
      <c r="O145" s="14"/>
      <c r="P145" s="23" t="s">
        <v>263</v>
      </c>
      <c r="Q145" s="14"/>
      <c r="R145" s="14"/>
      <c r="S145" s="14"/>
      <c r="T145" s="118"/>
      <c r="U145" s="118"/>
      <c r="V145" s="14"/>
      <c r="W145" s="118"/>
      <c r="X145" s="118"/>
      <c r="Y145" s="14"/>
      <c r="Z145" s="14"/>
      <c r="AA145" s="23" t="s">
        <v>263</v>
      </c>
      <c r="AB145" s="14"/>
      <c r="AC145" s="14"/>
      <c r="AD145" s="14"/>
      <c r="AE145" s="118"/>
      <c r="AF145" s="118"/>
      <c r="AG145" s="14"/>
      <c r="AH145" s="118"/>
      <c r="AI145" s="118"/>
      <c r="AJ145" s="14"/>
    </row>
    <row r="146" ht="14.25" customHeight="1">
      <c r="A146" s="85"/>
      <c r="C146" s="85"/>
      <c r="D146" s="14"/>
      <c r="E146" s="16" t="s">
        <v>118</v>
      </c>
      <c r="F146" s="14"/>
      <c r="G146" s="14"/>
      <c r="H146" s="123" t="str">
        <f>IF(H134&gt;'Authority RAG Thresholds'!$I$15,"G",IF(H134&lt;'Authority RAG Thresholds'!$G$15,"R","A"))</f>
        <v>#DIV/0!</v>
      </c>
      <c r="I146" s="118"/>
      <c r="J146" s="118"/>
      <c r="K146" s="123" t="str">
        <f>IF(K134&gt;'Authority RAG Thresholds'!$I$15,"G",IF(K134&lt;'Authority RAG Thresholds'!$G$15,"R","A"))</f>
        <v>#DIV/0!</v>
      </c>
      <c r="L146" s="118"/>
      <c r="M146" s="118"/>
      <c r="N146" s="123" t="str">
        <f>IF(N134&gt;'Authority RAG Thresholds'!$I$15,"G",IF(N134&lt;'Authority RAG Thresholds'!$G$15,"R","A"))</f>
        <v>#DIV/0!</v>
      </c>
      <c r="O146" s="14"/>
      <c r="P146" s="16" t="s">
        <v>118</v>
      </c>
      <c r="Q146" s="14"/>
      <c r="R146" s="14"/>
      <c r="S146" s="123" t="str">
        <f>IF(S134&gt;'Authority RAG Thresholds'!$I$15,"G",IF(S134&lt;'Authority RAG Thresholds'!$G$15,"R","A"))</f>
        <v>#DIV/0!</v>
      </c>
      <c r="T146" s="118"/>
      <c r="U146" s="118"/>
      <c r="V146" s="123" t="str">
        <f>IF(V134&gt;'Authority RAG Thresholds'!$I$15,"G",IF(V134&lt;'Authority RAG Thresholds'!$G$15,"R","A"))</f>
        <v>#DIV/0!</v>
      </c>
      <c r="W146" s="118"/>
      <c r="X146" s="118"/>
      <c r="Y146" s="123" t="str">
        <f>IF(Y134&gt;'Authority RAG Thresholds'!$I$15,"G",IF(Y134&lt;'Authority RAG Thresholds'!$G$15,"R","A"))</f>
        <v>#DIV/0!</v>
      </c>
      <c r="Z146" s="14"/>
      <c r="AA146" s="16" t="s">
        <v>118</v>
      </c>
      <c r="AB146" s="14"/>
      <c r="AC146" s="14"/>
      <c r="AD146" s="123" t="str">
        <f>IF(AD134&gt;'Authority RAG Thresholds'!$I$15,"G",IF(AD134&lt;'Authority RAG Thresholds'!$G$15,"R","A"))</f>
        <v>#DIV/0!</v>
      </c>
      <c r="AE146" s="118"/>
      <c r="AF146" s="118"/>
      <c r="AG146" s="123" t="str">
        <f>IF(AG134&gt;'Authority RAG Thresholds'!$I$15,"G",IF(AG134&lt;'Authority RAG Thresholds'!$G$15,"R","A"))</f>
        <v>#DIV/0!</v>
      </c>
      <c r="AH146" s="118"/>
      <c r="AI146" s="118"/>
      <c r="AJ146" s="123" t="str">
        <f>IF(AJ134&gt;'Authority RAG Thresholds'!$I$15,"G",IF(AJ134&lt;'Authority RAG Thresholds'!$G$15,"R","A"))</f>
        <v>#DIV/0!</v>
      </c>
    </row>
    <row r="147" ht="14.25" customHeight="1">
      <c r="A147" s="85"/>
      <c r="C147" s="85"/>
      <c r="D147" s="14"/>
      <c r="E147" s="14" t="s">
        <v>120</v>
      </c>
      <c r="F147" s="14"/>
      <c r="G147" s="14"/>
      <c r="H147" s="123" t="str">
        <f>IF(H135&gt;'Authority RAG Thresholds'!$I$16,"G",IF(H135&lt;'Authority RAG Thresholds'!$G$16,"R","A"))</f>
        <v>R</v>
      </c>
      <c r="I147" s="118"/>
      <c r="J147" s="118"/>
      <c r="K147" s="123" t="str">
        <f>IF(K135&gt;'Authority RAG Thresholds'!$I$16,"G",IF(K135&lt;'Authority RAG Thresholds'!$G$16,"R","A"))</f>
        <v>R</v>
      </c>
      <c r="L147" s="118"/>
      <c r="M147" s="118"/>
      <c r="N147" s="123" t="str">
        <f>IF(N135&gt;'Authority RAG Thresholds'!$I$16,"G",IF(N135&lt;'Authority RAG Thresholds'!$G$16,"R","A"))</f>
        <v>R</v>
      </c>
      <c r="O147" s="14"/>
      <c r="P147" s="14" t="s">
        <v>120</v>
      </c>
      <c r="Q147" s="14"/>
      <c r="R147" s="14"/>
      <c r="S147" s="123" t="str">
        <f>IF(S135&gt;'Authority RAG Thresholds'!$I$16,"G",IF(S135&lt;'Authority RAG Thresholds'!$G$16,"R","A"))</f>
        <v>R</v>
      </c>
      <c r="T147" s="118"/>
      <c r="U147" s="118"/>
      <c r="V147" s="123" t="str">
        <f>IF(V135&gt;'Authority RAG Thresholds'!$I$16,"G",IF(V135&lt;'Authority RAG Thresholds'!$G$16,"R","A"))</f>
        <v>R</v>
      </c>
      <c r="W147" s="118"/>
      <c r="X147" s="118"/>
      <c r="Y147" s="123" t="str">
        <f>IF(Y135&gt;'Authority RAG Thresholds'!$I$16,"G",IF(Y135&lt;'Authority RAG Thresholds'!$G$16,"R","A"))</f>
        <v>R</v>
      </c>
      <c r="Z147" s="14"/>
      <c r="AA147" s="14" t="s">
        <v>120</v>
      </c>
      <c r="AB147" s="14"/>
      <c r="AC147" s="14"/>
      <c r="AD147" s="123" t="str">
        <f>IF(AD135&gt;'Authority RAG Thresholds'!$I$16,"G",IF(AD135&lt;'Authority RAG Thresholds'!$G$16,"R","A"))</f>
        <v>R</v>
      </c>
      <c r="AE147" s="118"/>
      <c r="AF147" s="118"/>
      <c r="AG147" s="123" t="str">
        <f>IF(AG135&gt;'Authority RAG Thresholds'!$I$16,"G",IF(AG135&lt;'Authority RAG Thresholds'!$G$16,"R","A"))</f>
        <v>R</v>
      </c>
      <c r="AH147" s="118"/>
      <c r="AI147" s="118"/>
      <c r="AJ147" s="123" t="str">
        <f>IF(AJ135&gt;'Authority RAG Thresholds'!$I$16,"G",IF(AJ135&lt;'Authority RAG Thresholds'!$G$16,"R","A"))</f>
        <v>R</v>
      </c>
    </row>
    <row r="148" ht="14.25" customHeight="1">
      <c r="A148" s="85"/>
      <c r="C148" s="85"/>
      <c r="D148" s="14"/>
      <c r="E148" s="14" t="s">
        <v>262</v>
      </c>
      <c r="F148" s="14"/>
      <c r="G148" s="14"/>
      <c r="H148" s="123" t="str">
        <f>IF(H136="N/A","N/A",IF(H125&lt;0,"R",IF( (H78+H79+H85+H87+H94+H95+H100+H102-H74)&lt;0,"G",IF(H136&gt;'Authority RAG Thresholds'!$I$17,"G",IF(H136&lt;'Authority RAG Thresholds'!$G$17,"R","A")))))</f>
        <v>N/A</v>
      </c>
      <c r="I148" s="118"/>
      <c r="J148" s="118"/>
      <c r="K148" s="123" t="str">
        <f>IF(K136="N/A","N/A",IF(K125&lt;0,"R",IF( (K78+K79+K85+K87+K94+K95+K100+K102-K74)&lt;0,"G",IF(K136&gt;'Authority RAG Thresholds'!$I$17,"G",IF(K136&lt;'Authority RAG Thresholds'!$G$17,"R","A")))))</f>
        <v>N/A</v>
      </c>
      <c r="L148" s="118"/>
      <c r="M148" s="118"/>
      <c r="N148" s="123" t="str">
        <f>IF(N136="N/A","N/A",IF(N125&lt;0,"R",IF( (N78+N79+N85+N87+N94+N95+N100+N102-N74)&lt;0,"G",IF(N136&gt;'Authority RAG Thresholds'!$I$17,"G",IF(N136&lt;'Authority RAG Thresholds'!$G$17,"R","A")))))</f>
        <v>N/A</v>
      </c>
      <c r="O148" s="14"/>
      <c r="P148" s="14" t="s">
        <v>262</v>
      </c>
      <c r="Q148" s="14"/>
      <c r="R148" s="14"/>
      <c r="S148" s="123" t="str">
        <f>IF(S136="N/A","N/A",IF(S125&lt;0,"R",IF( (S78+S79+S85+S87+S94+S95+S100+S102-S74)&lt;0,"G",IF(S136&gt;'Authority RAG Thresholds'!$I$17,"G",IF(S136&lt;'Authority RAG Thresholds'!$G$17,"R","A")))))</f>
        <v>N/A</v>
      </c>
      <c r="T148" s="118"/>
      <c r="U148" s="118"/>
      <c r="V148" s="123" t="str">
        <f>IF(V136="N/A","N/A",IF(V125&lt;0,"R",IF( (V78+V79+V85+V87+V94+V95+V100+V102-V74)&lt;0,"G",IF(V136&gt;'Authority RAG Thresholds'!$I$17,"G",IF(V136&lt;'Authority RAG Thresholds'!$G$17,"R","A")))))</f>
        <v>N/A</v>
      </c>
      <c r="W148" s="118"/>
      <c r="X148" s="118"/>
      <c r="Y148" s="123" t="str">
        <f>IF(Y136="N/A","N/A",IF(Y125&lt;0,"R",IF( (Y78+Y79+Y85+Y87+Y94+Y95+Y100+Y102-Y74)&lt;0,"G",IF(Y136&gt;'Authority RAG Thresholds'!$I$17,"G",IF(Y136&lt;'Authority RAG Thresholds'!$G$17,"R","A")))))</f>
        <v>N/A</v>
      </c>
      <c r="Z148" s="14"/>
      <c r="AA148" s="14" t="s">
        <v>262</v>
      </c>
      <c r="AB148" s="14"/>
      <c r="AC148" s="14"/>
      <c r="AD148" s="123" t="str">
        <f>IF(AD136="N/A","N/A",IF(AD125&lt;0,"R",IF( (AD78+AD79+AD85+AD87+AD94+AD95+AD100+AD102-AD74)&lt;0,"G",IF(AD136&gt;'Authority RAG Thresholds'!$I$17,"G",IF(AD136&lt;'Authority RAG Thresholds'!$G$17,"R","A")))))</f>
        <v>N/A</v>
      </c>
      <c r="AE148" s="118"/>
      <c r="AF148" s="118"/>
      <c r="AG148" s="123" t="str">
        <f>IF(AG136="N/A","N/A",IF(AG125&lt;0,"R",IF( (AG78+AG79+AG85+AG87+AG94+AG95+AG100+AG102-AG74)&lt;0,"G",IF(AG136&gt;'Authority RAG Thresholds'!$I$17,"G",IF(AG136&lt;'Authority RAG Thresholds'!$G$17,"R","A")))))</f>
        <v>N/A</v>
      </c>
      <c r="AH148" s="118"/>
      <c r="AI148" s="118"/>
      <c r="AJ148" s="123" t="str">
        <f>IF(AJ136="N/A","N/A",IF(AJ125&lt;0,"R",IF( (AJ78+AJ79+AJ85+AJ87+AJ94+AJ95+AJ100+AJ102-AJ74)&lt;0,"G",IF(AJ136&gt;'Authority RAG Thresholds'!$I$17,"G",IF(AJ136&lt;'Authority RAG Thresholds'!$G$17,"R","A")))))</f>
        <v>N/A</v>
      </c>
    </row>
    <row r="149" ht="14.25" customHeight="1">
      <c r="A149" s="85"/>
      <c r="C149" s="85"/>
      <c r="D149" s="14"/>
      <c r="E149" s="14" t="s">
        <v>124</v>
      </c>
      <c r="F149" s="14"/>
      <c r="G149" s="14"/>
      <c r="H149" s="123" t="str">
        <f>IF((H39-H55)&lt;0,"R",IF(((H78+H79+H85+H87+H94+H95+H100+H102-H74)&lt;0),"G",IF(H137&lt;'Authority RAG Thresholds'!$I$18,"G",IF(H137&gt;'Authority RAG Thresholds'!$G$18,"R","A"))))</f>
        <v>#DIV/0!</v>
      </c>
      <c r="I149" s="118"/>
      <c r="J149" s="118"/>
      <c r="K149" s="123" t="str">
        <f>IF((K39-K55)&lt;0,"R",IF(((K78+K79+K85+K87+K94+K95+K100+K102-K74)&lt;0),"G",IF(K137&lt;'Authority RAG Thresholds'!$I$18,"G",IF(K137&gt;'Authority RAG Thresholds'!$G$18,"R","A"))))</f>
        <v>#DIV/0!</v>
      </c>
      <c r="L149" s="118"/>
      <c r="M149" s="118"/>
      <c r="N149" s="123" t="str">
        <f>IF((N39-N55)&lt;0,"R",IF(((N78+N79+N85+N87+N94+N95+N100+N102-N74)&lt;0),"G",IF(N137&lt;'Authority RAG Thresholds'!$I$18,"G",IF(N137&gt;'Authority RAG Thresholds'!$G$18,"R","A"))))</f>
        <v>#DIV/0!</v>
      </c>
      <c r="O149" s="14"/>
      <c r="P149" s="14" t="s">
        <v>124</v>
      </c>
      <c r="Q149" s="14"/>
      <c r="R149" s="14"/>
      <c r="S149" s="123" t="str">
        <f>IF((S39-S55)&lt;0,"R",IF(((S78+S79+S85+S87+S94+S95+S100+S102-S74)&lt;0),"G",IF(S137&lt;'Authority RAG Thresholds'!$I$18,"G",IF(S137&gt;'Authority RAG Thresholds'!$G$18,"R","A"))))</f>
        <v>#DIV/0!</v>
      </c>
      <c r="T149" s="118"/>
      <c r="U149" s="118"/>
      <c r="V149" s="123" t="str">
        <f>IF((V39-V55)&lt;0,"R",IF(((V78+V79+V85+V87+V94+V95+V100+V102-V74)&lt;0),"G",IF(V137&lt;'Authority RAG Thresholds'!$I$18,"G",IF(V137&gt;'Authority RAG Thresholds'!$G$18,"R","A"))))</f>
        <v>#DIV/0!</v>
      </c>
      <c r="W149" s="118"/>
      <c r="X149" s="118"/>
      <c r="Y149" s="123" t="str">
        <f>IF((Y39-Y55)&lt;0,"R",IF(((Y78+Y79+Y85+Y87+Y94+Y95+Y100+Y102-Y74)&lt;0),"G",IF(Y137&lt;'Authority RAG Thresholds'!$I$18,"G",IF(Y137&gt;'Authority RAG Thresholds'!$G$18,"R","A"))))</f>
        <v>#DIV/0!</v>
      </c>
      <c r="Z149" s="14"/>
      <c r="AA149" s="14" t="s">
        <v>124</v>
      </c>
      <c r="AB149" s="14"/>
      <c r="AC149" s="14"/>
      <c r="AD149" s="123" t="str">
        <f>IF((AD39-AD55)&lt;0,"R",IF(((AD78+AD79+AD85+AD87+AD94+AD95+AD100+AD102-AD74)&lt;0),"G",IF(AD137&lt;'Authority RAG Thresholds'!$I$18,"G",IF(AD137&gt;'Authority RAG Thresholds'!$G$18,"R","A"))))</f>
        <v>#DIV/0!</v>
      </c>
      <c r="AE149" s="118"/>
      <c r="AF149" s="118"/>
      <c r="AG149" s="123" t="str">
        <f>IF((AG39-AG55)&lt;0,"R",IF(((AG78+AG79+AG85+AG87+AG94+AG95+AG100+AG102-AG74)&lt;0),"G",IF(AG137&lt;'Authority RAG Thresholds'!$I$18,"G",IF(AG137&gt;'Authority RAG Thresholds'!$G$18,"R","A"))))</f>
        <v>#DIV/0!</v>
      </c>
      <c r="AH149" s="118"/>
      <c r="AI149" s="118"/>
      <c r="AJ149" s="123" t="str">
        <f>IF((AJ39-AJ55)&lt;0,"R",IF(((AJ78+AJ79+AJ85+AJ87+AJ94+AJ95+AJ100+AJ102-AJ74)&lt;0),"G",IF(AJ137&lt;'Authority RAG Thresholds'!$I$18,"G",IF(AJ137&gt;'Authority RAG Thresholds'!$G$18,"R","A"))))</f>
        <v>#DIV/0!</v>
      </c>
    </row>
    <row r="150" ht="14.25" customHeight="1">
      <c r="A150" s="85"/>
      <c r="C150" s="85"/>
      <c r="D150" s="14"/>
      <c r="E150" s="14" t="s">
        <v>126</v>
      </c>
      <c r="F150" s="14"/>
      <c r="G150" s="14"/>
      <c r="H150" s="123" t="str">
        <f>IF((H39-H55)&lt;0,"R",IF(((H78+H79+H85+H87+H94+H95+H100+H102-H74-(H61-H96))&lt;0),"G",IF(H138&lt;'Authority RAG Thresholds'!$I$19,"G",IF(H138&gt;'Authority RAG Thresholds'!$G$19,"R","A"))))</f>
        <v>#DIV/0!</v>
      </c>
      <c r="I150" s="118"/>
      <c r="J150" s="118"/>
      <c r="K150" s="123" t="str">
        <f>IF((K39-K55)&lt;0,"R",IF(((K78+K79+K85+K87+K94+K95+K100+K102-K74-(K61-K96))&lt;0),"G",IF(K138&lt;'Authority RAG Thresholds'!$I$19,"G",IF(K138&gt;'Authority RAG Thresholds'!$G$19,"R","A"))))</f>
        <v>#DIV/0!</v>
      </c>
      <c r="L150" s="118"/>
      <c r="M150" s="118"/>
      <c r="N150" s="123" t="str">
        <f>IF((N39-N55)&lt;0,"R",IF(((N78+N79+N85+N87+N94+N95+N100+N102-N74-(N61-N96))&lt;0),"G",IF(N138&lt;'Authority RAG Thresholds'!$I$19,"G",IF(N138&gt;'Authority RAG Thresholds'!$G$19,"R","A"))))</f>
        <v>#DIV/0!</v>
      </c>
      <c r="O150" s="14"/>
      <c r="P150" s="14" t="s">
        <v>126</v>
      </c>
      <c r="Q150" s="14"/>
      <c r="R150" s="14"/>
      <c r="S150" s="123" t="str">
        <f>IF((S39-S55)&lt;0,"R",IF(((S78+S79+S85+S87+S94+S95+S100+S102-S74-(S61-S96))&lt;0),"G",IF(S138&lt;'Authority RAG Thresholds'!$I$19,"G",IF(S138&gt;'Authority RAG Thresholds'!$G$19,"R","A"))))</f>
        <v>#DIV/0!</v>
      </c>
      <c r="T150" s="118"/>
      <c r="U150" s="118"/>
      <c r="V150" s="123" t="str">
        <f>IF((V39-V55)&lt;0,"R",IF(((V78+V79+V85+V87+V94+V95+V100+V102-V74-(V61-V96))&lt;0),"G",IF(V138&lt;'Authority RAG Thresholds'!$I$19,"G",IF(V138&gt;'Authority RAG Thresholds'!$G$19,"R","A"))))</f>
        <v>#DIV/0!</v>
      </c>
      <c r="W150" s="118"/>
      <c r="X150" s="118"/>
      <c r="Y150" s="123" t="str">
        <f>IF((Y39-Y55)&lt;0,"R",IF(((Y78+Y79+Y85+Y87+Y94+Y95+Y100+Y102-Y74-(Y61-Y96))&lt;0),"G",IF(Y138&lt;'Authority RAG Thresholds'!$I$19,"G",IF(Y138&gt;'Authority RAG Thresholds'!$G$19,"R","A"))))</f>
        <v>#DIV/0!</v>
      </c>
      <c r="Z150" s="14"/>
      <c r="AA150" s="14" t="s">
        <v>126</v>
      </c>
      <c r="AB150" s="14"/>
      <c r="AC150" s="14"/>
      <c r="AD150" s="123" t="str">
        <f>IF((AD39-AD55)&lt;0,"R",IF(((AD78+AD79+AD85+AD87+AD94+AD95+AD100+AD102-AD74-(AD61-AD96))&lt;0),"G",IF(AD138&lt;'Authority RAG Thresholds'!$I$19,"G",IF(AD138&gt;'Authority RAG Thresholds'!$G$19,"R","A"))))</f>
        <v>#DIV/0!</v>
      </c>
      <c r="AE150" s="118"/>
      <c r="AF150" s="118"/>
      <c r="AG150" s="123" t="str">
        <f>IF((AG39-AG55)&lt;0,"R",IF(((AG78+AG79+AG85+AG87+AG94+AG95+AG100+AG102-AG74-(AG61-AG96))&lt;0),"G",IF(AG138&lt;'Authority RAG Thresholds'!$I$19,"G",IF(AG138&gt;'Authority RAG Thresholds'!$G$19,"R","A"))))</f>
        <v>#DIV/0!</v>
      </c>
      <c r="AH150" s="118"/>
      <c r="AI150" s="118"/>
      <c r="AJ150" s="123" t="str">
        <f>IF((AJ39-AJ55)&lt;0,"R",IF(((AJ78+AJ79+AJ85+AJ87+AJ94+AJ95+AJ100+AJ102-AJ74-(AJ61-AJ96))&lt;0),"G",IF(AJ138&lt;'Authority RAG Thresholds'!$I$19,"G",IF(AJ138&gt;'Authority RAG Thresholds'!$G$19,"R","A"))))</f>
        <v>#DIV/0!</v>
      </c>
    </row>
    <row r="151" ht="14.25" customHeight="1">
      <c r="A151" s="85"/>
      <c r="C151" s="85"/>
      <c r="D151" s="14"/>
      <c r="E151" s="14" t="s">
        <v>127</v>
      </c>
      <c r="F151" s="14"/>
      <c r="G151" s="14"/>
      <c r="H151" s="123" t="str">
        <f>IF(H39&lt;0,"R",IF(-(H45+H30)&lt;=0,"G",IF(H139&gt;'Authority RAG Thresholds'!$I$20,"G",IF(H139&lt;'Authority RAG Thresholds'!$G$20,"R","A"))))</f>
        <v>G</v>
      </c>
      <c r="I151" s="118"/>
      <c r="J151" s="118"/>
      <c r="K151" s="123" t="str">
        <f>IF(K39&lt;0,"R",IF(-(K45+K30)&lt;=0,"G",IF(K139&gt;'Authority RAG Thresholds'!$I$20,"G",IF(K139&lt;'Authority RAG Thresholds'!$G$20,"R","A"))))</f>
        <v>G</v>
      </c>
      <c r="L151" s="118"/>
      <c r="M151" s="118"/>
      <c r="N151" s="123" t="str">
        <f>IF(N39&lt;0,"R",IF(-(N45+N30)&lt;=0,"G",IF(N139&gt;'Authority RAG Thresholds'!$I$20,"G",IF(N139&lt;'Authority RAG Thresholds'!$G$20,"R","A"))))</f>
        <v>G</v>
      </c>
      <c r="O151" s="14"/>
      <c r="P151" s="14" t="s">
        <v>127</v>
      </c>
      <c r="Q151" s="14"/>
      <c r="R151" s="14"/>
      <c r="S151" s="123" t="str">
        <f>IF(S39&lt;0,"R",IF(-(S45+S30)&lt;=0,"G",IF(S139&gt;'Authority RAG Thresholds'!$I$20,"G",IF(S139&lt;'Authority RAG Thresholds'!$G$20,"R","A"))))</f>
        <v>G</v>
      </c>
      <c r="T151" s="118"/>
      <c r="U151" s="118"/>
      <c r="V151" s="123" t="str">
        <f>IF(V39&lt;0,"R",IF(-(V45+V30)&lt;=0,"G",IF(V139&gt;'Authority RAG Thresholds'!$I$20,"G",IF(V139&lt;'Authority RAG Thresholds'!$G$20,"R","A"))))</f>
        <v>G</v>
      </c>
      <c r="W151" s="118"/>
      <c r="X151" s="118"/>
      <c r="Y151" s="123" t="str">
        <f>IF(Y39&lt;0,"R",IF(-(Y45+Y30)&lt;=0,"G",IF(Y139&gt;'Authority RAG Thresholds'!$I$20,"G",IF(Y139&lt;'Authority RAG Thresholds'!$G$20,"R","A"))))</f>
        <v>G</v>
      </c>
      <c r="Z151" s="14"/>
      <c r="AA151" s="14" t="s">
        <v>127</v>
      </c>
      <c r="AB151" s="14"/>
      <c r="AC151" s="14"/>
      <c r="AD151" s="123" t="str">
        <f>IF(AD39&lt;0,"R",IF(-(AD45+AD30)&lt;=0,"G",IF(AD139&gt;'Authority RAG Thresholds'!$I$20,"G",IF(AD139&lt;'Authority RAG Thresholds'!$G$20,"R","A"))))</f>
        <v>G</v>
      </c>
      <c r="AE151" s="118"/>
      <c r="AF151" s="118"/>
      <c r="AG151" s="123" t="str">
        <f>IF(AG39&lt;0,"R",IF(-(AG45+AG30)&lt;=0,"G",IF(AG139&gt;'Authority RAG Thresholds'!$I$20,"G",IF(AG139&lt;'Authority RAG Thresholds'!$G$20,"R","A"))))</f>
        <v>G</v>
      </c>
      <c r="AH151" s="118"/>
      <c r="AI151" s="118"/>
      <c r="AJ151" s="123" t="str">
        <f>IF(AJ39&lt;0,"R",IF(-(AJ45+AJ30)&lt;=0,"G",IF(AJ139&gt;'Authority RAG Thresholds'!$I$20,"G",IF(AJ139&lt;'Authority RAG Thresholds'!$G$20,"R","A"))))</f>
        <v>G</v>
      </c>
    </row>
    <row r="152" ht="14.25" customHeight="1">
      <c r="A152" s="85"/>
      <c r="C152" s="85"/>
      <c r="D152" s="14"/>
      <c r="E152" s="14" t="s">
        <v>128</v>
      </c>
      <c r="F152" s="14"/>
      <c r="G152" s="14"/>
      <c r="H152" s="123" t="str">
        <f>IF(H140&gt;'Authority RAG Thresholds'!$I$21,"G",IF(H140&lt;'Authority RAG Thresholds'!$G$21,"R","A"))</f>
        <v>#DIV/0!</v>
      </c>
      <c r="I152" s="118"/>
      <c r="J152" s="118"/>
      <c r="K152" s="123" t="str">
        <f>IF(K140&gt;'Authority RAG Thresholds'!$I$21,"G",IF(K140&lt;'Authority RAG Thresholds'!$G$21,"R","A"))</f>
        <v>#DIV/0!</v>
      </c>
      <c r="L152" s="118"/>
      <c r="M152" s="118"/>
      <c r="N152" s="123" t="str">
        <f>IF(N140&gt;'Authority RAG Thresholds'!$I$21,"G",IF(N140&lt;'Authority RAG Thresholds'!$G$21,"R","A"))</f>
        <v>#DIV/0!</v>
      </c>
      <c r="O152" s="14"/>
      <c r="P152" s="14" t="s">
        <v>128</v>
      </c>
      <c r="Q152" s="14"/>
      <c r="R152" s="14"/>
      <c r="S152" s="123" t="str">
        <f>IF(S140&gt;'Authority RAG Thresholds'!$I$21,"G",IF(S140&lt;'Authority RAG Thresholds'!$G$21,"R","A"))</f>
        <v>#DIV/0!</v>
      </c>
      <c r="T152" s="118"/>
      <c r="U152" s="118"/>
      <c r="V152" s="123" t="str">
        <f>IF(V140&gt;'Authority RAG Thresholds'!$I$21,"G",IF(V140&lt;'Authority RAG Thresholds'!$G$21,"R","A"))</f>
        <v>#DIV/0!</v>
      </c>
      <c r="W152" s="118"/>
      <c r="X152" s="118"/>
      <c r="Y152" s="123" t="str">
        <f>IF(Y140&gt;'Authority RAG Thresholds'!$I$21,"G",IF(Y140&lt;'Authority RAG Thresholds'!$G$21,"R","A"))</f>
        <v>#DIV/0!</v>
      </c>
      <c r="Z152" s="14"/>
      <c r="AA152" s="14" t="s">
        <v>128</v>
      </c>
      <c r="AB152" s="14"/>
      <c r="AC152" s="14"/>
      <c r="AD152" s="123" t="str">
        <f>IF(AD140&gt;'Authority RAG Thresholds'!$I$21,"G",IF(AD140&lt;'Authority RAG Thresholds'!$G$21,"R","A"))</f>
        <v>#DIV/0!</v>
      </c>
      <c r="AE152" s="118"/>
      <c r="AF152" s="118"/>
      <c r="AG152" s="123" t="str">
        <f>IF(AG140&gt;'Authority RAG Thresholds'!$I$21,"G",IF(AG140&lt;'Authority RAG Thresholds'!$G$21,"R","A"))</f>
        <v>#DIV/0!</v>
      </c>
      <c r="AH152" s="118"/>
      <c r="AI152" s="118"/>
      <c r="AJ152" s="123" t="str">
        <f>IF(AJ140&gt;'Authority RAG Thresholds'!$I$21,"G",IF(AJ140&lt;'Authority RAG Thresholds'!$G$21,"R","A"))</f>
        <v>#DIV/0!</v>
      </c>
    </row>
    <row r="153" ht="14.25" customHeight="1">
      <c r="A153" s="85"/>
      <c r="C153" s="85"/>
      <c r="D153" s="14"/>
      <c r="E153" s="14" t="s">
        <v>129</v>
      </c>
      <c r="F153" s="14"/>
      <c r="G153" s="14"/>
      <c r="H153" s="123" t="str">
        <f>IF(H141&gt;'Authority RAG Thresholds'!$G$22,"G","R")</f>
        <v>R</v>
      </c>
      <c r="I153" s="118"/>
      <c r="J153" s="118"/>
      <c r="K153" s="123" t="str">
        <f>IF(K141&gt;'Authority RAG Thresholds'!$G$22,"G","R")</f>
        <v>R</v>
      </c>
      <c r="L153" s="118"/>
      <c r="M153" s="118"/>
      <c r="N153" s="123" t="str">
        <f>IF(N141&gt;'Authority RAG Thresholds'!$G$22,"G","R")</f>
        <v>R</v>
      </c>
      <c r="O153" s="14"/>
      <c r="P153" s="14" t="s">
        <v>129</v>
      </c>
      <c r="Q153" s="14"/>
      <c r="R153" s="14"/>
      <c r="S153" s="123" t="str">
        <f>IF(S141&gt;'Authority RAG Thresholds'!$G$22,"G","R")</f>
        <v>R</v>
      </c>
      <c r="T153" s="118"/>
      <c r="U153" s="118"/>
      <c r="V153" s="123" t="str">
        <f>IF(V141&gt;'Authority RAG Thresholds'!$G$22,"G","R")</f>
        <v>R</v>
      </c>
      <c r="W153" s="118"/>
      <c r="X153" s="118"/>
      <c r="Y153" s="123" t="str">
        <f>IF(Y141&gt;'Authority RAG Thresholds'!$G$22,"G","R")</f>
        <v>R</v>
      </c>
      <c r="Z153" s="14"/>
      <c r="AA153" s="14" t="s">
        <v>129</v>
      </c>
      <c r="AB153" s="14"/>
      <c r="AC153" s="14"/>
      <c r="AD153" s="123" t="str">
        <f>IF(AD141&gt;'Authority RAG Thresholds'!$G$22,"G","R")</f>
        <v>R</v>
      </c>
      <c r="AE153" s="118"/>
      <c r="AF153" s="118"/>
      <c r="AG153" s="123" t="str">
        <f>IF(AG141&gt;'Authority RAG Thresholds'!$G$22,"G","R")</f>
        <v>R</v>
      </c>
      <c r="AH153" s="118"/>
      <c r="AI153" s="118"/>
      <c r="AJ153" s="123" t="str">
        <f>IF(AJ141&gt;'Authority RAG Thresholds'!$G$22,"G","R")</f>
        <v>R</v>
      </c>
    </row>
    <row r="154" ht="14.25" customHeight="1">
      <c r="A154" s="85"/>
      <c r="C154" s="85"/>
      <c r="D154" s="14"/>
      <c r="E154" s="14" t="s">
        <v>130</v>
      </c>
      <c r="F154" s="14"/>
      <c r="G154" s="14"/>
      <c r="H154" s="123" t="str">
        <f>IF(H117=SysConfig!$F$43,"R",IF((H116+H62+H73)&lt;0,"G",IF(H142&lt;'Authority RAG Thresholds'!$I$23,"G",IF(H142&gt;'Authority RAG Thresholds'!$G$23,"R","A"))))</f>
        <v>#DIV/0!</v>
      </c>
      <c r="I154" s="118"/>
      <c r="J154" s="118"/>
      <c r="K154" s="123" t="str">
        <f>IF(K117=SysConfig!$F$43,"R",IF((K116+K62+K73)&lt;0,"G",IF(K142&lt;'Authority RAG Thresholds'!$I$23,"G",IF(K142&gt;'Authority RAG Thresholds'!$G$23,"R","A"))))</f>
        <v>#DIV/0!</v>
      </c>
      <c r="L154" s="118"/>
      <c r="M154" s="118"/>
      <c r="N154" s="123" t="str">
        <f>IF(N117=SysConfig!$F$43,"R",IF((N116+N62+N73)&lt;0,"G",IF(N142&lt;'Authority RAG Thresholds'!$I$23,"G",IF(N142&gt;'Authority RAG Thresholds'!$G$23,"R","A"))))</f>
        <v>#DIV/0!</v>
      </c>
      <c r="O154" s="14"/>
      <c r="P154" s="14" t="s">
        <v>130</v>
      </c>
      <c r="Q154" s="14"/>
      <c r="R154" s="14"/>
      <c r="S154" s="123" t="str">
        <f>IF(S117=SysConfig!$F$43,"R",IF((S116+S62+S73)&lt;0,"G",IF(S142&lt;'Authority RAG Thresholds'!$I$23,"G",IF(S142&gt;'Authority RAG Thresholds'!$G$23,"R","A"))))</f>
        <v>#DIV/0!</v>
      </c>
      <c r="T154" s="118"/>
      <c r="U154" s="118"/>
      <c r="V154" s="123" t="str">
        <f>IF(V117=SysConfig!$F$43,"R",IF((V116+V62+V73)&lt;0,"G",IF(V142&lt;'Authority RAG Thresholds'!$I$23,"G",IF(V142&gt;'Authority RAG Thresholds'!$G$23,"R","A"))))</f>
        <v>#DIV/0!</v>
      </c>
      <c r="W154" s="118"/>
      <c r="X154" s="118"/>
      <c r="Y154" s="123" t="str">
        <f>IF(Y117=SysConfig!$F$43,"R",IF((Y116+Y62+Y73)&lt;0,"G",IF(Y142&lt;'Authority RAG Thresholds'!$I$23,"G",IF(Y142&gt;'Authority RAG Thresholds'!$G$23,"R","A"))))</f>
        <v>#DIV/0!</v>
      </c>
      <c r="Z154" s="14"/>
      <c r="AA154" s="14" t="s">
        <v>130</v>
      </c>
      <c r="AB154" s="14"/>
      <c r="AC154" s="14"/>
      <c r="AD154" s="123" t="str">
        <f>IF(AD117=SysConfig!$F$43,"R",IF((AD116+AD62+AD73)&lt;0,"G",IF(AD142&lt;'Authority RAG Thresholds'!$I$23,"G",IF(AD142&gt;'Authority RAG Thresholds'!$G$23,"R","A"))))</f>
        <v>#DIV/0!</v>
      </c>
      <c r="AE154" s="118"/>
      <c r="AF154" s="118"/>
      <c r="AG154" s="123" t="str">
        <f>IF(AG117=SysConfig!$F$43,"R",IF((AG116+AG62+AG73)&lt;0,"G",IF(AG142&lt;'Authority RAG Thresholds'!$I$23,"G",IF(AG142&gt;'Authority RAG Thresholds'!$G$23,"R","A"))))</f>
        <v>#DIV/0!</v>
      </c>
      <c r="AH154" s="118"/>
      <c r="AI154" s="118"/>
      <c r="AJ154" s="123" t="str">
        <f>IF(AJ117=SysConfig!$F$43,"R",IF((AJ116+AJ62+AJ73)&lt;0,"G",IF(AJ142&lt;'Authority RAG Thresholds'!$I$23,"G",IF(AJ142&gt;'Authority RAG Thresholds'!$G$23,"R","A"))))</f>
        <v>#DIV/0!</v>
      </c>
    </row>
    <row r="155" ht="14.25" customHeight="1">
      <c r="A155" s="85"/>
      <c r="C155" s="85"/>
      <c r="D155" s="14"/>
      <c r="E155" s="14"/>
      <c r="F155" s="14"/>
      <c r="G155" s="14"/>
      <c r="H155" s="14"/>
      <c r="I155" s="118"/>
      <c r="J155" s="118"/>
      <c r="K155" s="14"/>
      <c r="L155" s="118"/>
      <c r="M155" s="118"/>
      <c r="N155" s="14"/>
      <c r="O155" s="14"/>
      <c r="P155" s="14"/>
      <c r="Q155" s="14"/>
      <c r="R155" s="14"/>
      <c r="S155" s="14"/>
      <c r="T155" s="118"/>
      <c r="U155" s="118"/>
      <c r="V155" s="14"/>
      <c r="W155" s="118"/>
      <c r="X155" s="118"/>
      <c r="Y155" s="14"/>
      <c r="Z155" s="14"/>
      <c r="AA155" s="14"/>
      <c r="AB155" s="14"/>
      <c r="AC155" s="14"/>
      <c r="AD155" s="14"/>
      <c r="AE155" s="118"/>
      <c r="AF155" s="118"/>
      <c r="AG155" s="14"/>
      <c r="AH155" s="118"/>
      <c r="AI155" s="118"/>
      <c r="AJ155" s="14"/>
    </row>
    <row r="156" ht="14.25" customHeight="1">
      <c r="A156" s="15" t="s">
        <v>107</v>
      </c>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row>
    <row r="157" ht="14.25" customHeight="1"/>
    <row r="158" ht="14.25" hidden="1" customHeight="1"/>
    <row r="159" ht="14.25" hidden="1" customHeight="1"/>
    <row r="160" ht="14.25" hidden="1" customHeight="1"/>
    <row r="161" ht="14.25" hidden="1" customHeight="1"/>
    <row r="162" ht="14.25" hidden="1" customHeight="1"/>
    <row r="163" ht="14.25" hidden="1" customHeight="1"/>
    <row r="164" ht="14.25" hidden="1" customHeight="1"/>
    <row r="165" ht="14.25" hidden="1" customHeight="1"/>
    <row r="166" ht="14.25" hidden="1" customHeight="1"/>
    <row r="167" ht="14.25" hidden="1" customHeight="1"/>
    <row r="168" ht="14.25" hidden="1" customHeight="1"/>
    <row r="169" ht="14.25" hidden="1"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C6:D6"/>
  </mergeCells>
  <conditionalFormatting sqref="H149:H154">
    <cfRule type="expression" dxfId="0" priority="1" stopIfTrue="1">
      <formula>H149="R"</formula>
    </cfRule>
  </conditionalFormatting>
  <conditionalFormatting sqref="H149:H154">
    <cfRule type="expression" dxfId="1" priority="2" stopIfTrue="1">
      <formula>H149="A"</formula>
    </cfRule>
  </conditionalFormatting>
  <conditionalFormatting sqref="H149:H154">
    <cfRule type="expression" dxfId="2" priority="3" stopIfTrue="1">
      <formula>H149="G"</formula>
    </cfRule>
  </conditionalFormatting>
  <conditionalFormatting sqref="H148:H152">
    <cfRule type="expression" dxfId="0" priority="4" stopIfTrue="1">
      <formula>H148="R"</formula>
    </cfRule>
  </conditionalFormatting>
  <conditionalFormatting sqref="H148:H152">
    <cfRule type="expression" dxfId="1" priority="5" stopIfTrue="1">
      <formula>H148="A"</formula>
    </cfRule>
  </conditionalFormatting>
  <conditionalFormatting sqref="H148:H152">
    <cfRule type="expression" dxfId="2" priority="6" stopIfTrue="1">
      <formula>H148="G"</formula>
    </cfRule>
  </conditionalFormatting>
  <conditionalFormatting sqref="H150:H152">
    <cfRule type="expression" dxfId="0" priority="7" stopIfTrue="1">
      <formula>H150="R"</formula>
    </cfRule>
  </conditionalFormatting>
  <conditionalFormatting sqref="H150:H152">
    <cfRule type="expression" dxfId="1" priority="8" stopIfTrue="1">
      <formula>H150="A"</formula>
    </cfRule>
  </conditionalFormatting>
  <conditionalFormatting sqref="H150:H152">
    <cfRule type="expression" dxfId="2" priority="9" stopIfTrue="1">
      <formula>H150="G"</formula>
    </cfRule>
  </conditionalFormatting>
  <conditionalFormatting sqref="H146:H152">
    <cfRule type="expression" dxfId="0" priority="10" stopIfTrue="1">
      <formula>H146="R"</formula>
    </cfRule>
  </conditionalFormatting>
  <conditionalFormatting sqref="H146:H152">
    <cfRule type="expression" dxfId="1" priority="11" stopIfTrue="1">
      <formula>H146="A"</formula>
    </cfRule>
  </conditionalFormatting>
  <conditionalFormatting sqref="H146:H152">
    <cfRule type="expression" dxfId="2" priority="12" stopIfTrue="1">
      <formula>H146="G"</formula>
    </cfRule>
  </conditionalFormatting>
  <conditionalFormatting sqref="K149:K154">
    <cfRule type="expression" dxfId="0" priority="13" stopIfTrue="1">
      <formula>K149="R"</formula>
    </cfRule>
  </conditionalFormatting>
  <conditionalFormatting sqref="K149:K154">
    <cfRule type="expression" dxfId="1" priority="14" stopIfTrue="1">
      <formula>K149="A"</formula>
    </cfRule>
  </conditionalFormatting>
  <conditionalFormatting sqref="K149:K154">
    <cfRule type="expression" dxfId="2" priority="15" stopIfTrue="1">
      <formula>K149="G"</formula>
    </cfRule>
  </conditionalFormatting>
  <conditionalFormatting sqref="K148:K152">
    <cfRule type="expression" dxfId="0" priority="16" stopIfTrue="1">
      <formula>K148="R"</formula>
    </cfRule>
  </conditionalFormatting>
  <conditionalFormatting sqref="K148:K152">
    <cfRule type="expression" dxfId="1" priority="17" stopIfTrue="1">
      <formula>K148="A"</formula>
    </cfRule>
  </conditionalFormatting>
  <conditionalFormatting sqref="K148:K152">
    <cfRule type="expression" dxfId="2" priority="18" stopIfTrue="1">
      <formula>K148="G"</formula>
    </cfRule>
  </conditionalFormatting>
  <conditionalFormatting sqref="K150:K152">
    <cfRule type="expression" dxfId="0" priority="19" stopIfTrue="1">
      <formula>K150="R"</formula>
    </cfRule>
  </conditionalFormatting>
  <conditionalFormatting sqref="K150:K152">
    <cfRule type="expression" dxfId="1" priority="20" stopIfTrue="1">
      <formula>K150="A"</formula>
    </cfRule>
  </conditionalFormatting>
  <conditionalFormatting sqref="K150:K152">
    <cfRule type="expression" dxfId="2" priority="21" stopIfTrue="1">
      <formula>K150="G"</formula>
    </cfRule>
  </conditionalFormatting>
  <conditionalFormatting sqref="K146:K152">
    <cfRule type="expression" dxfId="0" priority="22" stopIfTrue="1">
      <formula>K146="R"</formula>
    </cfRule>
  </conditionalFormatting>
  <conditionalFormatting sqref="K146:K152">
    <cfRule type="expression" dxfId="1" priority="23" stopIfTrue="1">
      <formula>K146="A"</formula>
    </cfRule>
  </conditionalFormatting>
  <conditionalFormatting sqref="K146:K152">
    <cfRule type="expression" dxfId="2" priority="24" stopIfTrue="1">
      <formula>K146="G"</formula>
    </cfRule>
  </conditionalFormatting>
  <conditionalFormatting sqref="N149:N154">
    <cfRule type="expression" dxfId="0" priority="25" stopIfTrue="1">
      <formula>N149="R"</formula>
    </cfRule>
  </conditionalFormatting>
  <conditionalFormatting sqref="N149:N154">
    <cfRule type="expression" dxfId="1" priority="26" stopIfTrue="1">
      <formula>N149="A"</formula>
    </cfRule>
  </conditionalFormatting>
  <conditionalFormatting sqref="N149:N154">
    <cfRule type="expression" dxfId="2" priority="27" stopIfTrue="1">
      <formula>N149="G"</formula>
    </cfRule>
  </conditionalFormatting>
  <conditionalFormatting sqref="N148:N152">
    <cfRule type="expression" dxfId="0" priority="28" stopIfTrue="1">
      <formula>N148="R"</formula>
    </cfRule>
  </conditionalFormatting>
  <conditionalFormatting sqref="N148:N152">
    <cfRule type="expression" dxfId="1" priority="29" stopIfTrue="1">
      <formula>N148="A"</formula>
    </cfRule>
  </conditionalFormatting>
  <conditionalFormatting sqref="N148:N152">
    <cfRule type="expression" dxfId="2" priority="30" stopIfTrue="1">
      <formula>N148="G"</formula>
    </cfRule>
  </conditionalFormatting>
  <conditionalFormatting sqref="N150:N152">
    <cfRule type="expression" dxfId="0" priority="31" stopIfTrue="1">
      <formula>N150="R"</formula>
    </cfRule>
  </conditionalFormatting>
  <conditionalFormatting sqref="N150:N152">
    <cfRule type="expression" dxfId="1" priority="32" stopIfTrue="1">
      <formula>N150="A"</formula>
    </cfRule>
  </conditionalFormatting>
  <conditionalFormatting sqref="N150:N152">
    <cfRule type="expression" dxfId="2" priority="33" stopIfTrue="1">
      <formula>N150="G"</formula>
    </cfRule>
  </conditionalFormatting>
  <conditionalFormatting sqref="N146:N152">
    <cfRule type="expression" dxfId="0" priority="34" stopIfTrue="1">
      <formula>N146="R"</formula>
    </cfRule>
  </conditionalFormatting>
  <conditionalFormatting sqref="N146:N152">
    <cfRule type="expression" dxfId="1" priority="35" stopIfTrue="1">
      <formula>N146="A"</formula>
    </cfRule>
  </conditionalFormatting>
  <conditionalFormatting sqref="N146:N152">
    <cfRule type="expression" dxfId="2" priority="36" stopIfTrue="1">
      <formula>N146="G"</formula>
    </cfRule>
  </conditionalFormatting>
  <conditionalFormatting sqref="S149:S154">
    <cfRule type="expression" dxfId="0" priority="37" stopIfTrue="1">
      <formula>S149="R"</formula>
    </cfRule>
  </conditionalFormatting>
  <conditionalFormatting sqref="S149:S154">
    <cfRule type="expression" dxfId="1" priority="38" stopIfTrue="1">
      <formula>S149="A"</formula>
    </cfRule>
  </conditionalFormatting>
  <conditionalFormatting sqref="S149:S154">
    <cfRule type="expression" dxfId="2" priority="39" stopIfTrue="1">
      <formula>S149="G"</formula>
    </cfRule>
  </conditionalFormatting>
  <conditionalFormatting sqref="S148:S152">
    <cfRule type="expression" dxfId="0" priority="40" stopIfTrue="1">
      <formula>S148="R"</formula>
    </cfRule>
  </conditionalFormatting>
  <conditionalFormatting sqref="S148:S152">
    <cfRule type="expression" dxfId="1" priority="41" stopIfTrue="1">
      <formula>S148="A"</formula>
    </cfRule>
  </conditionalFormatting>
  <conditionalFormatting sqref="S148:S152">
    <cfRule type="expression" dxfId="2" priority="42" stopIfTrue="1">
      <formula>S148="G"</formula>
    </cfRule>
  </conditionalFormatting>
  <conditionalFormatting sqref="S150:S152">
    <cfRule type="expression" dxfId="0" priority="43" stopIfTrue="1">
      <formula>S150="R"</formula>
    </cfRule>
  </conditionalFormatting>
  <conditionalFormatting sqref="S150:S152">
    <cfRule type="expression" dxfId="1" priority="44" stopIfTrue="1">
      <formula>S150="A"</formula>
    </cfRule>
  </conditionalFormatting>
  <conditionalFormatting sqref="S150:S152">
    <cfRule type="expression" dxfId="2" priority="45" stopIfTrue="1">
      <formula>S150="G"</formula>
    </cfRule>
  </conditionalFormatting>
  <conditionalFormatting sqref="S146:S152">
    <cfRule type="expression" dxfId="0" priority="46" stopIfTrue="1">
      <formula>S146="R"</formula>
    </cfRule>
  </conditionalFormatting>
  <conditionalFormatting sqref="S146:S152">
    <cfRule type="expression" dxfId="1" priority="47" stopIfTrue="1">
      <formula>S146="A"</formula>
    </cfRule>
  </conditionalFormatting>
  <conditionalFormatting sqref="S146:S152">
    <cfRule type="expression" dxfId="2" priority="48" stopIfTrue="1">
      <formula>S146="G"</formula>
    </cfRule>
  </conditionalFormatting>
  <conditionalFormatting sqref="V149:V154">
    <cfRule type="expression" dxfId="0" priority="49" stopIfTrue="1">
      <formula>V149="R"</formula>
    </cfRule>
  </conditionalFormatting>
  <conditionalFormatting sqref="V149:V154">
    <cfRule type="expression" dxfId="1" priority="50" stopIfTrue="1">
      <formula>V149="A"</formula>
    </cfRule>
  </conditionalFormatting>
  <conditionalFormatting sqref="V149:V154">
    <cfRule type="expression" dxfId="2" priority="51" stopIfTrue="1">
      <formula>V149="G"</formula>
    </cfRule>
  </conditionalFormatting>
  <conditionalFormatting sqref="V148:V152">
    <cfRule type="expression" dxfId="0" priority="52" stopIfTrue="1">
      <formula>V148="R"</formula>
    </cfRule>
  </conditionalFormatting>
  <conditionalFormatting sqref="V148:V152">
    <cfRule type="expression" dxfId="1" priority="53" stopIfTrue="1">
      <formula>V148="A"</formula>
    </cfRule>
  </conditionalFormatting>
  <conditionalFormatting sqref="V148:V152">
    <cfRule type="expression" dxfId="2" priority="54" stopIfTrue="1">
      <formula>V148="G"</formula>
    </cfRule>
  </conditionalFormatting>
  <conditionalFormatting sqref="V150:V152">
    <cfRule type="expression" dxfId="0" priority="55" stopIfTrue="1">
      <formula>V150="R"</formula>
    </cfRule>
  </conditionalFormatting>
  <conditionalFormatting sqref="V150:V152">
    <cfRule type="expression" dxfId="1" priority="56" stopIfTrue="1">
      <formula>V150="A"</formula>
    </cfRule>
  </conditionalFormatting>
  <conditionalFormatting sqref="V150:V152">
    <cfRule type="expression" dxfId="2" priority="57" stopIfTrue="1">
      <formula>V150="G"</formula>
    </cfRule>
  </conditionalFormatting>
  <conditionalFormatting sqref="V146:V152">
    <cfRule type="expression" dxfId="0" priority="58" stopIfTrue="1">
      <formula>V146="R"</formula>
    </cfRule>
  </conditionalFormatting>
  <conditionalFormatting sqref="V146:V152">
    <cfRule type="expression" dxfId="1" priority="59" stopIfTrue="1">
      <formula>V146="A"</formula>
    </cfRule>
  </conditionalFormatting>
  <conditionalFormatting sqref="V146:V152">
    <cfRule type="expression" dxfId="2" priority="60" stopIfTrue="1">
      <formula>V146="G"</formula>
    </cfRule>
  </conditionalFormatting>
  <conditionalFormatting sqref="Y149:Y154">
    <cfRule type="expression" dxfId="0" priority="61" stopIfTrue="1">
      <formula>Y149="R"</formula>
    </cfRule>
  </conditionalFormatting>
  <conditionalFormatting sqref="Y149:Y154">
    <cfRule type="expression" dxfId="1" priority="62" stopIfTrue="1">
      <formula>Y149="A"</formula>
    </cfRule>
  </conditionalFormatting>
  <conditionalFormatting sqref="Y149:Y154">
    <cfRule type="expression" dxfId="2" priority="63" stopIfTrue="1">
      <formula>Y149="G"</formula>
    </cfRule>
  </conditionalFormatting>
  <conditionalFormatting sqref="Y148:Y152">
    <cfRule type="expression" dxfId="0" priority="64" stopIfTrue="1">
      <formula>Y148="R"</formula>
    </cfRule>
  </conditionalFormatting>
  <conditionalFormatting sqref="Y148:Y152">
    <cfRule type="expression" dxfId="1" priority="65" stopIfTrue="1">
      <formula>Y148="A"</formula>
    </cfRule>
  </conditionalFormatting>
  <conditionalFormatting sqref="Y148:Y152">
    <cfRule type="expression" dxfId="2" priority="66" stopIfTrue="1">
      <formula>Y148="G"</formula>
    </cfRule>
  </conditionalFormatting>
  <conditionalFormatting sqref="Y150:Y152">
    <cfRule type="expression" dxfId="0" priority="67" stopIfTrue="1">
      <formula>Y150="R"</formula>
    </cfRule>
  </conditionalFormatting>
  <conditionalFormatting sqref="Y150:Y152">
    <cfRule type="expression" dxfId="1" priority="68" stopIfTrue="1">
      <formula>Y150="A"</formula>
    </cfRule>
  </conditionalFormatting>
  <conditionalFormatting sqref="Y150:Y152">
    <cfRule type="expression" dxfId="2" priority="69" stopIfTrue="1">
      <formula>Y150="G"</formula>
    </cfRule>
  </conditionalFormatting>
  <conditionalFormatting sqref="Y146:Y152">
    <cfRule type="expression" dxfId="0" priority="70" stopIfTrue="1">
      <formula>Y146="R"</formula>
    </cfRule>
  </conditionalFormatting>
  <conditionalFormatting sqref="Y146:Y152">
    <cfRule type="expression" dxfId="1" priority="71" stopIfTrue="1">
      <formula>Y146="A"</formula>
    </cfRule>
  </conditionalFormatting>
  <conditionalFormatting sqref="Y146:Y152">
    <cfRule type="expression" dxfId="2" priority="72" stopIfTrue="1">
      <formula>Y146="G"</formula>
    </cfRule>
  </conditionalFormatting>
  <conditionalFormatting sqref="AD149:AD154">
    <cfRule type="expression" dxfId="0" priority="73" stopIfTrue="1">
      <formula>AD149="R"</formula>
    </cfRule>
  </conditionalFormatting>
  <conditionalFormatting sqref="AD149:AD154">
    <cfRule type="expression" dxfId="1" priority="74" stopIfTrue="1">
      <formula>AD149="A"</formula>
    </cfRule>
  </conditionalFormatting>
  <conditionalFormatting sqref="AD149:AD154">
    <cfRule type="expression" dxfId="2" priority="75" stopIfTrue="1">
      <formula>AD149="G"</formula>
    </cfRule>
  </conditionalFormatting>
  <conditionalFormatting sqref="AD148:AD152">
    <cfRule type="expression" dxfId="0" priority="76" stopIfTrue="1">
      <formula>AD148="R"</formula>
    </cfRule>
  </conditionalFormatting>
  <conditionalFormatting sqref="AD148:AD152">
    <cfRule type="expression" dxfId="1" priority="77" stopIfTrue="1">
      <formula>AD148="A"</formula>
    </cfRule>
  </conditionalFormatting>
  <conditionalFormatting sqref="AD148:AD152">
    <cfRule type="expression" dxfId="2" priority="78" stopIfTrue="1">
      <formula>AD148="G"</formula>
    </cfRule>
  </conditionalFormatting>
  <conditionalFormatting sqref="AD150:AD152">
    <cfRule type="expression" dxfId="0" priority="79" stopIfTrue="1">
      <formula>AD150="R"</formula>
    </cfRule>
  </conditionalFormatting>
  <conditionalFormatting sqref="AD150:AD152">
    <cfRule type="expression" dxfId="1" priority="80" stopIfTrue="1">
      <formula>AD150="A"</formula>
    </cfRule>
  </conditionalFormatting>
  <conditionalFormatting sqref="AD150:AD152">
    <cfRule type="expression" dxfId="2" priority="81" stopIfTrue="1">
      <formula>AD150="G"</formula>
    </cfRule>
  </conditionalFormatting>
  <conditionalFormatting sqref="AD146:AD152">
    <cfRule type="expression" dxfId="0" priority="82" stopIfTrue="1">
      <formula>AD146="R"</formula>
    </cfRule>
  </conditionalFormatting>
  <conditionalFormatting sqref="AD146:AD152">
    <cfRule type="expression" dxfId="1" priority="83" stopIfTrue="1">
      <formula>AD146="A"</formula>
    </cfRule>
  </conditionalFormatting>
  <conditionalFormatting sqref="AD146:AD152">
    <cfRule type="expression" dxfId="2" priority="84" stopIfTrue="1">
      <formula>AD146="G"</formula>
    </cfRule>
  </conditionalFormatting>
  <conditionalFormatting sqref="AG149:AG154">
    <cfRule type="expression" dxfId="0" priority="85" stopIfTrue="1">
      <formula>AG149="R"</formula>
    </cfRule>
  </conditionalFormatting>
  <conditionalFormatting sqref="AG149:AG154">
    <cfRule type="expression" dxfId="1" priority="86" stopIfTrue="1">
      <formula>AG149="A"</formula>
    </cfRule>
  </conditionalFormatting>
  <conditionalFormatting sqref="AG149:AG154">
    <cfRule type="expression" dxfId="2" priority="87" stopIfTrue="1">
      <formula>AG149="G"</formula>
    </cfRule>
  </conditionalFormatting>
  <conditionalFormatting sqref="AG148:AG152">
    <cfRule type="expression" dxfId="0" priority="88" stopIfTrue="1">
      <formula>AG148="R"</formula>
    </cfRule>
  </conditionalFormatting>
  <conditionalFormatting sqref="AG148:AG152">
    <cfRule type="expression" dxfId="1" priority="89" stopIfTrue="1">
      <formula>AG148="A"</formula>
    </cfRule>
  </conditionalFormatting>
  <conditionalFormatting sqref="AG148:AG152">
    <cfRule type="expression" dxfId="2" priority="90" stopIfTrue="1">
      <formula>AG148="G"</formula>
    </cfRule>
  </conditionalFormatting>
  <conditionalFormatting sqref="AG150:AG152">
    <cfRule type="expression" dxfId="0" priority="91" stopIfTrue="1">
      <formula>AG150="R"</formula>
    </cfRule>
  </conditionalFormatting>
  <conditionalFormatting sqref="AG150:AG152">
    <cfRule type="expression" dxfId="1" priority="92" stopIfTrue="1">
      <formula>AG150="A"</formula>
    </cfRule>
  </conditionalFormatting>
  <conditionalFormatting sqref="AG150:AG152">
    <cfRule type="expression" dxfId="2" priority="93" stopIfTrue="1">
      <formula>AG150="G"</formula>
    </cfRule>
  </conditionalFormatting>
  <conditionalFormatting sqref="AG146:AG152">
    <cfRule type="expression" dxfId="0" priority="94" stopIfTrue="1">
      <formula>AG146="R"</formula>
    </cfRule>
  </conditionalFormatting>
  <conditionalFormatting sqref="AG146:AG152">
    <cfRule type="expression" dxfId="1" priority="95" stopIfTrue="1">
      <formula>AG146="A"</formula>
    </cfRule>
  </conditionalFormatting>
  <conditionalFormatting sqref="AG146:AG152">
    <cfRule type="expression" dxfId="2" priority="96" stopIfTrue="1">
      <formula>AG146="G"</formula>
    </cfRule>
  </conditionalFormatting>
  <conditionalFormatting sqref="AJ149:AJ154">
    <cfRule type="expression" dxfId="0" priority="97" stopIfTrue="1">
      <formula>AJ149="R"</formula>
    </cfRule>
  </conditionalFormatting>
  <conditionalFormatting sqref="AJ149:AJ154">
    <cfRule type="expression" dxfId="1" priority="98" stopIfTrue="1">
      <formula>AJ149="A"</formula>
    </cfRule>
  </conditionalFormatting>
  <conditionalFormatting sqref="AJ149:AJ154">
    <cfRule type="expression" dxfId="2" priority="99" stopIfTrue="1">
      <formula>AJ149="G"</formula>
    </cfRule>
  </conditionalFormatting>
  <conditionalFormatting sqref="AJ148:AJ152">
    <cfRule type="expression" dxfId="0" priority="100" stopIfTrue="1">
      <formula>AJ148="R"</formula>
    </cfRule>
  </conditionalFormatting>
  <conditionalFormatting sqref="AJ148:AJ152">
    <cfRule type="expression" dxfId="1" priority="101" stopIfTrue="1">
      <formula>AJ148="A"</formula>
    </cfRule>
  </conditionalFormatting>
  <conditionalFormatting sqref="AJ148:AJ152">
    <cfRule type="expression" dxfId="2" priority="102" stopIfTrue="1">
      <formula>AJ148="G"</formula>
    </cfRule>
  </conditionalFormatting>
  <conditionalFormatting sqref="AJ150:AJ152">
    <cfRule type="expression" dxfId="0" priority="103" stopIfTrue="1">
      <formula>AJ150="R"</formula>
    </cfRule>
  </conditionalFormatting>
  <conditionalFormatting sqref="AJ150:AJ152">
    <cfRule type="expression" dxfId="1" priority="104" stopIfTrue="1">
      <formula>AJ150="A"</formula>
    </cfRule>
  </conditionalFormatting>
  <conditionalFormatting sqref="AJ150:AJ152">
    <cfRule type="expression" dxfId="2" priority="105" stopIfTrue="1">
      <formula>AJ150="G"</formula>
    </cfRule>
  </conditionalFormatting>
  <conditionalFormatting sqref="AJ146:AJ152">
    <cfRule type="expression" dxfId="0" priority="106" stopIfTrue="1">
      <formula>AJ146="R"</formula>
    </cfRule>
  </conditionalFormatting>
  <conditionalFormatting sqref="AJ146:AJ152">
    <cfRule type="expression" dxfId="1" priority="107" stopIfTrue="1">
      <formula>AJ146="A"</formula>
    </cfRule>
  </conditionalFormatting>
  <conditionalFormatting sqref="AJ146:AJ152">
    <cfRule type="expression" dxfId="2" priority="108" stopIfTrue="1">
      <formula>AJ146="G"</formula>
    </cfRule>
  </conditionalFormatting>
  <dataValidations>
    <dataValidation type="list" allowBlank="1" showInputMessage="1" showErrorMessage="1" prompt="Data Entry Error - You have selected &quot;Private Limited Company/Public Limited Company&quot; or &quot;None&quot; as subcontractor but are entering data into Not-for-profit/Voluntary Sector Organisation tab." sqref="H24 K24 N24 S24 V24 Y24 AD24 AG24 AJ24">
      <formula1>SysConfig!$F$20:$F$27</formula1>
    </dataValidation>
    <dataValidation type="custom" allowBlank="1" showInputMessage="1" showErrorMessage="1" prompt="Data Entry Error - You have selected &quot;Private Limited Company/PLC&quot; but are entering data into the &quot; Not-for-profit/Voluntary Sector Organisation&quot; tab. Otherwise, you are attempting to enter a negative value in the balance sheet." sqref="AG116">
      <formula1>AND($G$45=SysConfig!$F$37,AG116&gt;=0)</formula1>
    </dataValidation>
    <dataValidation type="custom" allowBlank="1" showInputMessage="1" showErrorMessage="1" prompt="Data Entry Error - You have selected &quot;Private Limited Company/Public Limited Company&quot; or &quot;None&quot; as subcontractor but are entering data into Not-for-profit/Voluntary Sector Organisation tab." sqref="E16 P16 AA16 F21:N23 Q21:Y23 AB21:AJ23 F24:G24 I24:J24 L24:M24 Q24:R24 T24:U24 W24:X24 AB24:AC24 AE24:AF24 AH24:AI24 F25:N31 Q25:Y31 AB25:AJ31 F33:N38 Q33:Y38 AB33:AJ38 F40:N41 Q40:Y41 AB40:AJ41 F45:N49 Q45:Y49 AB45:AJ49 F52:N52 Q52:Y52 AB52:AJ52 H55 K55 S55 V55 Y55 AD55 AG55 AJ55 H58:H63 K58:K63 N58:N63 S58:S63 V58:V63 Y58:Y63 AD58:AD63 AG58:AG63 AJ58:AJ63 H66:H75 K66:K75 N66:N75 S66:S75 V66:V75 Y66:Y75 AD66:AD75 AG66:AG75 AJ66:AJ75 H78:H87 K78:K87 N78:N87 S78:S87 V78:V87 Y78:Y87 AD78:AD87 AG78:AG87 AJ78:AJ87 H94:H102 K94:K102 N94:N102 S94:S102 V94:V102 Y94:Y102 AD94:AD102 AG94:AG102 AJ94:AJ102 F107:N111 Q107:Y111 AB107:AJ111 H123:H124 K123:K124 N123:N124 Q123:Y124 AB123:AJ124 H127 K127 N127 Q127:Y127 AB127:AJ127">
      <formula1>'Bidder Instructions'!$G$40=SysConfig!$F$37</formula1>
    </dataValidation>
    <dataValidation type="custom" allowBlank="1" showInputMessage="1" showErrorMessage="1" prompt="Data Entry Error - You have selected &quot;Private Limited Company/PLC&quot; or &quot;None&quot; but are entering data into the &quot;Not-for-profit/Voluntary Sector Organisation&quot; tab. Otherwise, you are attempting to enter a negative value in the balance sheet." sqref="F58:G63 I58:J63 L58:M63 Q58:R63 T58:U63 W58:X63 AB58:AC63 AE58:AF63 AH58:AI63 F66:G75 I66:J75 L66:M75 Q66:R75 T66:U75 W66:X75 AB66:AC75 AE66:AF75 AH66:AI75 F78:G87 I78:J87 L78:M87 Q78:R87 T78:U87 W78:X87 AB78:AC87 AE78:AF87 AH78:AI87 F94:G102 I94:J102 L94:M102 Q94:R102 T94:U102 W94:X102 AB94:AC102 AE94:AF102 AH94:AI102 H116 K116 N116 S116 V116 Y116 AD116 AJ116">
      <formula1>AND('Bidder Instructions'!$G$40=SysConfig!$F$37,F58&gt;=0)</formula1>
    </dataValidation>
    <dataValidation type="custom" allowBlank="1" showInputMessage="1" showErrorMessage="1" prompt="Data Entry Error - You have selected &quot;Private Limited Company/Public Limited Company&quot; or &quot;None&quot; as subcontractor but are entering data into Not-for-profit/Voluntary Sector Organisation tab. Otherwise you have entered a positive value for D&amp;A." sqref="F55:G55 I55:J55 L55:M55 Q55:R55 T55:U55 W55:X55 AB55:AC55 AE55:AF55 AH55:AI55">
      <formula1>AND('Bidder Instructions'!$G$40=SysConfig!$F$37,F55&lt;=0)</formula1>
    </dataValidation>
    <dataValidation type="list" allowBlank="1" showInputMessage="1" showErrorMessage="1" prompt="Data Entry Error - You have selected &quot;Not-for-profit/Voluntary Organisations&quot;  as bidder but are entering data into &quot;Private Limited Company/Publicly Limited Company&quot; input tab." sqref="H117 K117 N117 S117 V117 Y117 AD117 AG117 AJ117">
      <formula1>SysConfig!$F$43:$F$44</formula1>
    </dataValidation>
    <dataValidation type="custom" allowBlank="1" showInputMessage="1" showErrorMessage="1" prompt="Data Entry Error - You have selected &quot;Private Limited Company/Public Limited Company&quot; or &quot;None&quot; as subcontractor but are entering data into Not-for-profit/Voluntary Sector Organisation tab." sqref="N55">
      <formula1>$G$45=SysConfig!$F$37</formula1>
    </dataValidation>
  </dataValidations>
  <printOptions/>
  <pageMargins bottom="0.7480314960629921" footer="0.0" header="0.0" left="0.1968503937007874" right="0.15748031496062992" top="0.7480314960629921"/>
  <pageSetup paperSize="8" orientation="portrait"/>
  <colBreaks count="1" manualBreakCount="1">
    <brk id="25" man="1"/>
  </colBreak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AB7B2"/>
    <pageSetUpPr/>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2" width="5.14"/>
    <col customWidth="1" min="3" max="3" width="45.0"/>
    <col customWidth="1" min="4" max="4" width="25.43"/>
    <col customWidth="1" min="5" max="5" width="54.71"/>
    <col customWidth="1" min="6" max="6" width="9.14"/>
    <col customWidth="1" min="7" max="7" width="33.14"/>
    <col customWidth="1" min="8" max="8" width="31.86"/>
    <col customWidth="1" min="9" max="9" width="23.86"/>
    <col customWidth="1" min="10" max="26" width="9.14"/>
  </cols>
  <sheetData>
    <row r="1" ht="14.25" customHeight="1">
      <c r="A1" s="1"/>
      <c r="B1" s="1"/>
      <c r="C1" s="2"/>
      <c r="D1" s="1"/>
      <c r="E1" s="134"/>
      <c r="F1" s="1"/>
      <c r="G1" s="134"/>
      <c r="H1" s="134"/>
      <c r="I1" s="134"/>
    </row>
    <row r="2" ht="14.25" customHeight="1">
      <c r="A2" s="1"/>
      <c r="B2" s="1"/>
      <c r="C2" s="3" t="str">
        <f>cstProjectName</f>
        <v>RM 6251 Supply of Energy</v>
      </c>
      <c r="D2" s="1"/>
      <c r="E2" s="134"/>
      <c r="F2" s="1"/>
      <c r="G2" s="134"/>
      <c r="H2" s="134"/>
      <c r="I2" s="134"/>
    </row>
    <row r="3" ht="14.25" customHeight="1">
      <c r="A3" s="1"/>
      <c r="B3" s="1"/>
      <c r="C3" s="4" t="str">
        <f>MID(CELL("filename",A1),FIND("]",CELL("filename",A1))+1,256)&amp;" Sheet"</f>
        <v>#VALUE!</v>
      </c>
      <c r="D3" s="1"/>
      <c r="E3" s="134"/>
      <c r="F3" s="1"/>
      <c r="G3" s="134"/>
      <c r="H3" s="134"/>
      <c r="I3" s="134"/>
    </row>
    <row r="4" ht="14.25" customHeight="1">
      <c r="A4" s="1"/>
      <c r="B4" s="1"/>
      <c r="C4" s="2" t="str">
        <f>IF(ISBLANK(cstProtectiveMarking),"",cstProtectiveMarking)</f>
        <v>OFFICIAL</v>
      </c>
      <c r="D4" s="1"/>
      <c r="E4" s="134"/>
      <c r="F4" s="1"/>
      <c r="G4" s="134"/>
      <c r="H4" s="134"/>
      <c r="I4" s="134"/>
    </row>
    <row r="5" ht="14.25" customHeight="1">
      <c r="A5" s="1"/>
      <c r="B5" s="1"/>
      <c r="C5" s="9" t="str">
        <f>HYPERLINK("#'Contents'!A1",sysChkWord)</f>
        <v>1 Error 1 Warning</v>
      </c>
      <c r="D5" s="1"/>
      <c r="E5" s="134"/>
      <c r="F5" s="1"/>
      <c r="G5" s="134"/>
      <c r="H5" s="134"/>
      <c r="I5" s="134"/>
    </row>
    <row r="6" ht="14.25" customHeight="1">
      <c r="A6" s="1"/>
      <c r="B6" s="9"/>
      <c r="C6" s="10" t="str">
        <f>HYPERLINK("#'Contents'!A1","Click for Contents")</f>
        <v>Click for Contents</v>
      </c>
      <c r="D6" s="7"/>
      <c r="E6" s="135"/>
      <c r="F6" s="8"/>
      <c r="G6" s="135"/>
      <c r="H6" s="135"/>
      <c r="I6" s="135"/>
    </row>
    <row r="7" ht="14.25" customHeight="1">
      <c r="A7" s="1"/>
      <c r="B7" s="1"/>
      <c r="C7" s="1"/>
      <c r="D7" s="1"/>
      <c r="E7" s="134"/>
      <c r="F7" s="1"/>
      <c r="G7" s="134"/>
      <c r="H7" s="134"/>
      <c r="I7" s="134"/>
    </row>
    <row r="8" ht="14.25" customHeight="1">
      <c r="A8" s="11">
        <f t="shared" ref="A8:B8" si="1">SUM(A9:A85)</f>
        <v>0</v>
      </c>
      <c r="B8" s="11">
        <f t="shared" si="1"/>
        <v>0</v>
      </c>
      <c r="C8" s="13"/>
      <c r="D8" s="13"/>
      <c r="E8" s="136"/>
      <c r="F8" s="13"/>
      <c r="G8" s="136"/>
      <c r="H8" s="136"/>
      <c r="I8" s="136"/>
    </row>
    <row r="9" ht="14.25" customHeight="1">
      <c r="A9" s="112"/>
      <c r="B9" s="112"/>
      <c r="C9" s="112"/>
      <c r="D9" s="112"/>
      <c r="E9" s="137"/>
      <c r="G9" s="137"/>
      <c r="H9" s="137"/>
      <c r="I9" s="137"/>
    </row>
    <row r="10" ht="14.25" customHeight="1">
      <c r="A10" s="112"/>
      <c r="B10" s="112"/>
      <c r="C10" s="23" t="s">
        <v>343</v>
      </c>
      <c r="D10" s="23"/>
      <c r="E10" s="138"/>
      <c r="G10" s="138" t="s">
        <v>344</v>
      </c>
      <c r="H10" s="138"/>
      <c r="I10" s="138"/>
    </row>
    <row r="11" ht="14.25" customHeight="1">
      <c r="A11" s="112"/>
      <c r="B11" s="112"/>
      <c r="C11" s="23" t="str">
        <f>CHOOSE('Bidder Instructions'!$E$40,'1.1b Lead Financial Input'!E$18,'1.1a Lead Financial Input'!E$18)</f>
        <v>Lead Bidder Name</v>
      </c>
      <c r="D11" s="23" t="s">
        <v>345</v>
      </c>
      <c r="E11" s="138" t="s">
        <v>346</v>
      </c>
      <c r="G11" s="138"/>
      <c r="H11" s="138"/>
      <c r="I11" s="138"/>
    </row>
    <row r="12" ht="14.25" customHeight="1">
      <c r="A12" s="112"/>
      <c r="B12" s="112"/>
      <c r="C12" s="112" t="s">
        <v>347</v>
      </c>
      <c r="D12" s="84"/>
      <c r="E12" s="139"/>
      <c r="G12" s="140" t="s">
        <v>348</v>
      </c>
      <c r="H12" s="141" t="s">
        <v>349</v>
      </c>
      <c r="I12" s="138"/>
    </row>
    <row r="13" ht="14.25" customHeight="1">
      <c r="A13" s="112"/>
      <c r="B13" s="112"/>
      <c r="C13" s="112" t="s">
        <v>350</v>
      </c>
      <c r="D13" s="84"/>
      <c r="E13" s="139"/>
      <c r="G13" s="140" t="s">
        <v>351</v>
      </c>
      <c r="H13" s="142" t="s">
        <v>352</v>
      </c>
      <c r="I13" s="143"/>
    </row>
    <row r="14" ht="14.25" customHeight="1">
      <c r="A14" s="112"/>
      <c r="B14" s="112"/>
      <c r="C14" s="112" t="s">
        <v>353</v>
      </c>
      <c r="D14" s="84"/>
      <c r="E14" s="139"/>
      <c r="G14" s="139"/>
      <c r="H14" s="139"/>
      <c r="I14" s="139"/>
    </row>
    <row r="15" ht="14.25" customHeight="1">
      <c r="A15" s="112"/>
      <c r="B15" s="112"/>
      <c r="C15" s="112" t="s">
        <v>354</v>
      </c>
      <c r="D15" s="84"/>
      <c r="E15" s="144"/>
      <c r="G15" s="145"/>
      <c r="H15" s="139"/>
      <c r="I15" s="139"/>
    </row>
    <row r="16" ht="14.25" customHeight="1">
      <c r="A16" s="112"/>
      <c r="B16" s="112"/>
      <c r="C16" s="112" t="s">
        <v>355</v>
      </c>
      <c r="D16" s="97"/>
      <c r="E16" s="144"/>
      <c r="G16" s="112"/>
      <c r="H16" s="139"/>
      <c r="I16" s="139"/>
    </row>
    <row r="17" ht="14.25" customHeight="1">
      <c r="A17" s="112"/>
      <c r="B17" s="112"/>
      <c r="C17" s="112" t="s">
        <v>356</v>
      </c>
      <c r="D17" s="93"/>
      <c r="E17" s="144"/>
      <c r="G17" s="112"/>
      <c r="H17" s="139"/>
    </row>
    <row r="18" ht="14.25" customHeight="1">
      <c r="A18" s="112"/>
      <c r="B18" s="112"/>
      <c r="C18" s="112" t="s">
        <v>357</v>
      </c>
      <c r="D18" s="112"/>
      <c r="E18" s="137"/>
      <c r="G18" s="112"/>
      <c r="H18" s="139"/>
    </row>
    <row r="19" ht="14.25" customHeight="1">
      <c r="A19" s="112"/>
      <c r="B19" s="112"/>
      <c r="C19" s="146">
        <v>1.0</v>
      </c>
      <c r="D19" s="84"/>
      <c r="E19" s="144"/>
      <c r="G19" s="112"/>
      <c r="H19" s="139"/>
    </row>
    <row r="20" ht="14.25" customHeight="1">
      <c r="A20" s="112"/>
      <c r="B20" s="112"/>
      <c r="C20" s="146">
        <v>2.0</v>
      </c>
      <c r="D20" s="84"/>
      <c r="E20" s="144"/>
      <c r="G20" s="112"/>
      <c r="H20" s="139"/>
    </row>
    <row r="21" ht="14.25" customHeight="1">
      <c r="A21" s="112"/>
      <c r="B21" s="112"/>
      <c r="C21" s="146">
        <v>3.0</v>
      </c>
      <c r="D21" s="84"/>
      <c r="E21" s="144"/>
    </row>
    <row r="22" ht="14.25" customHeight="1">
      <c r="A22" s="112"/>
      <c r="B22" s="112"/>
      <c r="C22" s="146">
        <v>4.0</v>
      </c>
      <c r="D22" s="84"/>
      <c r="E22" s="144"/>
    </row>
    <row r="23" ht="14.25" customHeight="1">
      <c r="A23" s="112"/>
      <c r="B23" s="112"/>
      <c r="C23" s="146">
        <v>5.0</v>
      </c>
      <c r="D23" s="84"/>
      <c r="E23" s="144"/>
    </row>
    <row r="24" ht="14.25" customHeight="1">
      <c r="A24" s="112"/>
      <c r="B24" s="112"/>
      <c r="C24" s="112" t="s">
        <v>358</v>
      </c>
      <c r="D24" s="84"/>
      <c r="E24" s="144"/>
    </row>
    <row r="25" ht="14.25" customHeight="1">
      <c r="A25" s="112"/>
      <c r="B25" s="112"/>
      <c r="C25" s="112" t="s">
        <v>359</v>
      </c>
      <c r="D25" s="84"/>
      <c r="E25" s="144"/>
      <c r="F25" s="14"/>
      <c r="G25" s="14"/>
      <c r="H25" s="14"/>
      <c r="I25" s="14"/>
      <c r="J25" s="14"/>
      <c r="K25" s="14"/>
      <c r="L25" s="14"/>
      <c r="M25" s="14"/>
      <c r="N25" s="14"/>
      <c r="O25" s="14"/>
      <c r="P25" s="14"/>
      <c r="Q25" s="14"/>
      <c r="R25" s="14"/>
      <c r="S25" s="14"/>
      <c r="T25" s="14"/>
      <c r="U25" s="14"/>
      <c r="V25" s="14"/>
      <c r="W25" s="14"/>
      <c r="X25" s="14"/>
      <c r="Y25" s="14"/>
      <c r="Z25" s="14"/>
    </row>
    <row r="26" ht="14.25" customHeight="1">
      <c r="A26" s="112"/>
      <c r="B26" s="112"/>
      <c r="C26" s="112" t="s">
        <v>360</v>
      </c>
      <c r="D26" s="112"/>
      <c r="E26" s="137"/>
    </row>
    <row r="27" ht="14.25" customHeight="1">
      <c r="A27" s="112"/>
      <c r="B27" s="112"/>
      <c r="C27" s="146">
        <v>1.0</v>
      </c>
      <c r="D27" s="84"/>
      <c r="E27" s="144"/>
    </row>
    <row r="28" ht="14.25" customHeight="1">
      <c r="A28" s="112"/>
      <c r="B28" s="112"/>
      <c r="C28" s="146">
        <v>2.0</v>
      </c>
      <c r="D28" s="84"/>
      <c r="E28" s="144"/>
    </row>
    <row r="29" ht="14.25" customHeight="1">
      <c r="A29" s="112"/>
      <c r="B29" s="112"/>
      <c r="C29" s="146">
        <v>3.0</v>
      </c>
      <c r="D29" s="84"/>
      <c r="E29" s="144"/>
    </row>
    <row r="30" ht="14.25" customHeight="1">
      <c r="A30" s="112"/>
      <c r="B30" s="112"/>
      <c r="C30" s="146">
        <v>4.0</v>
      </c>
      <c r="D30" s="84"/>
      <c r="E30" s="144"/>
    </row>
    <row r="31" ht="14.25" customHeight="1">
      <c r="A31" s="112"/>
      <c r="B31" s="112"/>
      <c r="C31" s="146">
        <v>5.0</v>
      </c>
      <c r="D31" s="84"/>
      <c r="E31" s="144"/>
    </row>
    <row r="32" ht="14.25" customHeight="1">
      <c r="A32" s="112"/>
      <c r="B32" s="112"/>
      <c r="C32" s="112"/>
      <c r="D32" s="145"/>
      <c r="E32" s="137"/>
    </row>
    <row r="33" ht="14.25" customHeight="1">
      <c r="A33" s="112"/>
      <c r="B33" s="112"/>
      <c r="C33" s="112" t="s">
        <v>361</v>
      </c>
      <c r="D33" s="145"/>
      <c r="E33" s="144"/>
    </row>
    <row r="34" ht="14.25" customHeight="1">
      <c r="A34" s="112"/>
      <c r="B34" s="112"/>
      <c r="C34" s="112"/>
      <c r="D34" s="112"/>
      <c r="E34" s="137"/>
    </row>
    <row r="35" ht="14.25" customHeight="1">
      <c r="A35" s="112"/>
      <c r="B35" s="112"/>
      <c r="C35" s="23" t="str">
        <f>CHOOSE('Bidder Instructions'!$E$40,'1.1b Lead Financial Input'!AA$18,'1.1a Lead Financial Input'!O$18)</f>
        <v>Immediate Parent Name</v>
      </c>
      <c r="D35" s="23" t="s">
        <v>345</v>
      </c>
      <c r="E35" s="138" t="s">
        <v>346</v>
      </c>
    </row>
    <row r="36" ht="14.25" customHeight="1">
      <c r="A36" s="112"/>
      <c r="B36" s="112"/>
      <c r="C36" s="112" t="s">
        <v>347</v>
      </c>
      <c r="D36" s="84"/>
      <c r="E36" s="139"/>
    </row>
    <row r="37" ht="14.25" customHeight="1">
      <c r="A37" s="112"/>
      <c r="B37" s="112"/>
      <c r="C37" s="112" t="s">
        <v>350</v>
      </c>
      <c r="D37" s="84"/>
      <c r="E37" s="139"/>
    </row>
    <row r="38" ht="14.25" customHeight="1">
      <c r="A38" s="112"/>
      <c r="B38" s="112"/>
      <c r="C38" s="112" t="s">
        <v>353</v>
      </c>
      <c r="D38" s="84"/>
      <c r="E38" s="139"/>
    </row>
    <row r="39" ht="14.25" customHeight="1">
      <c r="A39" s="112"/>
      <c r="B39" s="112"/>
      <c r="C39" s="112" t="s">
        <v>354</v>
      </c>
      <c r="D39" s="84"/>
      <c r="E39" s="144"/>
    </row>
    <row r="40" ht="14.25" customHeight="1">
      <c r="A40" s="112"/>
      <c r="B40" s="112"/>
      <c r="C40" s="112" t="s">
        <v>355</v>
      </c>
      <c r="D40" s="97"/>
      <c r="E40" s="144"/>
    </row>
    <row r="41" ht="14.25" customHeight="1">
      <c r="A41" s="112"/>
      <c r="B41" s="112"/>
      <c r="C41" s="112" t="s">
        <v>356</v>
      </c>
      <c r="D41" s="93"/>
      <c r="E41" s="144"/>
    </row>
    <row r="42" ht="14.25" customHeight="1">
      <c r="A42" s="112"/>
      <c r="B42" s="112"/>
      <c r="C42" s="112" t="s">
        <v>357</v>
      </c>
      <c r="D42" s="112"/>
      <c r="E42" s="137"/>
    </row>
    <row r="43" ht="14.25" customHeight="1">
      <c r="A43" s="112"/>
      <c r="B43" s="112"/>
      <c r="C43" s="146">
        <v>1.0</v>
      </c>
      <c r="D43" s="84"/>
      <c r="E43" s="144"/>
    </row>
    <row r="44" ht="14.25" customHeight="1">
      <c r="A44" s="112"/>
      <c r="B44" s="112"/>
      <c r="C44" s="146">
        <v>2.0</v>
      </c>
      <c r="D44" s="84"/>
      <c r="E44" s="144"/>
    </row>
    <row r="45" ht="14.25" customHeight="1">
      <c r="A45" s="112"/>
      <c r="B45" s="112"/>
      <c r="C45" s="146">
        <v>3.0</v>
      </c>
      <c r="D45" s="84"/>
      <c r="E45" s="144"/>
    </row>
    <row r="46" ht="14.25" customHeight="1">
      <c r="A46" s="112"/>
      <c r="B46" s="112"/>
      <c r="C46" s="146">
        <v>4.0</v>
      </c>
      <c r="D46" s="84"/>
      <c r="E46" s="144"/>
    </row>
    <row r="47" ht="14.25" customHeight="1">
      <c r="A47" s="112"/>
      <c r="B47" s="112"/>
      <c r="C47" s="146">
        <v>5.0</v>
      </c>
      <c r="D47" s="84"/>
      <c r="E47" s="144"/>
    </row>
    <row r="48" ht="14.25" customHeight="1">
      <c r="A48" s="112"/>
      <c r="B48" s="112"/>
      <c r="C48" s="112" t="s">
        <v>358</v>
      </c>
      <c r="D48" s="84"/>
      <c r="E48" s="144"/>
    </row>
    <row r="49" ht="14.25" customHeight="1">
      <c r="A49" s="112"/>
      <c r="B49" s="112"/>
      <c r="C49" s="112" t="s">
        <v>359</v>
      </c>
      <c r="D49" s="84"/>
      <c r="E49" s="144"/>
    </row>
    <row r="50" ht="14.25" customHeight="1">
      <c r="A50" s="112"/>
      <c r="B50" s="112"/>
      <c r="C50" s="112" t="s">
        <v>360</v>
      </c>
      <c r="D50" s="112"/>
      <c r="E50" s="137"/>
    </row>
    <row r="51" ht="14.25" customHeight="1">
      <c r="A51" s="112"/>
      <c r="B51" s="112"/>
      <c r="C51" s="146">
        <v>1.0</v>
      </c>
      <c r="D51" s="84"/>
      <c r="E51" s="144"/>
    </row>
    <row r="52" ht="14.25" customHeight="1">
      <c r="A52" s="112"/>
      <c r="B52" s="112"/>
      <c r="C52" s="146">
        <v>2.0</v>
      </c>
      <c r="D52" s="84"/>
      <c r="E52" s="144"/>
    </row>
    <row r="53" ht="14.25" customHeight="1">
      <c r="A53" s="112"/>
      <c r="B53" s="112"/>
      <c r="C53" s="146">
        <v>3.0</v>
      </c>
      <c r="D53" s="84"/>
      <c r="E53" s="144"/>
    </row>
    <row r="54" ht="14.25" customHeight="1">
      <c r="A54" s="112"/>
      <c r="B54" s="112"/>
      <c r="C54" s="146">
        <v>4.0</v>
      </c>
      <c r="D54" s="84"/>
      <c r="E54" s="144"/>
    </row>
    <row r="55" ht="14.25" customHeight="1">
      <c r="A55" s="112"/>
      <c r="B55" s="112"/>
      <c r="C55" s="146">
        <v>5.0</v>
      </c>
      <c r="D55" s="84"/>
      <c r="E55" s="144"/>
    </row>
    <row r="56" ht="14.25" customHeight="1">
      <c r="A56" s="112"/>
      <c r="B56" s="112"/>
      <c r="C56" s="112"/>
      <c r="D56" s="112"/>
      <c r="E56" s="137"/>
    </row>
    <row r="57" ht="14.25" customHeight="1">
      <c r="A57" s="112"/>
      <c r="B57" s="112"/>
      <c r="C57" s="112" t="s">
        <v>361</v>
      </c>
      <c r="D57" s="145"/>
      <c r="E57" s="144"/>
    </row>
    <row r="58" ht="14.25" customHeight="1">
      <c r="A58" s="112"/>
      <c r="B58" s="112"/>
      <c r="C58" s="112"/>
      <c r="D58" s="112"/>
      <c r="E58" s="137"/>
    </row>
    <row r="59" ht="14.25" customHeight="1">
      <c r="A59" s="112"/>
      <c r="B59" s="112"/>
      <c r="C59" s="23" t="str">
        <f>CHOOSE('Bidder Instructions'!$E$40,'1.1b Lead Financial Input'!AQ$18,'1.1a Lead Financial Input'!Y$18)</f>
        <v>Ultimate Parent Name</v>
      </c>
      <c r="D59" s="23" t="s">
        <v>345</v>
      </c>
      <c r="E59" s="138" t="s">
        <v>346</v>
      </c>
    </row>
    <row r="60" ht="14.25" customHeight="1">
      <c r="A60" s="112"/>
      <c r="B60" s="112"/>
      <c r="C60" s="112" t="s">
        <v>347</v>
      </c>
      <c r="D60" s="84"/>
      <c r="E60" s="139"/>
    </row>
    <row r="61" ht="14.25" customHeight="1">
      <c r="A61" s="112"/>
      <c r="B61" s="112"/>
      <c r="C61" s="112" t="s">
        <v>350</v>
      </c>
      <c r="D61" s="84"/>
      <c r="E61" s="139"/>
    </row>
    <row r="62" ht="14.25" customHeight="1">
      <c r="A62" s="112"/>
      <c r="B62" s="112"/>
      <c r="C62" s="112" t="s">
        <v>353</v>
      </c>
      <c r="D62" s="84"/>
      <c r="E62" s="139"/>
    </row>
    <row r="63" ht="14.25" customHeight="1">
      <c r="A63" s="112"/>
      <c r="B63" s="112"/>
      <c r="C63" s="112" t="s">
        <v>354</v>
      </c>
      <c r="D63" s="84"/>
      <c r="E63" s="144"/>
    </row>
    <row r="64" ht="14.25" customHeight="1">
      <c r="A64" s="112"/>
      <c r="B64" s="112"/>
      <c r="C64" s="112" t="s">
        <v>355</v>
      </c>
      <c r="D64" s="97"/>
      <c r="E64" s="144"/>
    </row>
    <row r="65" ht="14.25" customHeight="1">
      <c r="A65" s="112"/>
      <c r="B65" s="112"/>
      <c r="C65" s="112" t="s">
        <v>356</v>
      </c>
      <c r="D65" s="93"/>
      <c r="E65" s="144"/>
    </row>
    <row r="66" ht="14.25" customHeight="1">
      <c r="A66" s="112"/>
      <c r="B66" s="112"/>
      <c r="C66" s="112" t="s">
        <v>357</v>
      </c>
      <c r="D66" s="112"/>
      <c r="E66" s="137"/>
    </row>
    <row r="67" ht="14.25" customHeight="1">
      <c r="A67" s="112"/>
      <c r="B67" s="112"/>
      <c r="C67" s="146">
        <v>1.0</v>
      </c>
      <c r="D67" s="84"/>
      <c r="E67" s="144"/>
    </row>
    <row r="68" ht="14.25" customHeight="1">
      <c r="A68" s="112"/>
      <c r="B68" s="112"/>
      <c r="C68" s="146">
        <v>2.0</v>
      </c>
      <c r="D68" s="84"/>
      <c r="E68" s="144"/>
    </row>
    <row r="69" ht="14.25" customHeight="1">
      <c r="A69" s="112"/>
      <c r="B69" s="112"/>
      <c r="C69" s="146">
        <v>3.0</v>
      </c>
      <c r="D69" s="84"/>
      <c r="E69" s="144"/>
    </row>
    <row r="70" ht="14.25" customHeight="1">
      <c r="A70" s="112"/>
      <c r="B70" s="112"/>
      <c r="C70" s="146">
        <v>4.0</v>
      </c>
      <c r="D70" s="84"/>
      <c r="E70" s="144"/>
    </row>
    <row r="71" ht="14.25" customHeight="1">
      <c r="A71" s="112"/>
      <c r="B71" s="112"/>
      <c r="C71" s="146">
        <v>5.0</v>
      </c>
      <c r="D71" s="84"/>
      <c r="E71" s="144"/>
    </row>
    <row r="72" ht="14.25" customHeight="1">
      <c r="A72" s="112"/>
      <c r="B72" s="112"/>
      <c r="C72" s="112" t="s">
        <v>358</v>
      </c>
      <c r="D72" s="84"/>
      <c r="E72" s="144"/>
    </row>
    <row r="73" ht="14.25" customHeight="1">
      <c r="A73" s="112"/>
      <c r="B73" s="112"/>
      <c r="C73" s="112" t="s">
        <v>359</v>
      </c>
      <c r="D73" s="84"/>
      <c r="E73" s="144"/>
    </row>
    <row r="74" ht="14.25" customHeight="1">
      <c r="A74" s="112"/>
      <c r="B74" s="112"/>
      <c r="C74" s="112" t="s">
        <v>360</v>
      </c>
      <c r="D74" s="112"/>
      <c r="E74" s="137"/>
    </row>
    <row r="75" ht="14.25" customHeight="1">
      <c r="A75" s="112"/>
      <c r="B75" s="112"/>
      <c r="C75" s="146">
        <v>1.0</v>
      </c>
      <c r="D75" s="84"/>
      <c r="E75" s="144"/>
    </row>
    <row r="76" ht="14.25" customHeight="1">
      <c r="A76" s="112"/>
      <c r="B76" s="112"/>
      <c r="C76" s="146">
        <v>2.0</v>
      </c>
      <c r="D76" s="84"/>
      <c r="E76" s="144"/>
    </row>
    <row r="77" ht="14.25" customHeight="1">
      <c r="A77" s="112"/>
      <c r="B77" s="112"/>
      <c r="C77" s="146">
        <v>3.0</v>
      </c>
      <c r="D77" s="84"/>
      <c r="E77" s="144"/>
    </row>
    <row r="78" ht="14.25" customHeight="1">
      <c r="A78" s="112"/>
      <c r="B78" s="112"/>
      <c r="C78" s="146">
        <v>4.0</v>
      </c>
      <c r="D78" s="84"/>
      <c r="E78" s="144"/>
    </row>
    <row r="79" ht="14.25" customHeight="1">
      <c r="A79" s="112"/>
      <c r="B79" s="112"/>
      <c r="C79" s="146">
        <v>5.0</v>
      </c>
      <c r="D79" s="84"/>
      <c r="E79" s="144"/>
    </row>
    <row r="80" ht="14.25" customHeight="1">
      <c r="A80" s="112"/>
      <c r="B80" s="112"/>
      <c r="C80" s="112"/>
      <c r="D80" s="112"/>
      <c r="E80" s="137"/>
    </row>
    <row r="81" ht="14.25" customHeight="1">
      <c r="A81" s="112"/>
      <c r="B81" s="112"/>
      <c r="C81" s="112" t="s">
        <v>361</v>
      </c>
      <c r="D81" s="145"/>
      <c r="E81" s="144"/>
    </row>
    <row r="82" ht="14.25" customHeight="1">
      <c r="A82" s="112"/>
      <c r="B82" s="112"/>
      <c r="C82" s="112"/>
      <c r="D82" s="112"/>
      <c r="E82" s="137"/>
    </row>
    <row r="83" ht="14.25" customHeight="1">
      <c r="A83" s="112"/>
      <c r="B83" s="112"/>
      <c r="C83" s="112"/>
      <c r="D83" s="112"/>
      <c r="E83" s="137"/>
    </row>
    <row r="84" ht="14.25" customHeight="1">
      <c r="A84" s="112"/>
      <c r="B84" s="112"/>
      <c r="C84" s="112"/>
      <c r="D84" s="112"/>
      <c r="E84" s="137"/>
    </row>
    <row r="85" ht="14.25" customHeight="1">
      <c r="A85" s="15" t="s">
        <v>107</v>
      </c>
      <c r="B85" s="15"/>
      <c r="C85" s="15"/>
      <c r="D85" s="15"/>
      <c r="E85" s="147"/>
      <c r="F85" s="15"/>
    </row>
    <row r="86" ht="14.25" customHeight="1">
      <c r="E86" s="131"/>
    </row>
    <row r="87" ht="14.25" customHeight="1">
      <c r="E87" s="131"/>
    </row>
    <row r="88" ht="14.25" customHeight="1">
      <c r="E88" s="131"/>
    </row>
    <row r="89" ht="14.25" customHeight="1">
      <c r="E89" s="131"/>
    </row>
    <row r="90" ht="14.25" customHeight="1">
      <c r="E90" s="131"/>
    </row>
    <row r="91" ht="14.25" customHeight="1">
      <c r="E91" s="131"/>
    </row>
    <row r="92" ht="14.25" customHeight="1">
      <c r="E92" s="131"/>
    </row>
    <row r="93" ht="14.25" customHeight="1">
      <c r="E93" s="131"/>
    </row>
    <row r="94" ht="14.25" customHeight="1">
      <c r="E94" s="131"/>
    </row>
    <row r="95" ht="14.25" customHeight="1">
      <c r="E95" s="131"/>
    </row>
    <row r="96" ht="14.25" customHeight="1">
      <c r="E96" s="131"/>
    </row>
    <row r="97" ht="14.25" customHeight="1">
      <c r="E97" s="131"/>
    </row>
    <row r="98" ht="14.25" customHeight="1">
      <c r="E98" s="131"/>
    </row>
    <row r="99" ht="14.25" customHeight="1">
      <c r="E99" s="131"/>
    </row>
    <row r="100" ht="14.25" customHeight="1">
      <c r="E100" s="131"/>
    </row>
    <row r="101" ht="14.25" customHeight="1">
      <c r="E101" s="131"/>
    </row>
    <row r="102" ht="14.25" customHeight="1">
      <c r="E102" s="131"/>
    </row>
    <row r="103" ht="14.25" customHeight="1">
      <c r="E103" s="131"/>
    </row>
    <row r="104" ht="14.25" customHeight="1">
      <c r="E104" s="131"/>
    </row>
    <row r="105" ht="14.25" customHeight="1">
      <c r="E105" s="131"/>
    </row>
    <row r="106" ht="14.25" customHeight="1">
      <c r="E106" s="131"/>
    </row>
    <row r="107" ht="14.25" customHeight="1">
      <c r="E107" s="131"/>
    </row>
    <row r="108" ht="14.25" customHeight="1">
      <c r="E108" s="131"/>
    </row>
    <row r="109" ht="14.25" customHeight="1">
      <c r="E109" s="131"/>
    </row>
    <row r="110" ht="14.25" customHeight="1">
      <c r="E110" s="131"/>
    </row>
    <row r="111" ht="14.25" customHeight="1">
      <c r="E111" s="131"/>
    </row>
    <row r="112" ht="14.25" customHeight="1">
      <c r="E112" s="131"/>
    </row>
    <row r="113" ht="14.25" customHeight="1">
      <c r="E113" s="131"/>
    </row>
    <row r="114" ht="14.25" customHeight="1">
      <c r="E114" s="131"/>
    </row>
    <row r="115" ht="14.25" customHeight="1">
      <c r="E115" s="131"/>
    </row>
    <row r="116" ht="14.25" customHeight="1">
      <c r="E116" s="131"/>
    </row>
    <row r="117" ht="14.25" customHeight="1">
      <c r="E117" s="131"/>
    </row>
    <row r="118" ht="14.25" customHeight="1">
      <c r="E118" s="131"/>
    </row>
    <row r="119" ht="14.25" customHeight="1">
      <c r="E119" s="131"/>
    </row>
    <row r="120" ht="14.25" customHeight="1">
      <c r="E120" s="131"/>
    </row>
    <row r="121" ht="14.25" customHeight="1">
      <c r="E121" s="131"/>
    </row>
    <row r="122" ht="14.25" customHeight="1">
      <c r="E122" s="131"/>
    </row>
    <row r="123" ht="14.25" customHeight="1">
      <c r="E123" s="131"/>
    </row>
    <row r="124" ht="14.25" customHeight="1">
      <c r="E124" s="131"/>
    </row>
    <row r="125" ht="14.25" customHeight="1">
      <c r="E125" s="131"/>
    </row>
    <row r="126" ht="14.25" customHeight="1">
      <c r="E126" s="131"/>
    </row>
    <row r="127" ht="14.25" customHeight="1">
      <c r="E127" s="131"/>
    </row>
    <row r="128" ht="14.25" customHeight="1">
      <c r="E128" s="131"/>
    </row>
    <row r="129" ht="14.25" customHeight="1">
      <c r="E129" s="131"/>
    </row>
    <row r="130" ht="14.25" customHeight="1">
      <c r="E130" s="131"/>
    </row>
    <row r="131" ht="14.25" customHeight="1">
      <c r="E131" s="131"/>
    </row>
    <row r="132" ht="14.25" customHeight="1">
      <c r="E132" s="131"/>
    </row>
    <row r="133" ht="14.25" customHeight="1">
      <c r="E133" s="131"/>
    </row>
    <row r="134" ht="14.25" customHeight="1">
      <c r="E134" s="131"/>
    </row>
    <row r="135" ht="14.25" customHeight="1">
      <c r="E135" s="131"/>
    </row>
    <row r="136" ht="14.25" customHeight="1">
      <c r="E136" s="131"/>
    </row>
    <row r="137" ht="14.25" customHeight="1">
      <c r="E137" s="131"/>
    </row>
    <row r="138" ht="14.25" customHeight="1">
      <c r="E138" s="131"/>
    </row>
    <row r="139" ht="14.25" customHeight="1">
      <c r="E139" s="131"/>
    </row>
    <row r="140" ht="14.25" customHeight="1">
      <c r="E140" s="131"/>
    </row>
    <row r="141" ht="14.25" customHeight="1">
      <c r="E141" s="131"/>
    </row>
    <row r="142" ht="14.25" customHeight="1">
      <c r="E142" s="131"/>
    </row>
    <row r="143" ht="14.25" customHeight="1">
      <c r="E143" s="131"/>
    </row>
    <row r="144" ht="14.25" customHeight="1">
      <c r="E144" s="131"/>
    </row>
    <row r="145" ht="14.25" customHeight="1">
      <c r="E145" s="131"/>
    </row>
    <row r="146" ht="14.25" customHeight="1">
      <c r="E146" s="131"/>
    </row>
    <row r="147" ht="14.25" customHeight="1">
      <c r="E147" s="131"/>
    </row>
    <row r="148" ht="14.25" customHeight="1">
      <c r="E148" s="131"/>
    </row>
    <row r="149" ht="14.25" customHeight="1">
      <c r="E149" s="131"/>
    </row>
    <row r="150" ht="14.25" customHeight="1">
      <c r="E150" s="131"/>
    </row>
    <row r="151" ht="14.25" customHeight="1">
      <c r="E151" s="131"/>
    </row>
    <row r="152" ht="14.25" customHeight="1">
      <c r="E152" s="131"/>
    </row>
    <row r="153" ht="14.25" customHeight="1">
      <c r="E153" s="131"/>
    </row>
    <row r="154" ht="14.25" customHeight="1">
      <c r="E154" s="131"/>
    </row>
    <row r="155" ht="14.25" customHeight="1">
      <c r="E155" s="131"/>
    </row>
    <row r="156" ht="14.25" customHeight="1">
      <c r="E156" s="131"/>
    </row>
    <row r="157" ht="14.25" customHeight="1">
      <c r="E157" s="131"/>
    </row>
    <row r="158" ht="14.25" customHeight="1">
      <c r="E158" s="131"/>
    </row>
    <row r="159" ht="14.25" customHeight="1">
      <c r="E159" s="131"/>
    </row>
    <row r="160" ht="14.25" customHeight="1">
      <c r="E160" s="131"/>
    </row>
    <row r="161" ht="14.25" customHeight="1">
      <c r="E161" s="131"/>
    </row>
    <row r="162" ht="14.25" customHeight="1">
      <c r="E162" s="131"/>
    </row>
    <row r="163" ht="14.25" customHeight="1">
      <c r="E163" s="131"/>
    </row>
    <row r="164" ht="14.25" customHeight="1">
      <c r="E164" s="131"/>
    </row>
    <row r="165" ht="14.25" customHeight="1">
      <c r="E165" s="131"/>
    </row>
    <row r="166" ht="14.25" customHeight="1">
      <c r="E166" s="131"/>
    </row>
    <row r="167" ht="14.25" customHeight="1">
      <c r="E167" s="131"/>
    </row>
    <row r="168" ht="14.25" customHeight="1">
      <c r="E168" s="131"/>
    </row>
    <row r="169" ht="14.25" customHeight="1">
      <c r="E169" s="131"/>
    </row>
    <row r="170" ht="14.25" customHeight="1">
      <c r="E170" s="131"/>
    </row>
    <row r="171" ht="14.25" customHeight="1">
      <c r="E171" s="131"/>
    </row>
    <row r="172" ht="14.25" customHeight="1">
      <c r="E172" s="131"/>
    </row>
    <row r="173" ht="14.25" customHeight="1">
      <c r="E173" s="131"/>
    </row>
    <row r="174" ht="14.25" customHeight="1">
      <c r="E174" s="131"/>
    </row>
    <row r="175" ht="14.25" customHeight="1">
      <c r="E175" s="131"/>
    </row>
    <row r="176" ht="14.25" customHeight="1">
      <c r="E176" s="131"/>
    </row>
    <row r="177" ht="14.25" customHeight="1">
      <c r="E177" s="131"/>
    </row>
    <row r="178" ht="14.25" customHeight="1">
      <c r="E178" s="131"/>
    </row>
    <row r="179" ht="14.25" customHeight="1">
      <c r="E179" s="131"/>
    </row>
    <row r="180" ht="14.25" customHeight="1">
      <c r="E180" s="131"/>
    </row>
    <row r="181" ht="14.25" customHeight="1">
      <c r="E181" s="131"/>
    </row>
    <row r="182" ht="14.25" customHeight="1">
      <c r="E182" s="131"/>
    </row>
    <row r="183" ht="14.25" customHeight="1">
      <c r="E183" s="131"/>
    </row>
    <row r="184" ht="14.25" customHeight="1">
      <c r="E184" s="131"/>
    </row>
    <row r="185" ht="14.25" customHeight="1">
      <c r="E185" s="131"/>
    </row>
    <row r="186" ht="14.25" customHeight="1">
      <c r="E186" s="131"/>
    </row>
    <row r="187" ht="14.25" customHeight="1">
      <c r="E187" s="131"/>
    </row>
    <row r="188" ht="14.25" customHeight="1">
      <c r="E188" s="131"/>
    </row>
    <row r="189" ht="14.25" customHeight="1">
      <c r="E189" s="131"/>
    </row>
    <row r="190" ht="14.25" customHeight="1">
      <c r="E190" s="131"/>
    </row>
    <row r="191" ht="14.25" customHeight="1">
      <c r="E191" s="131"/>
    </row>
    <row r="192" ht="14.25" customHeight="1">
      <c r="E192" s="131"/>
    </row>
    <row r="193" ht="14.25" customHeight="1">
      <c r="E193" s="131"/>
    </row>
    <row r="194" ht="14.25" customHeight="1">
      <c r="E194" s="131"/>
    </row>
    <row r="195" ht="14.25" customHeight="1">
      <c r="E195" s="131"/>
    </row>
    <row r="196" ht="14.25" customHeight="1">
      <c r="E196" s="131"/>
    </row>
    <row r="197" ht="14.25" customHeight="1">
      <c r="E197" s="131"/>
    </row>
    <row r="198" ht="14.25" customHeight="1">
      <c r="E198" s="131"/>
    </row>
    <row r="199" ht="14.25" customHeight="1">
      <c r="E199" s="131"/>
    </row>
    <row r="200" ht="14.25" customHeight="1">
      <c r="E200" s="131"/>
    </row>
    <row r="201" ht="14.25" customHeight="1">
      <c r="E201" s="131"/>
    </row>
    <row r="202" ht="14.25" customHeight="1">
      <c r="E202" s="131"/>
    </row>
    <row r="203" ht="14.25" customHeight="1">
      <c r="E203" s="131"/>
    </row>
    <row r="204" ht="14.25" customHeight="1">
      <c r="E204" s="131"/>
    </row>
    <row r="205" ht="14.25" customHeight="1">
      <c r="E205" s="131"/>
    </row>
    <row r="206" ht="14.25" customHeight="1">
      <c r="E206" s="131"/>
    </row>
    <row r="207" ht="14.25" customHeight="1">
      <c r="E207" s="131"/>
    </row>
    <row r="208" ht="14.25" customHeight="1">
      <c r="E208" s="131"/>
    </row>
    <row r="209" ht="14.25" customHeight="1">
      <c r="E209" s="131"/>
    </row>
    <row r="210" ht="14.25" customHeight="1">
      <c r="E210" s="131"/>
    </row>
    <row r="211" ht="14.25" customHeight="1">
      <c r="E211" s="131"/>
    </row>
    <row r="212" ht="14.25" customHeight="1">
      <c r="E212" s="131"/>
    </row>
    <row r="213" ht="14.25" customHeight="1">
      <c r="E213" s="131"/>
    </row>
    <row r="214" ht="14.25" customHeight="1">
      <c r="E214" s="131"/>
    </row>
    <row r="215" ht="14.25" customHeight="1">
      <c r="E215" s="131"/>
    </row>
    <row r="216" ht="14.25" customHeight="1">
      <c r="E216" s="131"/>
    </row>
    <row r="217" ht="14.25" customHeight="1">
      <c r="E217" s="131"/>
    </row>
    <row r="218" ht="14.25" customHeight="1">
      <c r="E218" s="131"/>
    </row>
    <row r="219" ht="14.25" customHeight="1">
      <c r="E219" s="131"/>
    </row>
    <row r="220" ht="14.25" customHeight="1">
      <c r="E220" s="131"/>
    </row>
    <row r="221" ht="14.25" customHeight="1">
      <c r="E221" s="131"/>
    </row>
    <row r="222" ht="14.25" customHeight="1">
      <c r="E222" s="131"/>
    </row>
    <row r="223" ht="14.25" customHeight="1">
      <c r="E223" s="131"/>
    </row>
    <row r="224" ht="14.25" customHeight="1">
      <c r="E224" s="131"/>
    </row>
    <row r="225" ht="14.25" customHeight="1">
      <c r="E225" s="131"/>
    </row>
    <row r="226" ht="14.25" customHeight="1">
      <c r="E226" s="131"/>
    </row>
    <row r="227" ht="14.25" customHeight="1">
      <c r="E227" s="131"/>
    </row>
    <row r="228" ht="14.25" customHeight="1">
      <c r="E228" s="131"/>
    </row>
    <row r="229" ht="14.25" customHeight="1">
      <c r="E229" s="131"/>
    </row>
    <row r="230" ht="14.25" customHeight="1">
      <c r="E230" s="131"/>
    </row>
    <row r="231" ht="14.25" customHeight="1">
      <c r="E231" s="131"/>
    </row>
    <row r="232" ht="14.25" customHeight="1">
      <c r="E232" s="131"/>
    </row>
    <row r="233" ht="14.25" customHeight="1">
      <c r="E233" s="131"/>
    </row>
    <row r="234" ht="14.25" customHeight="1">
      <c r="E234" s="131"/>
    </row>
    <row r="235" ht="14.25" customHeight="1">
      <c r="E235" s="131"/>
    </row>
    <row r="236" ht="14.25" customHeight="1">
      <c r="E236" s="131"/>
    </row>
    <row r="237" ht="14.25" customHeight="1">
      <c r="E237" s="131"/>
    </row>
    <row r="238" ht="14.25" customHeight="1">
      <c r="E238" s="131"/>
    </row>
    <row r="239" ht="14.25" customHeight="1">
      <c r="E239" s="131"/>
    </row>
    <row r="240" ht="14.25" customHeight="1">
      <c r="E240" s="131"/>
    </row>
    <row r="241" ht="14.25" customHeight="1">
      <c r="E241" s="131"/>
    </row>
    <row r="242" ht="14.25" customHeight="1">
      <c r="E242" s="131"/>
    </row>
    <row r="243" ht="14.25" customHeight="1">
      <c r="E243" s="131"/>
    </row>
    <row r="244" ht="14.25" customHeight="1">
      <c r="E244" s="131"/>
    </row>
    <row r="245" ht="14.25" customHeight="1">
      <c r="E245" s="131"/>
    </row>
    <row r="246" ht="14.25" customHeight="1">
      <c r="E246" s="131"/>
    </row>
    <row r="247" ht="14.25" customHeight="1">
      <c r="E247" s="131"/>
    </row>
    <row r="248" ht="14.25" customHeight="1">
      <c r="E248" s="131"/>
    </row>
    <row r="249" ht="14.25" customHeight="1">
      <c r="E249" s="131"/>
    </row>
    <row r="250" ht="14.25" customHeight="1">
      <c r="E250" s="131"/>
    </row>
    <row r="251" ht="14.25" customHeight="1">
      <c r="E251" s="131"/>
    </row>
    <row r="252" ht="14.25" customHeight="1">
      <c r="E252" s="131"/>
    </row>
    <row r="253" ht="14.25" customHeight="1">
      <c r="E253" s="131"/>
    </row>
    <row r="254" ht="14.25" customHeight="1">
      <c r="E254" s="131"/>
    </row>
    <row r="255" ht="14.25" customHeight="1">
      <c r="E255" s="131"/>
    </row>
    <row r="256" ht="14.25" customHeight="1">
      <c r="E256" s="131"/>
    </row>
    <row r="257" ht="14.25" customHeight="1">
      <c r="E257" s="131"/>
    </row>
    <row r="258" ht="14.25" customHeight="1">
      <c r="E258" s="131"/>
    </row>
    <row r="259" ht="14.25" customHeight="1">
      <c r="E259" s="131"/>
    </row>
    <row r="260" ht="14.25" customHeight="1">
      <c r="E260" s="131"/>
    </row>
    <row r="261" ht="14.25" customHeight="1">
      <c r="E261" s="131"/>
    </row>
    <row r="262" ht="14.25" customHeight="1">
      <c r="E262" s="131"/>
    </row>
    <row r="263" ht="14.25" customHeight="1">
      <c r="E263" s="131"/>
    </row>
    <row r="264" ht="14.25" customHeight="1">
      <c r="E264" s="131"/>
    </row>
    <row r="265" ht="14.25" customHeight="1">
      <c r="E265" s="131"/>
    </row>
    <row r="266" ht="14.25" customHeight="1">
      <c r="E266" s="131"/>
    </row>
    <row r="267" ht="14.25" customHeight="1">
      <c r="E267" s="131"/>
    </row>
    <row r="268" ht="14.25" customHeight="1">
      <c r="E268" s="131"/>
    </row>
    <row r="269" ht="14.25" customHeight="1">
      <c r="E269" s="131"/>
    </row>
    <row r="270" ht="14.25" customHeight="1">
      <c r="E270" s="131"/>
    </row>
    <row r="271" ht="14.25" customHeight="1">
      <c r="E271" s="131"/>
    </row>
    <row r="272" ht="14.25" customHeight="1">
      <c r="E272" s="131"/>
    </row>
    <row r="273" ht="14.25" customHeight="1">
      <c r="E273" s="131"/>
    </row>
    <row r="274" ht="14.25" customHeight="1">
      <c r="E274" s="131"/>
    </row>
    <row r="275" ht="14.25" customHeight="1">
      <c r="E275" s="131"/>
    </row>
    <row r="276" ht="14.25" customHeight="1">
      <c r="E276" s="131"/>
    </row>
    <row r="277" ht="14.25" customHeight="1">
      <c r="E277" s="131"/>
    </row>
    <row r="278" ht="14.25" customHeight="1">
      <c r="E278" s="131"/>
    </row>
    <row r="279" ht="14.25" customHeight="1">
      <c r="E279" s="131"/>
    </row>
    <row r="280" ht="14.25" customHeight="1">
      <c r="E280" s="131"/>
    </row>
    <row r="281" ht="14.25" customHeight="1">
      <c r="E281" s="131"/>
    </row>
    <row r="282" ht="14.25" customHeight="1">
      <c r="E282" s="131"/>
    </row>
    <row r="283" ht="14.25" customHeight="1">
      <c r="E283" s="131"/>
    </row>
    <row r="284" ht="14.25" customHeight="1">
      <c r="E284" s="131"/>
    </row>
    <row r="285" ht="14.25" customHeight="1">
      <c r="E285" s="131"/>
    </row>
    <row r="286" ht="14.25" customHeight="1">
      <c r="E286" s="131"/>
    </row>
    <row r="287" ht="14.25" customHeight="1">
      <c r="E287" s="131"/>
    </row>
    <row r="288" ht="14.25" customHeight="1">
      <c r="E288" s="131"/>
    </row>
    <row r="289" ht="14.25" customHeight="1">
      <c r="E289" s="131"/>
    </row>
    <row r="290" ht="14.25" customHeight="1">
      <c r="E290" s="131"/>
    </row>
    <row r="291" ht="14.25" customHeight="1">
      <c r="E291" s="131"/>
    </row>
    <row r="292" ht="14.25" customHeight="1">
      <c r="E292" s="131"/>
    </row>
    <row r="293" ht="14.25" customHeight="1">
      <c r="E293" s="131"/>
    </row>
    <row r="294" ht="14.25" customHeight="1">
      <c r="E294" s="131"/>
    </row>
    <row r="295" ht="14.25" customHeight="1">
      <c r="E295" s="131"/>
    </row>
    <row r="296" ht="14.25" customHeight="1">
      <c r="E296" s="131"/>
    </row>
    <row r="297" ht="14.25" customHeight="1">
      <c r="E297" s="131"/>
    </row>
    <row r="298" ht="14.25" customHeight="1">
      <c r="E298" s="131"/>
    </row>
    <row r="299" ht="14.25" customHeight="1">
      <c r="E299" s="131"/>
    </row>
    <row r="300" ht="14.25" customHeight="1">
      <c r="E300" s="131"/>
    </row>
    <row r="301" ht="14.25" customHeight="1">
      <c r="E301" s="131"/>
    </row>
    <row r="302" ht="14.25" customHeight="1">
      <c r="E302" s="131"/>
    </row>
    <row r="303" ht="14.25" customHeight="1">
      <c r="E303" s="131"/>
    </row>
    <row r="304" ht="14.25" customHeight="1">
      <c r="E304" s="131"/>
    </row>
    <row r="305" ht="14.25" customHeight="1">
      <c r="E305" s="131"/>
    </row>
    <row r="306" ht="14.25" customHeight="1">
      <c r="E306" s="131"/>
    </row>
    <row r="307" ht="14.25" customHeight="1">
      <c r="E307" s="131"/>
    </row>
    <row r="308" ht="14.25" customHeight="1">
      <c r="E308" s="131"/>
    </row>
    <row r="309" ht="14.25" customHeight="1">
      <c r="E309" s="131"/>
    </row>
    <row r="310" ht="14.25" customHeight="1">
      <c r="E310" s="131"/>
    </row>
    <row r="311" ht="14.25" customHeight="1">
      <c r="E311" s="131"/>
    </row>
    <row r="312" ht="14.25" customHeight="1">
      <c r="E312" s="131"/>
    </row>
    <row r="313" ht="14.25" customHeight="1">
      <c r="E313" s="131"/>
    </row>
    <row r="314" ht="14.25" customHeight="1">
      <c r="E314" s="131"/>
    </row>
    <row r="315" ht="14.25" customHeight="1">
      <c r="E315" s="131"/>
    </row>
    <row r="316" ht="14.25" customHeight="1">
      <c r="E316" s="131"/>
    </row>
    <row r="317" ht="14.25" customHeight="1">
      <c r="E317" s="131"/>
    </row>
    <row r="318" ht="14.25" customHeight="1">
      <c r="E318" s="131"/>
    </row>
    <row r="319" ht="14.25" customHeight="1">
      <c r="E319" s="131"/>
    </row>
    <row r="320" ht="14.25" customHeight="1">
      <c r="E320" s="131"/>
    </row>
    <row r="321" ht="14.25" customHeight="1">
      <c r="E321" s="131"/>
    </row>
    <row r="322" ht="14.25" customHeight="1">
      <c r="E322" s="131"/>
    </row>
    <row r="323" ht="14.25" customHeight="1">
      <c r="E323" s="131"/>
    </row>
    <row r="324" ht="14.25" customHeight="1">
      <c r="E324" s="131"/>
    </row>
    <row r="325" ht="14.25" customHeight="1">
      <c r="E325" s="131"/>
    </row>
    <row r="326" ht="14.25" customHeight="1">
      <c r="E326" s="131"/>
    </row>
    <row r="327" ht="14.25" customHeight="1">
      <c r="E327" s="131"/>
    </row>
    <row r="328" ht="14.25" customHeight="1">
      <c r="E328" s="131"/>
    </row>
    <row r="329" ht="14.25" customHeight="1">
      <c r="E329" s="131"/>
    </row>
    <row r="330" ht="14.25" customHeight="1">
      <c r="E330" s="131"/>
    </row>
    <row r="331" ht="14.25" customHeight="1">
      <c r="E331" s="131"/>
    </row>
    <row r="332" ht="14.25" customHeight="1">
      <c r="E332" s="131"/>
    </row>
    <row r="333" ht="14.25" customHeight="1">
      <c r="E333" s="131"/>
    </row>
    <row r="334" ht="14.25" customHeight="1">
      <c r="E334" s="131"/>
    </row>
    <row r="335" ht="14.25" customHeight="1">
      <c r="E335" s="131"/>
    </row>
    <row r="336" ht="14.25" customHeight="1">
      <c r="E336" s="131"/>
    </row>
    <row r="337" ht="14.25" customHeight="1">
      <c r="E337" s="131"/>
    </row>
    <row r="338" ht="14.25" customHeight="1">
      <c r="E338" s="131"/>
    </row>
    <row r="339" ht="14.25" customHeight="1">
      <c r="E339" s="131"/>
    </row>
    <row r="340" ht="14.25" customHeight="1">
      <c r="E340" s="131"/>
    </row>
    <row r="341" ht="14.25" customHeight="1">
      <c r="E341" s="131"/>
    </row>
    <row r="342" ht="14.25" customHeight="1">
      <c r="E342" s="131"/>
    </row>
    <row r="343" ht="14.25" customHeight="1">
      <c r="E343" s="131"/>
    </row>
    <row r="344" ht="14.25" customHeight="1">
      <c r="E344" s="131"/>
    </row>
    <row r="345" ht="14.25" customHeight="1">
      <c r="E345" s="131"/>
    </row>
    <row r="346" ht="14.25" customHeight="1">
      <c r="E346" s="131"/>
    </row>
    <row r="347" ht="14.25" customHeight="1">
      <c r="E347" s="131"/>
    </row>
    <row r="348" ht="14.25" customHeight="1">
      <c r="E348" s="131"/>
    </row>
    <row r="349" ht="14.25" customHeight="1">
      <c r="E349" s="131"/>
    </row>
    <row r="350" ht="14.25" customHeight="1">
      <c r="E350" s="131"/>
    </row>
    <row r="351" ht="14.25" customHeight="1">
      <c r="E351" s="131"/>
    </row>
    <row r="352" ht="14.25" customHeight="1">
      <c r="E352" s="131"/>
    </row>
    <row r="353" ht="14.25" customHeight="1">
      <c r="E353" s="131"/>
    </row>
    <row r="354" ht="14.25" customHeight="1">
      <c r="E354" s="131"/>
    </row>
    <row r="355" ht="14.25" customHeight="1">
      <c r="E355" s="131"/>
    </row>
    <row r="356" ht="14.25" customHeight="1">
      <c r="E356" s="131"/>
    </row>
    <row r="357" ht="14.25" customHeight="1">
      <c r="E357" s="131"/>
    </row>
    <row r="358" ht="14.25" customHeight="1">
      <c r="E358" s="131"/>
    </row>
    <row r="359" ht="14.25" customHeight="1">
      <c r="E359" s="131"/>
    </row>
    <row r="360" ht="14.25" customHeight="1">
      <c r="E360" s="131"/>
    </row>
    <row r="361" ht="14.25" customHeight="1">
      <c r="E361" s="131"/>
    </row>
    <row r="362" ht="14.25" customHeight="1">
      <c r="E362" s="131"/>
    </row>
    <row r="363" ht="14.25" customHeight="1">
      <c r="E363" s="131"/>
    </row>
    <row r="364" ht="14.25" customHeight="1">
      <c r="E364" s="131"/>
    </row>
    <row r="365" ht="14.25" customHeight="1">
      <c r="E365" s="131"/>
    </row>
    <row r="366" ht="14.25" customHeight="1">
      <c r="E366" s="131"/>
    </row>
    <row r="367" ht="14.25" customHeight="1">
      <c r="E367" s="131"/>
    </row>
    <row r="368" ht="14.25" customHeight="1">
      <c r="E368" s="131"/>
    </row>
    <row r="369" ht="14.25" customHeight="1">
      <c r="E369" s="131"/>
    </row>
    <row r="370" ht="14.25" customHeight="1">
      <c r="E370" s="131"/>
    </row>
    <row r="371" ht="14.25" customHeight="1">
      <c r="E371" s="131"/>
    </row>
    <row r="372" ht="14.25" customHeight="1">
      <c r="E372" s="131"/>
    </row>
    <row r="373" ht="14.25" customHeight="1">
      <c r="E373" s="131"/>
    </row>
    <row r="374" ht="14.25" customHeight="1">
      <c r="E374" s="131"/>
    </row>
    <row r="375" ht="14.25" customHeight="1">
      <c r="E375" s="131"/>
    </row>
    <row r="376" ht="14.25" customHeight="1">
      <c r="E376" s="131"/>
    </row>
    <row r="377" ht="14.25" customHeight="1">
      <c r="E377" s="131"/>
    </row>
    <row r="378" ht="14.25" customHeight="1">
      <c r="E378" s="131"/>
    </row>
    <row r="379" ht="14.25" customHeight="1">
      <c r="E379" s="131"/>
    </row>
    <row r="380" ht="14.25" customHeight="1">
      <c r="E380" s="131"/>
    </row>
    <row r="381" ht="14.25" customHeight="1">
      <c r="E381" s="131"/>
    </row>
    <row r="382" ht="14.25" customHeight="1">
      <c r="E382" s="131"/>
    </row>
    <row r="383" ht="14.25" customHeight="1">
      <c r="E383" s="131"/>
    </row>
    <row r="384" ht="14.25" customHeight="1">
      <c r="E384" s="131"/>
    </row>
    <row r="385" ht="14.25" customHeight="1">
      <c r="E385" s="131"/>
    </row>
    <row r="386" ht="14.25" customHeight="1">
      <c r="E386" s="131"/>
    </row>
    <row r="387" ht="14.25" customHeight="1">
      <c r="E387" s="131"/>
    </row>
    <row r="388" ht="14.25" customHeight="1">
      <c r="E388" s="131"/>
    </row>
    <row r="389" ht="14.25" customHeight="1">
      <c r="E389" s="131"/>
    </row>
    <row r="390" ht="14.25" customHeight="1">
      <c r="E390" s="131"/>
    </row>
    <row r="391" ht="14.25" customHeight="1">
      <c r="E391" s="131"/>
    </row>
    <row r="392" ht="14.25" customHeight="1">
      <c r="E392" s="131"/>
    </row>
    <row r="393" ht="14.25" customHeight="1">
      <c r="E393" s="131"/>
    </row>
    <row r="394" ht="14.25" customHeight="1">
      <c r="E394" s="131"/>
    </row>
    <row r="395" ht="14.25" customHeight="1">
      <c r="E395" s="131"/>
    </row>
    <row r="396" ht="14.25" customHeight="1">
      <c r="E396" s="131"/>
    </row>
    <row r="397" ht="14.25" customHeight="1">
      <c r="E397" s="131"/>
    </row>
    <row r="398" ht="14.25" customHeight="1">
      <c r="E398" s="131"/>
    </row>
    <row r="399" ht="14.25" customHeight="1">
      <c r="E399" s="131"/>
    </row>
    <row r="400" ht="14.25" customHeight="1">
      <c r="E400" s="131"/>
    </row>
    <row r="401" ht="14.25" customHeight="1">
      <c r="E401" s="131"/>
    </row>
    <row r="402" ht="14.25" customHeight="1">
      <c r="E402" s="131"/>
    </row>
    <row r="403" ht="14.25" customHeight="1">
      <c r="E403" s="131"/>
    </row>
    <row r="404" ht="14.25" customHeight="1">
      <c r="E404" s="131"/>
    </row>
    <row r="405" ht="14.25" customHeight="1">
      <c r="E405" s="131"/>
    </row>
    <row r="406" ht="14.25" customHeight="1">
      <c r="E406" s="131"/>
    </row>
    <row r="407" ht="14.25" customHeight="1">
      <c r="E407" s="131"/>
    </row>
    <row r="408" ht="14.25" customHeight="1">
      <c r="E408" s="131"/>
    </row>
    <row r="409" ht="14.25" customHeight="1">
      <c r="E409" s="131"/>
    </row>
    <row r="410" ht="14.25" customHeight="1">
      <c r="E410" s="131"/>
    </row>
    <row r="411" ht="14.25" customHeight="1">
      <c r="E411" s="131"/>
    </row>
    <row r="412" ht="14.25" customHeight="1">
      <c r="E412" s="131"/>
    </row>
    <row r="413" ht="14.25" customHeight="1">
      <c r="E413" s="131"/>
    </row>
    <row r="414" ht="14.25" customHeight="1">
      <c r="E414" s="131"/>
    </row>
    <row r="415" ht="14.25" customHeight="1">
      <c r="E415" s="131"/>
    </row>
    <row r="416" ht="14.25" customHeight="1">
      <c r="E416" s="131"/>
    </row>
    <row r="417" ht="14.25" customHeight="1">
      <c r="E417" s="131"/>
    </row>
    <row r="418" ht="14.25" customHeight="1">
      <c r="E418" s="131"/>
    </row>
    <row r="419" ht="14.25" customHeight="1">
      <c r="E419" s="131"/>
    </row>
    <row r="420" ht="14.25" customHeight="1">
      <c r="E420" s="131"/>
    </row>
    <row r="421" ht="14.25" customHeight="1">
      <c r="E421" s="131"/>
    </row>
    <row r="422" ht="14.25" customHeight="1">
      <c r="E422" s="131"/>
    </row>
    <row r="423" ht="14.25" customHeight="1">
      <c r="E423" s="131"/>
    </row>
    <row r="424" ht="14.25" customHeight="1">
      <c r="E424" s="131"/>
    </row>
    <row r="425" ht="14.25" customHeight="1">
      <c r="E425" s="131"/>
    </row>
    <row r="426" ht="14.25" customHeight="1">
      <c r="E426" s="131"/>
    </row>
    <row r="427" ht="14.25" customHeight="1">
      <c r="E427" s="131"/>
    </row>
    <row r="428" ht="14.25" customHeight="1">
      <c r="E428" s="131"/>
    </row>
    <row r="429" ht="14.25" customHeight="1">
      <c r="E429" s="131"/>
    </row>
    <row r="430" ht="14.25" customHeight="1">
      <c r="E430" s="131"/>
    </row>
    <row r="431" ht="14.25" customHeight="1">
      <c r="E431" s="131"/>
    </row>
    <row r="432" ht="14.25" customHeight="1">
      <c r="E432" s="131"/>
    </row>
    <row r="433" ht="14.25" customHeight="1">
      <c r="E433" s="131"/>
    </row>
    <row r="434" ht="14.25" customHeight="1">
      <c r="E434" s="131"/>
    </row>
    <row r="435" ht="14.25" customHeight="1">
      <c r="E435" s="131"/>
    </row>
    <row r="436" ht="14.25" customHeight="1">
      <c r="E436" s="131"/>
    </row>
    <row r="437" ht="14.25" customHeight="1">
      <c r="E437" s="131"/>
    </row>
    <row r="438" ht="14.25" customHeight="1">
      <c r="E438" s="131"/>
    </row>
    <row r="439" ht="14.25" customHeight="1">
      <c r="E439" s="131"/>
    </row>
    <row r="440" ht="14.25" customHeight="1">
      <c r="E440" s="131"/>
    </row>
    <row r="441" ht="14.25" customHeight="1">
      <c r="E441" s="131"/>
    </row>
    <row r="442" ht="14.25" customHeight="1">
      <c r="E442" s="131"/>
    </row>
    <row r="443" ht="14.25" customHeight="1">
      <c r="E443" s="131"/>
    </row>
    <row r="444" ht="14.25" customHeight="1">
      <c r="E444" s="131"/>
    </row>
    <row r="445" ht="14.25" customHeight="1">
      <c r="E445" s="131"/>
    </row>
    <row r="446" ht="14.25" customHeight="1">
      <c r="E446" s="131"/>
    </row>
    <row r="447" ht="14.25" customHeight="1">
      <c r="E447" s="131"/>
    </row>
    <row r="448" ht="14.25" customHeight="1">
      <c r="E448" s="131"/>
    </row>
    <row r="449" ht="14.25" customHeight="1">
      <c r="E449" s="131"/>
    </row>
    <row r="450" ht="14.25" customHeight="1">
      <c r="E450" s="131"/>
    </row>
    <row r="451" ht="14.25" customHeight="1">
      <c r="E451" s="131"/>
    </row>
    <row r="452" ht="14.25" customHeight="1">
      <c r="E452" s="131"/>
    </row>
    <row r="453" ht="14.25" customHeight="1">
      <c r="E453" s="131"/>
    </row>
    <row r="454" ht="14.25" customHeight="1">
      <c r="E454" s="131"/>
    </row>
    <row r="455" ht="14.25" customHeight="1">
      <c r="E455" s="131"/>
    </row>
    <row r="456" ht="14.25" customHeight="1">
      <c r="E456" s="131"/>
    </row>
    <row r="457" ht="14.25" customHeight="1">
      <c r="E457" s="131"/>
    </row>
    <row r="458" ht="14.25" customHeight="1">
      <c r="E458" s="131"/>
    </row>
    <row r="459" ht="14.25" customHeight="1">
      <c r="E459" s="131"/>
    </row>
    <row r="460" ht="14.25" customHeight="1">
      <c r="E460" s="131"/>
    </row>
    <row r="461" ht="14.25" customHeight="1">
      <c r="E461" s="131"/>
    </row>
    <row r="462" ht="14.25" customHeight="1">
      <c r="E462" s="131"/>
    </row>
    <row r="463" ht="14.25" customHeight="1">
      <c r="E463" s="131"/>
    </row>
    <row r="464" ht="14.25" customHeight="1">
      <c r="E464" s="131"/>
    </row>
    <row r="465" ht="14.25" customHeight="1">
      <c r="E465" s="131"/>
    </row>
    <row r="466" ht="14.25" customHeight="1">
      <c r="E466" s="131"/>
    </row>
    <row r="467" ht="14.25" customHeight="1">
      <c r="E467" s="131"/>
    </row>
    <row r="468" ht="14.25" customHeight="1">
      <c r="E468" s="131"/>
    </row>
    <row r="469" ht="14.25" customHeight="1">
      <c r="E469" s="131"/>
    </row>
    <row r="470" ht="14.25" customHeight="1">
      <c r="E470" s="131"/>
    </row>
    <row r="471" ht="14.25" customHeight="1">
      <c r="E471" s="131"/>
    </row>
    <row r="472" ht="14.25" customHeight="1">
      <c r="E472" s="131"/>
    </row>
    <row r="473" ht="14.25" customHeight="1">
      <c r="E473" s="131"/>
    </row>
    <row r="474" ht="14.25" customHeight="1">
      <c r="E474" s="131"/>
    </row>
    <row r="475" ht="14.25" customHeight="1">
      <c r="E475" s="131"/>
    </row>
    <row r="476" ht="14.25" customHeight="1">
      <c r="E476" s="131"/>
    </row>
    <row r="477" ht="14.25" customHeight="1">
      <c r="E477" s="131"/>
    </row>
    <row r="478" ht="14.25" customHeight="1">
      <c r="E478" s="131"/>
    </row>
    <row r="479" ht="14.25" customHeight="1">
      <c r="E479" s="131"/>
    </row>
    <row r="480" ht="14.25" customHeight="1">
      <c r="E480" s="131"/>
    </row>
    <row r="481" ht="14.25" customHeight="1">
      <c r="E481" s="131"/>
    </row>
    <row r="482" ht="14.25" customHeight="1">
      <c r="E482" s="131"/>
    </row>
    <row r="483" ht="14.25" customHeight="1">
      <c r="E483" s="131"/>
    </row>
    <row r="484" ht="14.25" customHeight="1">
      <c r="E484" s="131"/>
    </row>
    <row r="485" ht="14.25" customHeight="1">
      <c r="E485" s="131"/>
    </row>
    <row r="486" ht="14.25" customHeight="1">
      <c r="E486" s="131"/>
    </row>
    <row r="487" ht="14.25" customHeight="1">
      <c r="E487" s="131"/>
    </row>
    <row r="488" ht="14.25" customHeight="1">
      <c r="E488" s="131"/>
    </row>
    <row r="489" ht="14.25" customHeight="1">
      <c r="E489" s="131"/>
    </row>
    <row r="490" ht="14.25" customHeight="1">
      <c r="E490" s="131"/>
    </row>
    <row r="491" ht="14.25" customHeight="1">
      <c r="E491" s="131"/>
    </row>
    <row r="492" ht="14.25" customHeight="1">
      <c r="E492" s="131"/>
    </row>
    <row r="493" ht="14.25" customHeight="1">
      <c r="E493" s="131"/>
    </row>
    <row r="494" ht="14.25" customHeight="1">
      <c r="E494" s="131"/>
    </row>
    <row r="495" ht="14.25" customHeight="1">
      <c r="E495" s="131"/>
    </row>
    <row r="496" ht="14.25" customHeight="1">
      <c r="E496" s="131"/>
    </row>
    <row r="497" ht="14.25" customHeight="1">
      <c r="E497" s="131"/>
    </row>
    <row r="498" ht="14.25" customHeight="1">
      <c r="E498" s="131"/>
    </row>
    <row r="499" ht="14.25" customHeight="1">
      <c r="E499" s="131"/>
    </row>
    <row r="500" ht="14.25" customHeight="1">
      <c r="E500" s="131"/>
    </row>
    <row r="501" ht="14.25" customHeight="1">
      <c r="E501" s="131"/>
    </row>
    <row r="502" ht="14.25" customHeight="1">
      <c r="E502" s="131"/>
    </row>
    <row r="503" ht="14.25" customHeight="1">
      <c r="E503" s="131"/>
    </row>
    <row r="504" ht="14.25" customHeight="1">
      <c r="E504" s="131"/>
    </row>
    <row r="505" ht="14.25" customHeight="1">
      <c r="E505" s="131"/>
    </row>
    <row r="506" ht="14.25" customHeight="1">
      <c r="E506" s="131"/>
    </row>
    <row r="507" ht="14.25" customHeight="1">
      <c r="E507" s="131"/>
    </row>
    <row r="508" ht="14.25" customHeight="1">
      <c r="E508" s="131"/>
    </row>
    <row r="509" ht="14.25" customHeight="1">
      <c r="E509" s="131"/>
    </row>
    <row r="510" ht="14.25" customHeight="1">
      <c r="E510" s="131"/>
    </row>
    <row r="511" ht="14.25" customHeight="1">
      <c r="E511" s="131"/>
    </row>
    <row r="512" ht="14.25" customHeight="1">
      <c r="E512" s="131"/>
    </row>
    <row r="513" ht="14.25" customHeight="1">
      <c r="E513" s="131"/>
    </row>
    <row r="514" ht="14.25" customHeight="1">
      <c r="E514" s="131"/>
    </row>
    <row r="515" ht="14.25" customHeight="1">
      <c r="E515" s="131"/>
    </row>
    <row r="516" ht="14.25" customHeight="1">
      <c r="E516" s="131"/>
    </row>
    <row r="517" ht="14.25" customHeight="1">
      <c r="E517" s="131"/>
    </row>
    <row r="518" ht="14.25" customHeight="1">
      <c r="E518" s="131"/>
    </row>
    <row r="519" ht="14.25" customHeight="1">
      <c r="E519" s="131"/>
    </row>
    <row r="520" ht="14.25" customHeight="1">
      <c r="E520" s="131"/>
    </row>
    <row r="521" ht="14.25" customHeight="1">
      <c r="E521" s="131"/>
    </row>
    <row r="522" ht="14.25" customHeight="1">
      <c r="E522" s="131"/>
    </row>
    <row r="523" ht="14.25" customHeight="1">
      <c r="E523" s="131"/>
    </row>
    <row r="524" ht="14.25" customHeight="1">
      <c r="E524" s="131"/>
    </row>
    <row r="525" ht="14.25" customHeight="1">
      <c r="E525" s="131"/>
    </row>
    <row r="526" ht="14.25" customHeight="1">
      <c r="E526" s="131"/>
    </row>
    <row r="527" ht="14.25" customHeight="1">
      <c r="E527" s="131"/>
    </row>
    <row r="528" ht="14.25" customHeight="1">
      <c r="E528" s="131"/>
    </row>
    <row r="529" ht="14.25" customHeight="1">
      <c r="E529" s="131"/>
    </row>
    <row r="530" ht="14.25" customHeight="1">
      <c r="E530" s="131"/>
    </row>
    <row r="531" ht="14.25" customHeight="1">
      <c r="E531" s="131"/>
    </row>
    <row r="532" ht="14.25" customHeight="1">
      <c r="E532" s="131"/>
    </row>
    <row r="533" ht="14.25" customHeight="1">
      <c r="E533" s="131"/>
    </row>
    <row r="534" ht="14.25" customHeight="1">
      <c r="E534" s="131"/>
    </row>
    <row r="535" ht="14.25" customHeight="1">
      <c r="E535" s="131"/>
    </row>
    <row r="536" ht="14.25" customHeight="1">
      <c r="E536" s="131"/>
    </row>
    <row r="537" ht="14.25" customHeight="1">
      <c r="E537" s="131"/>
    </row>
    <row r="538" ht="14.25" customHeight="1">
      <c r="E538" s="131"/>
    </row>
    <row r="539" ht="14.25" customHeight="1">
      <c r="E539" s="131"/>
    </row>
    <row r="540" ht="14.25" customHeight="1">
      <c r="E540" s="131"/>
    </row>
    <row r="541" ht="14.25" customHeight="1">
      <c r="E541" s="131"/>
    </row>
    <row r="542" ht="14.25" customHeight="1">
      <c r="E542" s="131"/>
    </row>
    <row r="543" ht="14.25" customHeight="1">
      <c r="E543" s="131"/>
    </row>
    <row r="544" ht="14.25" customHeight="1">
      <c r="E544" s="131"/>
    </row>
    <row r="545" ht="14.25" customHeight="1">
      <c r="E545" s="131"/>
    </row>
    <row r="546" ht="14.25" customHeight="1">
      <c r="E546" s="131"/>
    </row>
    <row r="547" ht="14.25" customHeight="1">
      <c r="E547" s="131"/>
    </row>
    <row r="548" ht="14.25" customHeight="1">
      <c r="E548" s="131"/>
    </row>
    <row r="549" ht="14.25" customHeight="1">
      <c r="E549" s="131"/>
    </row>
    <row r="550" ht="14.25" customHeight="1">
      <c r="E550" s="131"/>
    </row>
    <row r="551" ht="14.25" customHeight="1">
      <c r="E551" s="131"/>
    </row>
    <row r="552" ht="14.25" customHeight="1">
      <c r="E552" s="131"/>
    </row>
    <row r="553" ht="14.25" customHeight="1">
      <c r="E553" s="131"/>
    </row>
    <row r="554" ht="14.25" customHeight="1">
      <c r="E554" s="131"/>
    </row>
    <row r="555" ht="14.25" customHeight="1">
      <c r="E555" s="131"/>
    </row>
    <row r="556" ht="14.25" customHeight="1">
      <c r="E556" s="131"/>
    </row>
    <row r="557" ht="14.25" customHeight="1">
      <c r="E557" s="131"/>
    </row>
    <row r="558" ht="14.25" customHeight="1">
      <c r="E558" s="131"/>
    </row>
    <row r="559" ht="14.25" customHeight="1">
      <c r="E559" s="131"/>
    </row>
    <row r="560" ht="14.25" customHeight="1">
      <c r="E560" s="131"/>
    </row>
    <row r="561" ht="14.25" customHeight="1">
      <c r="E561" s="131"/>
    </row>
    <row r="562" ht="14.25" customHeight="1">
      <c r="E562" s="131"/>
    </row>
    <row r="563" ht="14.25" customHeight="1">
      <c r="E563" s="131"/>
    </row>
    <row r="564" ht="14.25" customHeight="1">
      <c r="E564" s="131"/>
    </row>
    <row r="565" ht="14.25" customHeight="1">
      <c r="E565" s="131"/>
    </row>
    <row r="566" ht="14.25" customHeight="1">
      <c r="E566" s="131"/>
    </row>
    <row r="567" ht="14.25" customHeight="1">
      <c r="E567" s="131"/>
    </row>
    <row r="568" ht="14.25" customHeight="1">
      <c r="E568" s="131"/>
    </row>
    <row r="569" ht="14.25" customHeight="1">
      <c r="E569" s="131"/>
    </row>
    <row r="570" ht="14.25" customHeight="1">
      <c r="E570" s="131"/>
    </row>
    <row r="571" ht="14.25" customHeight="1">
      <c r="E571" s="131"/>
    </row>
    <row r="572" ht="14.25" customHeight="1">
      <c r="E572" s="131"/>
    </row>
    <row r="573" ht="14.25" customHeight="1">
      <c r="E573" s="131"/>
    </row>
    <row r="574" ht="14.25" customHeight="1">
      <c r="E574" s="131"/>
    </row>
    <row r="575" ht="14.25" customHeight="1">
      <c r="E575" s="131"/>
    </row>
    <row r="576" ht="14.25" customHeight="1">
      <c r="E576" s="131"/>
    </row>
    <row r="577" ht="14.25" customHeight="1">
      <c r="E577" s="131"/>
    </row>
    <row r="578" ht="14.25" customHeight="1">
      <c r="E578" s="131"/>
    </row>
    <row r="579" ht="14.25" customHeight="1">
      <c r="E579" s="131"/>
    </row>
    <row r="580" ht="14.25" customHeight="1">
      <c r="E580" s="131"/>
    </row>
    <row r="581" ht="14.25" customHeight="1">
      <c r="E581" s="131"/>
    </row>
    <row r="582" ht="14.25" customHeight="1">
      <c r="E582" s="131"/>
    </row>
    <row r="583" ht="14.25" customHeight="1">
      <c r="E583" s="131"/>
    </row>
    <row r="584" ht="14.25" customHeight="1">
      <c r="E584" s="131"/>
    </row>
    <row r="585" ht="14.25" customHeight="1">
      <c r="E585" s="131"/>
    </row>
    <row r="586" ht="14.25" customHeight="1">
      <c r="E586" s="131"/>
    </row>
    <row r="587" ht="14.25" customHeight="1">
      <c r="E587" s="131"/>
    </row>
    <row r="588" ht="14.25" customHeight="1">
      <c r="E588" s="131"/>
    </row>
    <row r="589" ht="14.25" customHeight="1">
      <c r="E589" s="131"/>
    </row>
    <row r="590" ht="14.25" customHeight="1">
      <c r="E590" s="131"/>
    </row>
    <row r="591" ht="14.25" customHeight="1">
      <c r="E591" s="131"/>
    </row>
    <row r="592" ht="14.25" customHeight="1">
      <c r="E592" s="131"/>
    </row>
    <row r="593" ht="14.25" customHeight="1">
      <c r="E593" s="131"/>
    </row>
    <row r="594" ht="14.25" customHeight="1">
      <c r="E594" s="131"/>
    </row>
    <row r="595" ht="14.25" customHeight="1">
      <c r="E595" s="131"/>
    </row>
    <row r="596" ht="14.25" customHeight="1">
      <c r="E596" s="131"/>
    </row>
    <row r="597" ht="14.25" customHeight="1">
      <c r="E597" s="131"/>
    </row>
    <row r="598" ht="14.25" customHeight="1">
      <c r="E598" s="131"/>
    </row>
    <row r="599" ht="14.25" customHeight="1">
      <c r="E599" s="131"/>
    </row>
    <row r="600" ht="14.25" customHeight="1">
      <c r="E600" s="131"/>
    </row>
    <row r="601" ht="14.25" customHeight="1">
      <c r="E601" s="131"/>
    </row>
    <row r="602" ht="14.25" customHeight="1">
      <c r="E602" s="131"/>
    </row>
    <row r="603" ht="14.25" customHeight="1">
      <c r="E603" s="131"/>
    </row>
    <row r="604" ht="14.25" customHeight="1">
      <c r="E604" s="131"/>
    </row>
    <row r="605" ht="14.25" customHeight="1">
      <c r="E605" s="131"/>
    </row>
    <row r="606" ht="14.25" customHeight="1">
      <c r="E606" s="131"/>
    </row>
    <row r="607" ht="14.25" customHeight="1">
      <c r="E607" s="131"/>
    </row>
    <row r="608" ht="14.25" customHeight="1">
      <c r="E608" s="131"/>
    </row>
    <row r="609" ht="14.25" customHeight="1">
      <c r="E609" s="131"/>
    </row>
    <row r="610" ht="14.25" customHeight="1">
      <c r="E610" s="131"/>
    </row>
    <row r="611" ht="14.25" customHeight="1">
      <c r="E611" s="131"/>
    </row>
    <row r="612" ht="14.25" customHeight="1">
      <c r="E612" s="131"/>
    </row>
    <row r="613" ht="14.25" customHeight="1">
      <c r="E613" s="131"/>
    </row>
    <row r="614" ht="14.25" customHeight="1">
      <c r="E614" s="131"/>
    </row>
    <row r="615" ht="14.25" customHeight="1">
      <c r="E615" s="131"/>
    </row>
    <row r="616" ht="14.25" customHeight="1">
      <c r="E616" s="131"/>
    </row>
    <row r="617" ht="14.25" customHeight="1">
      <c r="E617" s="131"/>
    </row>
    <row r="618" ht="14.25" customHeight="1">
      <c r="E618" s="131"/>
    </row>
    <row r="619" ht="14.25" customHeight="1">
      <c r="E619" s="131"/>
    </row>
    <row r="620" ht="14.25" customHeight="1">
      <c r="E620" s="131"/>
    </row>
    <row r="621" ht="14.25" customHeight="1">
      <c r="E621" s="131"/>
    </row>
    <row r="622" ht="14.25" customHeight="1">
      <c r="E622" s="131"/>
    </row>
    <row r="623" ht="14.25" customHeight="1">
      <c r="E623" s="131"/>
    </row>
    <row r="624" ht="14.25" customHeight="1">
      <c r="E624" s="131"/>
    </row>
    <row r="625" ht="14.25" customHeight="1">
      <c r="E625" s="131"/>
    </row>
    <row r="626" ht="14.25" customHeight="1">
      <c r="E626" s="131"/>
    </row>
    <row r="627" ht="14.25" customHeight="1">
      <c r="E627" s="131"/>
    </row>
    <row r="628" ht="14.25" customHeight="1">
      <c r="E628" s="131"/>
    </row>
    <row r="629" ht="14.25" customHeight="1">
      <c r="E629" s="131"/>
    </row>
    <row r="630" ht="14.25" customHeight="1">
      <c r="E630" s="131"/>
    </row>
    <row r="631" ht="14.25" customHeight="1">
      <c r="E631" s="131"/>
    </row>
    <row r="632" ht="14.25" customHeight="1">
      <c r="E632" s="131"/>
    </row>
    <row r="633" ht="14.25" customHeight="1">
      <c r="E633" s="131"/>
    </row>
    <row r="634" ht="14.25" customHeight="1">
      <c r="E634" s="131"/>
    </row>
    <row r="635" ht="14.25" customHeight="1">
      <c r="E635" s="131"/>
    </row>
    <row r="636" ht="14.25" customHeight="1">
      <c r="E636" s="131"/>
    </row>
    <row r="637" ht="14.25" customHeight="1">
      <c r="E637" s="131"/>
    </row>
    <row r="638" ht="14.25" customHeight="1">
      <c r="E638" s="131"/>
    </row>
    <row r="639" ht="14.25" customHeight="1">
      <c r="E639" s="131"/>
    </row>
    <row r="640" ht="14.25" customHeight="1">
      <c r="E640" s="131"/>
    </row>
    <row r="641" ht="14.25" customHeight="1">
      <c r="E641" s="131"/>
    </row>
    <row r="642" ht="14.25" customHeight="1">
      <c r="E642" s="131"/>
    </row>
    <row r="643" ht="14.25" customHeight="1">
      <c r="E643" s="131"/>
    </row>
    <row r="644" ht="14.25" customHeight="1">
      <c r="E644" s="131"/>
    </row>
    <row r="645" ht="14.25" customHeight="1">
      <c r="E645" s="131"/>
    </row>
    <row r="646" ht="14.25" customHeight="1">
      <c r="E646" s="131"/>
    </row>
    <row r="647" ht="14.25" customHeight="1">
      <c r="E647" s="131"/>
    </row>
    <row r="648" ht="14.25" customHeight="1">
      <c r="E648" s="131"/>
    </row>
    <row r="649" ht="14.25" customHeight="1">
      <c r="E649" s="131"/>
    </row>
    <row r="650" ht="14.25" customHeight="1">
      <c r="E650" s="131"/>
    </row>
    <row r="651" ht="14.25" customHeight="1">
      <c r="E651" s="131"/>
    </row>
    <row r="652" ht="14.25" customHeight="1">
      <c r="E652" s="131"/>
    </row>
    <row r="653" ht="14.25" customHeight="1">
      <c r="E653" s="131"/>
    </row>
    <row r="654" ht="14.25" customHeight="1">
      <c r="E654" s="131"/>
    </row>
    <row r="655" ht="14.25" customHeight="1">
      <c r="E655" s="131"/>
    </row>
    <row r="656" ht="14.25" customHeight="1">
      <c r="E656" s="131"/>
    </row>
    <row r="657" ht="14.25" customHeight="1">
      <c r="E657" s="131"/>
    </row>
    <row r="658" ht="14.25" customHeight="1">
      <c r="E658" s="131"/>
    </row>
    <row r="659" ht="14.25" customHeight="1">
      <c r="E659" s="131"/>
    </row>
    <row r="660" ht="14.25" customHeight="1">
      <c r="E660" s="131"/>
    </row>
    <row r="661" ht="14.25" customHeight="1">
      <c r="E661" s="131"/>
    </row>
    <row r="662" ht="14.25" customHeight="1">
      <c r="E662" s="131"/>
    </row>
    <row r="663" ht="14.25" customHeight="1">
      <c r="E663" s="131"/>
    </row>
    <row r="664" ht="14.25" customHeight="1">
      <c r="E664" s="131"/>
    </row>
    <row r="665" ht="14.25" customHeight="1">
      <c r="E665" s="131"/>
    </row>
    <row r="666" ht="14.25" customHeight="1">
      <c r="E666" s="131"/>
    </row>
    <row r="667" ht="14.25" customHeight="1">
      <c r="E667" s="131"/>
    </row>
    <row r="668" ht="14.25" customHeight="1">
      <c r="E668" s="131"/>
    </row>
    <row r="669" ht="14.25" customHeight="1">
      <c r="E669" s="131"/>
    </row>
    <row r="670" ht="14.25" customHeight="1">
      <c r="E670" s="131"/>
    </row>
    <row r="671" ht="14.25" customHeight="1">
      <c r="E671" s="131"/>
    </row>
    <row r="672" ht="14.25" customHeight="1">
      <c r="E672" s="131"/>
    </row>
    <row r="673" ht="14.25" customHeight="1">
      <c r="E673" s="131"/>
    </row>
    <row r="674" ht="14.25" customHeight="1">
      <c r="E674" s="131"/>
    </row>
    <row r="675" ht="14.25" customHeight="1">
      <c r="E675" s="131"/>
    </row>
    <row r="676" ht="14.25" customHeight="1">
      <c r="E676" s="131"/>
    </row>
    <row r="677" ht="14.25" customHeight="1">
      <c r="E677" s="131"/>
    </row>
    <row r="678" ht="14.25" customHeight="1">
      <c r="E678" s="131"/>
    </row>
    <row r="679" ht="14.25" customHeight="1">
      <c r="E679" s="131"/>
    </row>
    <row r="680" ht="14.25" customHeight="1">
      <c r="E680" s="131"/>
    </row>
    <row r="681" ht="14.25" customHeight="1">
      <c r="E681" s="131"/>
    </row>
    <row r="682" ht="14.25" customHeight="1">
      <c r="E682" s="131"/>
    </row>
    <row r="683" ht="14.25" customHeight="1">
      <c r="E683" s="131"/>
    </row>
    <row r="684" ht="14.25" customHeight="1">
      <c r="E684" s="131"/>
    </row>
    <row r="685" ht="14.25" customHeight="1">
      <c r="E685" s="131"/>
    </row>
    <row r="686" ht="14.25" customHeight="1">
      <c r="E686" s="131"/>
    </row>
    <row r="687" ht="14.25" customHeight="1">
      <c r="E687" s="131"/>
    </row>
    <row r="688" ht="14.25" customHeight="1">
      <c r="E688" s="131"/>
    </row>
    <row r="689" ht="14.25" customHeight="1">
      <c r="E689" s="131"/>
    </row>
    <row r="690" ht="14.25" customHeight="1">
      <c r="E690" s="131"/>
    </row>
    <row r="691" ht="14.25" customHeight="1">
      <c r="E691" s="131"/>
    </row>
    <row r="692" ht="14.25" customHeight="1">
      <c r="E692" s="131"/>
    </row>
    <row r="693" ht="14.25" customHeight="1">
      <c r="E693" s="131"/>
    </row>
    <row r="694" ht="14.25" customHeight="1">
      <c r="E694" s="131"/>
    </row>
    <row r="695" ht="14.25" customHeight="1">
      <c r="E695" s="131"/>
    </row>
    <row r="696" ht="14.25" customHeight="1">
      <c r="E696" s="131"/>
    </row>
    <row r="697" ht="14.25" customHeight="1">
      <c r="E697" s="131"/>
    </row>
    <row r="698" ht="14.25" customHeight="1">
      <c r="E698" s="131"/>
    </row>
    <row r="699" ht="14.25" customHeight="1">
      <c r="E699" s="131"/>
    </row>
    <row r="700" ht="14.25" customHeight="1">
      <c r="E700" s="131"/>
    </row>
    <row r="701" ht="14.25" customHeight="1">
      <c r="E701" s="131"/>
    </row>
    <row r="702" ht="14.25" customHeight="1">
      <c r="E702" s="131"/>
    </row>
    <row r="703" ht="14.25" customHeight="1">
      <c r="E703" s="131"/>
    </row>
    <row r="704" ht="14.25" customHeight="1">
      <c r="E704" s="131"/>
    </row>
    <row r="705" ht="14.25" customHeight="1">
      <c r="E705" s="131"/>
    </row>
    <row r="706" ht="14.25" customHeight="1">
      <c r="E706" s="131"/>
    </row>
    <row r="707" ht="14.25" customHeight="1">
      <c r="E707" s="131"/>
    </row>
    <row r="708" ht="14.25" customHeight="1">
      <c r="E708" s="131"/>
    </row>
    <row r="709" ht="14.25" customHeight="1">
      <c r="E709" s="131"/>
    </row>
    <row r="710" ht="14.25" customHeight="1">
      <c r="E710" s="131"/>
    </row>
    <row r="711" ht="14.25" customHeight="1">
      <c r="E711" s="131"/>
    </row>
    <row r="712" ht="14.25" customHeight="1">
      <c r="E712" s="131"/>
    </row>
    <row r="713" ht="14.25" customHeight="1">
      <c r="E713" s="131"/>
    </row>
    <row r="714" ht="14.25" customHeight="1">
      <c r="E714" s="131"/>
    </row>
    <row r="715" ht="14.25" customHeight="1">
      <c r="E715" s="131"/>
    </row>
    <row r="716" ht="14.25" customHeight="1">
      <c r="E716" s="131"/>
    </row>
    <row r="717" ht="14.25" customHeight="1">
      <c r="E717" s="131"/>
    </row>
    <row r="718" ht="14.25" customHeight="1">
      <c r="E718" s="131"/>
    </row>
    <row r="719" ht="14.25" customHeight="1">
      <c r="E719" s="131"/>
    </row>
    <row r="720" ht="14.25" customHeight="1">
      <c r="E720" s="131"/>
    </row>
    <row r="721" ht="14.25" customHeight="1">
      <c r="E721" s="131"/>
    </row>
    <row r="722" ht="14.25" customHeight="1">
      <c r="E722" s="131"/>
    </row>
    <row r="723" ht="14.25" customHeight="1">
      <c r="E723" s="131"/>
    </row>
    <row r="724" ht="14.25" customHeight="1">
      <c r="E724" s="131"/>
    </row>
    <row r="725" ht="14.25" customHeight="1">
      <c r="E725" s="131"/>
    </row>
    <row r="726" ht="14.25" customHeight="1">
      <c r="E726" s="131"/>
    </row>
    <row r="727" ht="14.25" customHeight="1">
      <c r="E727" s="131"/>
    </row>
    <row r="728" ht="14.25" customHeight="1">
      <c r="E728" s="131"/>
    </row>
    <row r="729" ht="14.25" customHeight="1">
      <c r="E729" s="131"/>
    </row>
    <row r="730" ht="14.25" customHeight="1">
      <c r="E730" s="131"/>
    </row>
    <row r="731" ht="14.25" customHeight="1">
      <c r="E731" s="131"/>
    </row>
    <row r="732" ht="14.25" customHeight="1">
      <c r="E732" s="131"/>
    </row>
    <row r="733" ht="14.25" customHeight="1">
      <c r="E733" s="131"/>
    </row>
    <row r="734" ht="14.25" customHeight="1">
      <c r="E734" s="131"/>
    </row>
    <row r="735" ht="14.25" customHeight="1">
      <c r="E735" s="131"/>
    </row>
    <row r="736" ht="14.25" customHeight="1">
      <c r="E736" s="131"/>
    </row>
    <row r="737" ht="14.25" customHeight="1">
      <c r="E737" s="131"/>
    </row>
    <row r="738" ht="14.25" customHeight="1">
      <c r="E738" s="131"/>
    </row>
    <row r="739" ht="14.25" customHeight="1">
      <c r="E739" s="131"/>
    </row>
    <row r="740" ht="14.25" customHeight="1">
      <c r="E740" s="131"/>
    </row>
    <row r="741" ht="14.25" customHeight="1">
      <c r="E741" s="131"/>
    </row>
    <row r="742" ht="14.25" customHeight="1">
      <c r="E742" s="131"/>
    </row>
    <row r="743" ht="14.25" customHeight="1">
      <c r="E743" s="131"/>
    </row>
    <row r="744" ht="14.25" customHeight="1">
      <c r="E744" s="131"/>
    </row>
    <row r="745" ht="14.25" customHeight="1">
      <c r="E745" s="131"/>
    </row>
    <row r="746" ht="14.25" customHeight="1">
      <c r="E746" s="131"/>
    </row>
    <row r="747" ht="14.25" customHeight="1">
      <c r="E747" s="131"/>
    </row>
    <row r="748" ht="14.25" customHeight="1">
      <c r="E748" s="131"/>
    </row>
    <row r="749" ht="14.25" customHeight="1">
      <c r="E749" s="131"/>
    </row>
    <row r="750" ht="14.25" customHeight="1">
      <c r="E750" s="131"/>
    </row>
    <row r="751" ht="14.25" customHeight="1">
      <c r="E751" s="131"/>
    </row>
    <row r="752" ht="14.25" customHeight="1">
      <c r="E752" s="131"/>
    </row>
    <row r="753" ht="14.25" customHeight="1">
      <c r="E753" s="131"/>
    </row>
    <row r="754" ht="14.25" customHeight="1">
      <c r="E754" s="131"/>
    </row>
    <row r="755" ht="14.25" customHeight="1">
      <c r="E755" s="131"/>
    </row>
    <row r="756" ht="14.25" customHeight="1">
      <c r="E756" s="131"/>
    </row>
    <row r="757" ht="14.25" customHeight="1">
      <c r="E757" s="131"/>
    </row>
    <row r="758" ht="14.25" customHeight="1">
      <c r="E758" s="131"/>
    </row>
    <row r="759" ht="14.25" customHeight="1">
      <c r="E759" s="131"/>
    </row>
    <row r="760" ht="14.25" customHeight="1">
      <c r="E760" s="131"/>
    </row>
    <row r="761" ht="14.25" customHeight="1">
      <c r="E761" s="131"/>
    </row>
    <row r="762" ht="14.25" customHeight="1">
      <c r="E762" s="131"/>
    </row>
    <row r="763" ht="14.25" customHeight="1">
      <c r="E763" s="131"/>
    </row>
    <row r="764" ht="14.25" customHeight="1">
      <c r="E764" s="131"/>
    </row>
    <row r="765" ht="14.25" customHeight="1">
      <c r="E765" s="131"/>
    </row>
    <row r="766" ht="14.25" customHeight="1">
      <c r="E766" s="131"/>
    </row>
    <row r="767" ht="14.25" customHeight="1">
      <c r="E767" s="131"/>
    </row>
    <row r="768" ht="14.25" customHeight="1">
      <c r="E768" s="131"/>
    </row>
    <row r="769" ht="14.25" customHeight="1">
      <c r="E769" s="131"/>
    </row>
    <row r="770" ht="14.25" customHeight="1">
      <c r="E770" s="131"/>
    </row>
    <row r="771" ht="14.25" customHeight="1">
      <c r="E771" s="131"/>
    </row>
    <row r="772" ht="14.25" customHeight="1">
      <c r="E772" s="131"/>
    </row>
    <row r="773" ht="14.25" customHeight="1">
      <c r="E773" s="131"/>
    </row>
    <row r="774" ht="14.25" customHeight="1">
      <c r="E774" s="131"/>
    </row>
    <row r="775" ht="14.25" customHeight="1">
      <c r="E775" s="131"/>
    </row>
    <row r="776" ht="14.25" customHeight="1">
      <c r="E776" s="131"/>
    </row>
    <row r="777" ht="14.25" customHeight="1">
      <c r="E777" s="131"/>
    </row>
    <row r="778" ht="14.25" customHeight="1">
      <c r="E778" s="131"/>
    </row>
    <row r="779" ht="14.25" customHeight="1">
      <c r="E779" s="131"/>
    </row>
    <row r="780" ht="14.25" customHeight="1">
      <c r="E780" s="131"/>
    </row>
    <row r="781" ht="14.25" customHeight="1">
      <c r="E781" s="131"/>
    </row>
    <row r="782" ht="14.25" customHeight="1">
      <c r="E782" s="131"/>
    </row>
    <row r="783" ht="14.25" customHeight="1">
      <c r="E783" s="131"/>
    </row>
    <row r="784" ht="14.25" customHeight="1">
      <c r="E784" s="131"/>
    </row>
    <row r="785" ht="14.25" customHeight="1">
      <c r="E785" s="131"/>
    </row>
    <row r="786" ht="14.25" customHeight="1">
      <c r="E786" s="131"/>
    </row>
    <row r="787" ht="14.25" customHeight="1">
      <c r="E787" s="131"/>
    </row>
    <row r="788" ht="14.25" customHeight="1">
      <c r="E788" s="131"/>
    </row>
    <row r="789" ht="14.25" customHeight="1">
      <c r="E789" s="131"/>
    </row>
    <row r="790" ht="14.25" customHeight="1">
      <c r="E790" s="131"/>
    </row>
    <row r="791" ht="14.25" customHeight="1">
      <c r="E791" s="131"/>
    </row>
    <row r="792" ht="14.25" customHeight="1">
      <c r="E792" s="131"/>
    </row>
    <row r="793" ht="14.25" customHeight="1">
      <c r="E793" s="131"/>
    </row>
    <row r="794" ht="14.25" customHeight="1">
      <c r="E794" s="131"/>
    </row>
    <row r="795" ht="14.25" customHeight="1">
      <c r="E795" s="131"/>
    </row>
    <row r="796" ht="14.25" customHeight="1">
      <c r="E796" s="131"/>
    </row>
    <row r="797" ht="14.25" customHeight="1">
      <c r="E797" s="131"/>
    </row>
    <row r="798" ht="14.25" customHeight="1">
      <c r="E798" s="131"/>
    </row>
    <row r="799" ht="14.25" customHeight="1">
      <c r="E799" s="131"/>
    </row>
    <row r="800" ht="14.25" customHeight="1">
      <c r="E800" s="131"/>
    </row>
    <row r="801" ht="14.25" customHeight="1">
      <c r="E801" s="131"/>
    </row>
    <row r="802" ht="14.25" customHeight="1">
      <c r="E802" s="131"/>
    </row>
    <row r="803" ht="14.25" customHeight="1">
      <c r="E803" s="131"/>
    </row>
    <row r="804" ht="14.25" customHeight="1">
      <c r="E804" s="131"/>
    </row>
    <row r="805" ht="14.25" customHeight="1">
      <c r="E805" s="131"/>
    </row>
    <row r="806" ht="14.25" customHeight="1">
      <c r="E806" s="131"/>
    </row>
    <row r="807" ht="14.25" customHeight="1">
      <c r="E807" s="131"/>
    </row>
    <row r="808" ht="14.25" customHeight="1">
      <c r="E808" s="131"/>
    </row>
    <row r="809" ht="14.25" customHeight="1">
      <c r="E809" s="131"/>
    </row>
    <row r="810" ht="14.25" customHeight="1">
      <c r="E810" s="131"/>
    </row>
    <row r="811" ht="14.25" customHeight="1">
      <c r="E811" s="131"/>
    </row>
    <row r="812" ht="14.25" customHeight="1">
      <c r="E812" s="131"/>
    </row>
    <row r="813" ht="14.25" customHeight="1">
      <c r="E813" s="131"/>
    </row>
    <row r="814" ht="14.25" customHeight="1">
      <c r="E814" s="131"/>
    </row>
    <row r="815" ht="14.25" customHeight="1">
      <c r="E815" s="131"/>
    </row>
    <row r="816" ht="14.25" customHeight="1">
      <c r="E816" s="131"/>
    </row>
    <row r="817" ht="14.25" customHeight="1">
      <c r="E817" s="131"/>
    </row>
    <row r="818" ht="14.25" customHeight="1">
      <c r="E818" s="131"/>
    </row>
    <row r="819" ht="14.25" customHeight="1">
      <c r="E819" s="131"/>
    </row>
    <row r="820" ht="14.25" customHeight="1">
      <c r="E820" s="131"/>
    </row>
    <row r="821" ht="14.25" customHeight="1">
      <c r="E821" s="131"/>
    </row>
    <row r="822" ht="14.25" customHeight="1">
      <c r="E822" s="131"/>
    </row>
    <row r="823" ht="14.25" customHeight="1">
      <c r="E823" s="131"/>
    </row>
    <row r="824" ht="14.25" customHeight="1">
      <c r="E824" s="131"/>
    </row>
    <row r="825" ht="14.25" customHeight="1">
      <c r="E825" s="131"/>
    </row>
    <row r="826" ht="14.25" customHeight="1">
      <c r="E826" s="131"/>
    </row>
    <row r="827" ht="14.25" customHeight="1">
      <c r="E827" s="131"/>
    </row>
    <row r="828" ht="14.25" customHeight="1">
      <c r="E828" s="131"/>
    </row>
    <row r="829" ht="14.25" customHeight="1">
      <c r="E829" s="131"/>
    </row>
    <row r="830" ht="14.25" customHeight="1">
      <c r="E830" s="131"/>
    </row>
    <row r="831" ht="14.25" customHeight="1">
      <c r="E831" s="131"/>
    </row>
    <row r="832" ht="14.25" customHeight="1">
      <c r="E832" s="131"/>
    </row>
    <row r="833" ht="14.25" customHeight="1">
      <c r="E833" s="131"/>
    </row>
    <row r="834" ht="14.25" customHeight="1">
      <c r="E834" s="131"/>
    </row>
    <row r="835" ht="14.25" customHeight="1">
      <c r="E835" s="131"/>
    </row>
    <row r="836" ht="14.25" customHeight="1">
      <c r="E836" s="131"/>
    </row>
    <row r="837" ht="14.25" customHeight="1">
      <c r="E837" s="131"/>
    </row>
    <row r="838" ht="14.25" customHeight="1">
      <c r="E838" s="131"/>
    </row>
    <row r="839" ht="14.25" customHeight="1">
      <c r="E839" s="131"/>
    </row>
    <row r="840" ht="14.25" customHeight="1">
      <c r="E840" s="131"/>
    </row>
    <row r="841" ht="14.25" customHeight="1">
      <c r="E841" s="131"/>
    </row>
    <row r="842" ht="14.25" customHeight="1">
      <c r="E842" s="131"/>
    </row>
    <row r="843" ht="14.25" customHeight="1">
      <c r="E843" s="131"/>
    </row>
    <row r="844" ht="14.25" customHeight="1">
      <c r="E844" s="131"/>
    </row>
    <row r="845" ht="14.25" customHeight="1">
      <c r="E845" s="131"/>
    </row>
    <row r="846" ht="14.25" customHeight="1">
      <c r="E846" s="131"/>
    </row>
    <row r="847" ht="14.25" customHeight="1">
      <c r="E847" s="131"/>
    </row>
    <row r="848" ht="14.25" customHeight="1">
      <c r="E848" s="131"/>
    </row>
    <row r="849" ht="14.25" customHeight="1">
      <c r="E849" s="131"/>
    </row>
    <row r="850" ht="14.25" customHeight="1">
      <c r="E850" s="131"/>
    </row>
    <row r="851" ht="14.25" customHeight="1">
      <c r="E851" s="131"/>
    </row>
    <row r="852" ht="14.25" customHeight="1">
      <c r="E852" s="131"/>
    </row>
    <row r="853" ht="14.25" customHeight="1">
      <c r="E853" s="131"/>
    </row>
    <row r="854" ht="14.25" customHeight="1">
      <c r="E854" s="131"/>
    </row>
    <row r="855" ht="14.25" customHeight="1">
      <c r="E855" s="131"/>
    </row>
    <row r="856" ht="14.25" customHeight="1">
      <c r="E856" s="131"/>
    </row>
    <row r="857" ht="14.25" customHeight="1">
      <c r="E857" s="131"/>
    </row>
    <row r="858" ht="14.25" customHeight="1">
      <c r="E858" s="131"/>
    </row>
    <row r="859" ht="14.25" customHeight="1">
      <c r="E859" s="131"/>
    </row>
    <row r="860" ht="14.25" customHeight="1">
      <c r="E860" s="131"/>
    </row>
    <row r="861" ht="14.25" customHeight="1">
      <c r="E861" s="131"/>
    </row>
    <row r="862" ht="14.25" customHeight="1">
      <c r="E862" s="131"/>
    </row>
    <row r="863" ht="14.25" customHeight="1">
      <c r="E863" s="131"/>
    </row>
    <row r="864" ht="14.25" customHeight="1">
      <c r="E864" s="131"/>
    </row>
    <row r="865" ht="14.25" customHeight="1">
      <c r="E865" s="131"/>
    </row>
    <row r="866" ht="14.25" customHeight="1">
      <c r="E866" s="131"/>
    </row>
    <row r="867" ht="14.25" customHeight="1">
      <c r="E867" s="131"/>
    </row>
    <row r="868" ht="14.25" customHeight="1">
      <c r="E868" s="131"/>
    </row>
    <row r="869" ht="14.25" customHeight="1">
      <c r="E869" s="131"/>
    </row>
    <row r="870" ht="14.25" customHeight="1">
      <c r="E870" s="131"/>
    </row>
    <row r="871" ht="14.25" customHeight="1">
      <c r="E871" s="131"/>
    </row>
    <row r="872" ht="14.25" customHeight="1">
      <c r="E872" s="131"/>
    </row>
    <row r="873" ht="14.25" customHeight="1">
      <c r="E873" s="131"/>
    </row>
    <row r="874" ht="14.25" customHeight="1">
      <c r="E874" s="131"/>
    </row>
    <row r="875" ht="14.25" customHeight="1">
      <c r="E875" s="131"/>
    </row>
    <row r="876" ht="14.25" customHeight="1">
      <c r="E876" s="131"/>
    </row>
    <row r="877" ht="14.25" customHeight="1">
      <c r="E877" s="131"/>
    </row>
    <row r="878" ht="14.25" customHeight="1">
      <c r="E878" s="131"/>
    </row>
    <row r="879" ht="14.25" customHeight="1">
      <c r="E879" s="131"/>
    </row>
    <row r="880" ht="14.25" customHeight="1">
      <c r="E880" s="131"/>
    </row>
    <row r="881" ht="14.25" customHeight="1">
      <c r="E881" s="131"/>
    </row>
    <row r="882" ht="14.25" customHeight="1">
      <c r="E882" s="131"/>
    </row>
    <row r="883" ht="14.25" customHeight="1">
      <c r="E883" s="131"/>
    </row>
    <row r="884" ht="14.25" customHeight="1">
      <c r="E884" s="131"/>
    </row>
    <row r="885" ht="14.25" customHeight="1">
      <c r="E885" s="131"/>
    </row>
    <row r="886" ht="14.25" customHeight="1">
      <c r="E886" s="131"/>
    </row>
    <row r="887" ht="14.25" customHeight="1">
      <c r="E887" s="131"/>
    </row>
    <row r="888" ht="14.25" customHeight="1">
      <c r="E888" s="131"/>
    </row>
    <row r="889" ht="14.25" customHeight="1">
      <c r="E889" s="131"/>
    </row>
    <row r="890" ht="14.25" customHeight="1">
      <c r="E890" s="131"/>
    </row>
    <row r="891" ht="14.25" customHeight="1">
      <c r="E891" s="131"/>
    </row>
    <row r="892" ht="14.25" customHeight="1">
      <c r="E892" s="131"/>
    </row>
    <row r="893" ht="14.25" customHeight="1">
      <c r="E893" s="131"/>
    </row>
    <row r="894" ht="14.25" customHeight="1">
      <c r="E894" s="131"/>
    </row>
    <row r="895" ht="14.25" customHeight="1">
      <c r="E895" s="131"/>
    </row>
    <row r="896" ht="14.25" customHeight="1">
      <c r="E896" s="131"/>
    </row>
    <row r="897" ht="14.25" customHeight="1">
      <c r="E897" s="131"/>
    </row>
    <row r="898" ht="14.25" customHeight="1">
      <c r="E898" s="131"/>
    </row>
    <row r="899" ht="14.25" customHeight="1">
      <c r="E899" s="131"/>
    </row>
    <row r="900" ht="14.25" customHeight="1">
      <c r="E900" s="131"/>
    </row>
    <row r="901" ht="14.25" customHeight="1">
      <c r="E901" s="131"/>
    </row>
    <row r="902" ht="14.25" customHeight="1">
      <c r="E902" s="131"/>
    </row>
    <row r="903" ht="14.25" customHeight="1">
      <c r="E903" s="131"/>
    </row>
    <row r="904" ht="14.25" customHeight="1">
      <c r="E904" s="131"/>
    </row>
    <row r="905" ht="14.25" customHeight="1">
      <c r="E905" s="131"/>
    </row>
    <row r="906" ht="14.25" customHeight="1">
      <c r="E906" s="131"/>
    </row>
    <row r="907" ht="14.25" customHeight="1">
      <c r="E907" s="131"/>
    </row>
    <row r="908" ht="14.25" customHeight="1">
      <c r="E908" s="131"/>
    </row>
    <row r="909" ht="14.25" customHeight="1">
      <c r="E909" s="131"/>
    </row>
    <row r="910" ht="14.25" customHeight="1">
      <c r="E910" s="131"/>
    </row>
    <row r="911" ht="14.25" customHeight="1">
      <c r="E911" s="131"/>
    </row>
    <row r="912" ht="14.25" customHeight="1">
      <c r="E912" s="131"/>
    </row>
    <row r="913" ht="14.25" customHeight="1">
      <c r="E913" s="131"/>
    </row>
    <row r="914" ht="14.25" customHeight="1">
      <c r="E914" s="131"/>
    </row>
    <row r="915" ht="14.25" customHeight="1">
      <c r="E915" s="131"/>
    </row>
    <row r="916" ht="14.25" customHeight="1">
      <c r="E916" s="131"/>
    </row>
    <row r="917" ht="14.25" customHeight="1">
      <c r="E917" s="131"/>
    </row>
    <row r="918" ht="14.25" customHeight="1">
      <c r="E918" s="131"/>
    </row>
    <row r="919" ht="14.25" customHeight="1">
      <c r="E919" s="131"/>
    </row>
    <row r="920" ht="14.25" customHeight="1">
      <c r="E920" s="131"/>
    </row>
    <row r="921" ht="14.25" customHeight="1">
      <c r="E921" s="131"/>
    </row>
    <row r="922" ht="14.25" customHeight="1">
      <c r="E922" s="131"/>
    </row>
    <row r="923" ht="14.25" customHeight="1">
      <c r="E923" s="131"/>
    </row>
    <row r="924" ht="14.25" customHeight="1">
      <c r="E924" s="131"/>
    </row>
    <row r="925" ht="14.25" customHeight="1">
      <c r="E925" s="131"/>
    </row>
    <row r="926" ht="14.25" customHeight="1">
      <c r="E926" s="131"/>
    </row>
    <row r="927" ht="14.25" customHeight="1">
      <c r="E927" s="131"/>
    </row>
    <row r="928" ht="14.25" customHeight="1">
      <c r="E928" s="131"/>
    </row>
    <row r="929" ht="14.25" customHeight="1">
      <c r="E929" s="131"/>
    </row>
    <row r="930" ht="14.25" customHeight="1">
      <c r="E930" s="131"/>
    </row>
    <row r="931" ht="14.25" customHeight="1">
      <c r="E931" s="131"/>
    </row>
    <row r="932" ht="14.25" customHeight="1">
      <c r="E932" s="131"/>
    </row>
    <row r="933" ht="14.25" customHeight="1">
      <c r="E933" s="131"/>
    </row>
    <row r="934" ht="14.25" customHeight="1">
      <c r="E934" s="131"/>
    </row>
    <row r="935" ht="14.25" customHeight="1">
      <c r="E935" s="131"/>
    </row>
    <row r="936" ht="14.25" customHeight="1">
      <c r="E936" s="131"/>
    </row>
    <row r="937" ht="14.25" customHeight="1">
      <c r="E937" s="131"/>
    </row>
    <row r="938" ht="14.25" customHeight="1">
      <c r="E938" s="131"/>
    </row>
    <row r="939" ht="14.25" customHeight="1">
      <c r="E939" s="131"/>
    </row>
    <row r="940" ht="14.25" customHeight="1">
      <c r="E940" s="131"/>
    </row>
    <row r="941" ht="14.25" customHeight="1">
      <c r="E941" s="131"/>
    </row>
    <row r="942" ht="14.25" customHeight="1">
      <c r="E942" s="131"/>
    </row>
    <row r="943" ht="14.25" customHeight="1">
      <c r="E943" s="131"/>
    </row>
    <row r="944" ht="14.25" customHeight="1">
      <c r="E944" s="131"/>
    </row>
    <row r="945" ht="14.25" customHeight="1">
      <c r="E945" s="131"/>
    </row>
    <row r="946" ht="14.25" customHeight="1">
      <c r="E946" s="131"/>
    </row>
    <row r="947" ht="14.25" customHeight="1">
      <c r="E947" s="131"/>
    </row>
    <row r="948" ht="14.25" customHeight="1">
      <c r="E948" s="131"/>
    </row>
    <row r="949" ht="14.25" customHeight="1">
      <c r="E949" s="131"/>
    </row>
    <row r="950" ht="14.25" customHeight="1">
      <c r="E950" s="131"/>
    </row>
    <row r="951" ht="14.25" customHeight="1">
      <c r="E951" s="131"/>
    </row>
    <row r="952" ht="14.25" customHeight="1">
      <c r="E952" s="131"/>
    </row>
    <row r="953" ht="14.25" customHeight="1">
      <c r="E953" s="131"/>
    </row>
    <row r="954" ht="14.25" customHeight="1">
      <c r="E954" s="131"/>
    </row>
    <row r="955" ht="14.25" customHeight="1">
      <c r="E955" s="131"/>
    </row>
    <row r="956" ht="14.25" customHeight="1">
      <c r="E956" s="131"/>
    </row>
    <row r="957" ht="14.25" customHeight="1">
      <c r="E957" s="131"/>
    </row>
    <row r="958" ht="14.25" customHeight="1">
      <c r="E958" s="131"/>
    </row>
    <row r="959" ht="14.25" customHeight="1">
      <c r="E959" s="131"/>
    </row>
    <row r="960" ht="14.25" customHeight="1">
      <c r="E960" s="131"/>
    </row>
    <row r="961" ht="14.25" customHeight="1">
      <c r="E961" s="131"/>
    </row>
    <row r="962" ht="14.25" customHeight="1">
      <c r="E962" s="131"/>
    </row>
    <row r="963" ht="14.25" customHeight="1">
      <c r="E963" s="131"/>
    </row>
    <row r="964" ht="14.25" customHeight="1">
      <c r="E964" s="131"/>
    </row>
    <row r="965" ht="14.25" customHeight="1">
      <c r="E965" s="131"/>
    </row>
    <row r="966" ht="14.25" customHeight="1">
      <c r="E966" s="131"/>
    </row>
    <row r="967" ht="14.25" customHeight="1">
      <c r="E967" s="131"/>
    </row>
    <row r="968" ht="14.25" customHeight="1">
      <c r="E968" s="131"/>
    </row>
    <row r="969" ht="14.25" customHeight="1">
      <c r="E969" s="131"/>
    </row>
    <row r="970" ht="14.25" customHeight="1">
      <c r="E970" s="131"/>
    </row>
    <row r="971" ht="14.25" customHeight="1">
      <c r="E971" s="131"/>
    </row>
    <row r="972" ht="14.25" customHeight="1">
      <c r="E972" s="131"/>
    </row>
    <row r="973" ht="14.25" customHeight="1">
      <c r="E973" s="131"/>
    </row>
    <row r="974" ht="14.25" customHeight="1">
      <c r="E974" s="131"/>
    </row>
    <row r="975" ht="14.25" customHeight="1">
      <c r="E975" s="131"/>
    </row>
    <row r="976" ht="14.25" customHeight="1">
      <c r="E976" s="131"/>
    </row>
    <row r="977" ht="14.25" customHeight="1">
      <c r="E977" s="131"/>
    </row>
    <row r="978" ht="14.25" customHeight="1">
      <c r="E978" s="131"/>
    </row>
    <row r="979" ht="14.25" customHeight="1">
      <c r="E979" s="131"/>
    </row>
    <row r="980" ht="14.25" customHeight="1">
      <c r="E980" s="131"/>
    </row>
    <row r="981" ht="14.25" customHeight="1">
      <c r="E981" s="131"/>
    </row>
    <row r="982" ht="14.25" customHeight="1">
      <c r="E982" s="131"/>
    </row>
    <row r="983" ht="14.25" customHeight="1">
      <c r="E983" s="131"/>
    </row>
    <row r="984" ht="14.25" customHeight="1">
      <c r="E984" s="131"/>
    </row>
    <row r="985" ht="14.25" customHeight="1">
      <c r="E985" s="131"/>
    </row>
    <row r="986" ht="14.25" customHeight="1">
      <c r="E986" s="131"/>
    </row>
    <row r="987" ht="14.25" customHeight="1">
      <c r="E987" s="131"/>
    </row>
    <row r="988" ht="14.25" customHeight="1">
      <c r="E988" s="131"/>
    </row>
    <row r="989" ht="14.25" customHeight="1">
      <c r="E989" s="131"/>
    </row>
    <row r="990" ht="14.25" customHeight="1">
      <c r="E990" s="131"/>
    </row>
    <row r="991" ht="14.25" customHeight="1">
      <c r="E991" s="131"/>
    </row>
    <row r="992" ht="14.25" customHeight="1">
      <c r="E992" s="131"/>
    </row>
    <row r="993" ht="14.25" customHeight="1">
      <c r="E993" s="131"/>
    </row>
    <row r="994" ht="14.25" customHeight="1">
      <c r="E994" s="131"/>
    </row>
    <row r="995" ht="14.25" customHeight="1">
      <c r="E995" s="131"/>
    </row>
    <row r="996" ht="14.25" customHeight="1">
      <c r="E996" s="131"/>
    </row>
    <row r="997" ht="14.25" customHeight="1">
      <c r="E997" s="131"/>
    </row>
    <row r="998" ht="14.25" customHeight="1">
      <c r="E998" s="131"/>
    </row>
    <row r="999" ht="14.25" customHeight="1">
      <c r="E999" s="131"/>
    </row>
    <row r="1000" ht="14.25" customHeight="1">
      <c r="E1000" s="131"/>
    </row>
  </sheetData>
  <mergeCells count="2">
    <mergeCell ref="C6:D6"/>
    <mergeCell ref="H13:I13"/>
  </mergeCell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AB7B2"/>
    <pageSetUpPr/>
  </sheetPr>
  <sheetViews>
    <sheetView showGridLines="0" workbookViewId="0">
      <pane ySplit="8.0" topLeftCell="A9" activePane="bottomLeft" state="frozen"/>
      <selection activeCell="B10" sqref="B10" pane="bottomLeft"/>
    </sheetView>
  </sheetViews>
  <sheetFormatPr customHeight="1" defaultColWidth="14.43" defaultRowHeight="15.0"/>
  <cols>
    <col customWidth="1" min="1" max="2" width="4.43"/>
    <col customWidth="1" min="3" max="3" width="43.14"/>
    <col customWidth="1" min="4" max="4" width="25.43"/>
    <col customWidth="1" min="5" max="5" width="54.71"/>
    <col customWidth="1" min="6" max="6" width="9.14"/>
    <col customWidth="1" min="7" max="26" width="8.71"/>
  </cols>
  <sheetData>
    <row r="1" ht="14.25" customHeight="1">
      <c r="A1" s="1"/>
      <c r="B1" s="1"/>
      <c r="C1" s="2"/>
      <c r="D1" s="1"/>
      <c r="E1" s="134"/>
      <c r="F1" s="1"/>
    </row>
    <row r="2" ht="14.25" customHeight="1">
      <c r="A2" s="1"/>
      <c r="B2" s="1"/>
      <c r="C2" s="3" t="str">
        <f>cstProjectName</f>
        <v>RM 6251 Supply of Energy</v>
      </c>
      <c r="D2" s="1"/>
      <c r="E2" s="134"/>
      <c r="F2" s="1"/>
    </row>
    <row r="3" ht="14.25" customHeight="1">
      <c r="A3" s="1"/>
      <c r="B3" s="1"/>
      <c r="C3" s="4" t="str">
        <f>MID(CELL("filename",A1),FIND("]",CELL("filename",A1))+1,256)&amp;" Sheet"</f>
        <v>#VALUE!</v>
      </c>
      <c r="D3" s="1"/>
      <c r="E3" s="134"/>
      <c r="F3" s="1"/>
    </row>
    <row r="4" ht="14.25" customHeight="1">
      <c r="A4" s="1"/>
      <c r="B4" s="1"/>
      <c r="C4" s="2" t="str">
        <f>IF(ISBLANK(cstProtectiveMarking),"",cstProtectiveMarking)</f>
        <v>OFFICIAL</v>
      </c>
      <c r="D4" s="1"/>
      <c r="E4" s="134"/>
      <c r="F4" s="1"/>
    </row>
    <row r="5" ht="14.25" customHeight="1">
      <c r="A5" s="1"/>
      <c r="B5" s="1"/>
      <c r="C5" s="9" t="str">
        <f>HYPERLINK("#'Contents'!A1",sysChkWord)</f>
        <v>1 Error 1 Warning</v>
      </c>
      <c r="D5" s="1"/>
      <c r="E5" s="134"/>
      <c r="F5" s="1"/>
    </row>
    <row r="6" ht="14.25" customHeight="1">
      <c r="A6" s="1"/>
      <c r="B6" s="9"/>
      <c r="C6" s="10" t="str">
        <f>HYPERLINK("#'Contents'!A1","Click for Contents")</f>
        <v>Click for Contents</v>
      </c>
      <c r="D6" s="7"/>
      <c r="E6" s="135"/>
      <c r="F6" s="8"/>
    </row>
    <row r="7" ht="14.25" customHeight="1">
      <c r="A7" s="1"/>
      <c r="B7" s="1"/>
      <c r="C7" s="1"/>
      <c r="D7" s="1"/>
      <c r="E7" s="134"/>
      <c r="F7" s="1"/>
    </row>
    <row r="8" ht="14.25" customHeight="1">
      <c r="A8" s="11">
        <f t="shared" ref="A8:B8" si="1">SUM(A9:A85)</f>
        <v>0</v>
      </c>
      <c r="B8" s="11">
        <f t="shared" si="1"/>
        <v>0</v>
      </c>
      <c r="C8" s="13"/>
      <c r="D8" s="13"/>
      <c r="E8" s="136"/>
      <c r="F8" s="13"/>
    </row>
    <row r="9" ht="14.25" customHeight="1">
      <c r="A9" s="112"/>
      <c r="B9" s="112"/>
      <c r="C9" s="112"/>
      <c r="D9" s="112"/>
      <c r="E9" s="137"/>
    </row>
    <row r="10" ht="14.25" customHeight="1">
      <c r="A10" s="112"/>
      <c r="B10" s="112"/>
      <c r="C10" s="23" t="s">
        <v>362</v>
      </c>
      <c r="D10" s="23"/>
      <c r="E10" s="138"/>
    </row>
    <row r="11" ht="14.25" customHeight="1">
      <c r="A11" s="112"/>
      <c r="B11" s="112"/>
      <c r="C11" s="23" t="str">
        <f>CHOOSE('Bidder Instructions'!$H$40,'1.2a Subcontractor Input'!E$16,'1.2b Subcontractor Input'!E$16,"No sub-contractor selected, do not fill out below")</f>
        <v>Subcontractor #1 Ltd</v>
      </c>
      <c r="D11" s="23" t="s">
        <v>345</v>
      </c>
      <c r="E11" s="138" t="s">
        <v>346</v>
      </c>
    </row>
    <row r="12" ht="14.25" customHeight="1">
      <c r="A12" s="112"/>
      <c r="B12" s="112"/>
      <c r="C12" s="112" t="s">
        <v>347</v>
      </c>
      <c r="D12" s="84"/>
      <c r="E12" s="139"/>
    </row>
    <row r="13" ht="14.25" customHeight="1">
      <c r="A13" s="112"/>
      <c r="B13" s="112"/>
      <c r="C13" s="112" t="s">
        <v>350</v>
      </c>
      <c r="D13" s="84"/>
      <c r="E13" s="139"/>
    </row>
    <row r="14" ht="14.25" customHeight="1">
      <c r="A14" s="112"/>
      <c r="B14" s="112"/>
      <c r="C14" s="112" t="s">
        <v>353</v>
      </c>
      <c r="D14" s="84"/>
      <c r="E14" s="139"/>
    </row>
    <row r="15" ht="14.25" customHeight="1">
      <c r="A15" s="112"/>
      <c r="B15" s="112"/>
      <c r="C15" s="112" t="s">
        <v>354</v>
      </c>
      <c r="D15" s="84"/>
      <c r="E15" s="144"/>
    </row>
    <row r="16" ht="14.25" customHeight="1">
      <c r="A16" s="112"/>
      <c r="B16" s="112"/>
      <c r="C16" s="112" t="s">
        <v>355</v>
      </c>
      <c r="D16" s="97"/>
      <c r="E16" s="144"/>
    </row>
    <row r="17" ht="14.25" customHeight="1">
      <c r="A17" s="112"/>
      <c r="B17" s="112"/>
      <c r="C17" s="112" t="s">
        <v>356</v>
      </c>
      <c r="D17" s="93"/>
      <c r="E17" s="144"/>
    </row>
    <row r="18" ht="14.25" customHeight="1">
      <c r="A18" s="112"/>
      <c r="B18" s="112"/>
      <c r="C18" s="112" t="s">
        <v>357</v>
      </c>
      <c r="D18" s="112"/>
      <c r="E18" s="137"/>
    </row>
    <row r="19" ht="14.25" customHeight="1">
      <c r="A19" s="112"/>
      <c r="B19" s="112"/>
      <c r="C19" s="146">
        <v>1.0</v>
      </c>
      <c r="D19" s="84"/>
      <c r="E19" s="144"/>
    </row>
    <row r="20" ht="14.25" customHeight="1">
      <c r="A20" s="112"/>
      <c r="B20" s="112"/>
      <c r="C20" s="146">
        <v>2.0</v>
      </c>
      <c r="D20" s="84"/>
      <c r="E20" s="144"/>
    </row>
    <row r="21" ht="14.25" customHeight="1">
      <c r="A21" s="112"/>
      <c r="B21" s="112"/>
      <c r="C21" s="146">
        <v>3.0</v>
      </c>
      <c r="D21" s="84"/>
      <c r="E21" s="144"/>
    </row>
    <row r="22" ht="14.25" customHeight="1">
      <c r="A22" s="112"/>
      <c r="B22" s="112"/>
      <c r="C22" s="146">
        <v>4.0</v>
      </c>
      <c r="D22" s="84"/>
      <c r="E22" s="144"/>
    </row>
    <row r="23" ht="14.25" customHeight="1">
      <c r="A23" s="112"/>
      <c r="B23" s="112"/>
      <c r="C23" s="146">
        <v>5.0</v>
      </c>
      <c r="D23" s="84"/>
      <c r="E23" s="144"/>
    </row>
    <row r="24" ht="14.25" customHeight="1">
      <c r="A24" s="112"/>
      <c r="B24" s="112"/>
      <c r="C24" s="112" t="s">
        <v>358</v>
      </c>
      <c r="D24" s="84"/>
      <c r="E24" s="144"/>
    </row>
    <row r="25" ht="14.25" customHeight="1">
      <c r="A25" s="112"/>
      <c r="B25" s="112"/>
      <c r="C25" s="112" t="s">
        <v>359</v>
      </c>
      <c r="D25" s="84"/>
      <c r="E25" s="144"/>
      <c r="F25" s="14"/>
      <c r="G25" s="14"/>
      <c r="H25" s="14"/>
      <c r="I25" s="14"/>
      <c r="J25" s="14"/>
      <c r="K25" s="14"/>
      <c r="L25" s="14"/>
      <c r="M25" s="14"/>
      <c r="N25" s="14"/>
      <c r="O25" s="14"/>
      <c r="P25" s="14"/>
      <c r="Q25" s="14"/>
      <c r="R25" s="14"/>
      <c r="S25" s="14"/>
      <c r="T25" s="14"/>
      <c r="U25" s="14"/>
      <c r="V25" s="14"/>
      <c r="W25" s="14"/>
      <c r="X25" s="14"/>
      <c r="Y25" s="14"/>
      <c r="Z25" s="14"/>
    </row>
    <row r="26" ht="14.25" customHeight="1">
      <c r="A26" s="112"/>
      <c r="B26" s="112"/>
      <c r="C26" s="112" t="s">
        <v>360</v>
      </c>
      <c r="D26" s="112"/>
      <c r="E26" s="137"/>
    </row>
    <row r="27" ht="14.25" customHeight="1">
      <c r="A27" s="112"/>
      <c r="B27" s="112"/>
      <c r="C27" s="146">
        <v>1.0</v>
      </c>
      <c r="D27" s="84"/>
      <c r="E27" s="144"/>
    </row>
    <row r="28" ht="14.25" customHeight="1">
      <c r="A28" s="112"/>
      <c r="B28" s="112"/>
      <c r="C28" s="146">
        <v>2.0</v>
      </c>
      <c r="D28" s="84"/>
      <c r="E28" s="144"/>
    </row>
    <row r="29" ht="14.25" customHeight="1">
      <c r="A29" s="112"/>
      <c r="B29" s="112"/>
      <c r="C29" s="146">
        <v>3.0</v>
      </c>
      <c r="D29" s="84"/>
      <c r="E29" s="144"/>
    </row>
    <row r="30" ht="14.25" customHeight="1">
      <c r="A30" s="112"/>
      <c r="B30" s="112"/>
      <c r="C30" s="146">
        <v>4.0</v>
      </c>
      <c r="D30" s="84"/>
      <c r="E30" s="144"/>
    </row>
    <row r="31" ht="14.25" customHeight="1">
      <c r="A31" s="112"/>
      <c r="B31" s="112"/>
      <c r="C31" s="146">
        <v>5.0</v>
      </c>
      <c r="D31" s="84"/>
      <c r="E31" s="144"/>
    </row>
    <row r="32" ht="14.25" customHeight="1">
      <c r="A32" s="112"/>
      <c r="B32" s="112"/>
      <c r="C32" s="112"/>
      <c r="D32" s="145"/>
      <c r="E32" s="137"/>
    </row>
    <row r="33" ht="14.25" customHeight="1">
      <c r="A33" s="112"/>
      <c r="B33" s="112"/>
      <c r="C33" s="112" t="s">
        <v>361</v>
      </c>
      <c r="D33" s="145"/>
      <c r="E33" s="144"/>
    </row>
    <row r="34" ht="14.25" customHeight="1">
      <c r="A34" s="112"/>
      <c r="B34" s="112"/>
      <c r="C34" s="112"/>
      <c r="D34" s="112"/>
      <c r="E34" s="137"/>
    </row>
    <row r="35" ht="14.25" customHeight="1">
      <c r="A35" s="112"/>
      <c r="B35" s="112"/>
      <c r="C35" s="23" t="str">
        <f>CHOOSE('Bidder Instructions'!$H$40,'1.2a Subcontractor Input'!J$16,'1.2b Subcontractor Input'!P$16,"No sub-contractor selected, do not fill out below")</f>
        <v>Subcontractor #2 Ltd</v>
      </c>
      <c r="D35" s="23" t="s">
        <v>345</v>
      </c>
      <c r="E35" s="138" t="s">
        <v>346</v>
      </c>
    </row>
    <row r="36" ht="14.25" customHeight="1">
      <c r="A36" s="112"/>
      <c r="B36" s="112"/>
      <c r="C36" s="112" t="s">
        <v>347</v>
      </c>
      <c r="D36" s="84"/>
      <c r="E36" s="139"/>
    </row>
    <row r="37" ht="14.25" customHeight="1">
      <c r="A37" s="112"/>
      <c r="B37" s="112"/>
      <c r="C37" s="112" t="s">
        <v>350</v>
      </c>
      <c r="D37" s="84"/>
      <c r="E37" s="139"/>
    </row>
    <row r="38" ht="14.25" customHeight="1">
      <c r="A38" s="112"/>
      <c r="B38" s="112"/>
      <c r="C38" s="112" t="s">
        <v>353</v>
      </c>
      <c r="D38" s="84"/>
      <c r="E38" s="139"/>
    </row>
    <row r="39" ht="14.25" customHeight="1">
      <c r="A39" s="112"/>
      <c r="B39" s="112"/>
      <c r="C39" s="112" t="s">
        <v>354</v>
      </c>
      <c r="D39" s="84"/>
      <c r="E39" s="144"/>
    </row>
    <row r="40" ht="14.25" customHeight="1">
      <c r="A40" s="112"/>
      <c r="B40" s="112"/>
      <c r="C40" s="112" t="s">
        <v>355</v>
      </c>
      <c r="D40" s="97"/>
      <c r="E40" s="144"/>
    </row>
    <row r="41" ht="14.25" customHeight="1">
      <c r="A41" s="112"/>
      <c r="B41" s="112"/>
      <c r="C41" s="112" t="s">
        <v>356</v>
      </c>
      <c r="D41" s="93"/>
      <c r="E41" s="144"/>
    </row>
    <row r="42" ht="14.25" customHeight="1">
      <c r="A42" s="112"/>
      <c r="B42" s="112"/>
      <c r="C42" s="112" t="s">
        <v>357</v>
      </c>
      <c r="D42" s="112"/>
      <c r="E42" s="137"/>
    </row>
    <row r="43" ht="14.25" customHeight="1">
      <c r="A43" s="112"/>
      <c r="B43" s="112"/>
      <c r="C43" s="146">
        <v>1.0</v>
      </c>
      <c r="D43" s="84"/>
      <c r="E43" s="144"/>
    </row>
    <row r="44" ht="14.25" customHeight="1">
      <c r="A44" s="112"/>
      <c r="B44" s="112"/>
      <c r="C44" s="146">
        <v>2.0</v>
      </c>
      <c r="D44" s="84"/>
      <c r="E44" s="144"/>
    </row>
    <row r="45" ht="14.25" customHeight="1">
      <c r="A45" s="112"/>
      <c r="B45" s="112"/>
      <c r="C45" s="146">
        <v>3.0</v>
      </c>
      <c r="D45" s="84"/>
      <c r="E45" s="144"/>
    </row>
    <row r="46" ht="14.25" customHeight="1">
      <c r="A46" s="112"/>
      <c r="B46" s="112"/>
      <c r="C46" s="146">
        <v>4.0</v>
      </c>
      <c r="D46" s="84"/>
      <c r="E46" s="144"/>
    </row>
    <row r="47" ht="14.25" customHeight="1">
      <c r="A47" s="112"/>
      <c r="B47" s="112"/>
      <c r="C47" s="146">
        <v>5.0</v>
      </c>
      <c r="D47" s="84"/>
      <c r="E47" s="144"/>
    </row>
    <row r="48" ht="14.25" customHeight="1">
      <c r="A48" s="112"/>
      <c r="B48" s="112"/>
      <c r="C48" s="112" t="s">
        <v>358</v>
      </c>
      <c r="D48" s="84"/>
      <c r="E48" s="144"/>
    </row>
    <row r="49" ht="14.25" customHeight="1">
      <c r="A49" s="112"/>
      <c r="B49" s="112"/>
      <c r="C49" s="112" t="s">
        <v>359</v>
      </c>
      <c r="D49" s="84"/>
      <c r="E49" s="144"/>
      <c r="F49" s="14"/>
      <c r="G49" s="14"/>
      <c r="H49" s="14"/>
      <c r="I49" s="14"/>
      <c r="J49" s="14"/>
      <c r="K49" s="14"/>
      <c r="L49" s="14"/>
      <c r="M49" s="14"/>
      <c r="N49" s="14"/>
      <c r="O49" s="14"/>
      <c r="P49" s="14"/>
      <c r="Q49" s="14"/>
      <c r="R49" s="14"/>
      <c r="S49" s="14"/>
      <c r="T49" s="14"/>
      <c r="U49" s="14"/>
      <c r="V49" s="14"/>
      <c r="W49" s="14"/>
      <c r="X49" s="14"/>
      <c r="Y49" s="14"/>
      <c r="Z49" s="14"/>
    </row>
    <row r="50" ht="14.25" customHeight="1">
      <c r="A50" s="112"/>
      <c r="B50" s="112"/>
      <c r="C50" s="112" t="s">
        <v>360</v>
      </c>
      <c r="D50" s="112"/>
      <c r="E50" s="137"/>
    </row>
    <row r="51" ht="14.25" customHeight="1">
      <c r="A51" s="112"/>
      <c r="B51" s="112"/>
      <c r="C51" s="146">
        <v>1.0</v>
      </c>
      <c r="D51" s="84"/>
      <c r="E51" s="144"/>
    </row>
    <row r="52" ht="14.25" customHeight="1">
      <c r="A52" s="112"/>
      <c r="B52" s="112"/>
      <c r="C52" s="146">
        <v>2.0</v>
      </c>
      <c r="D52" s="84"/>
      <c r="E52" s="144"/>
    </row>
    <row r="53" ht="14.25" customHeight="1">
      <c r="A53" s="112"/>
      <c r="B53" s="112"/>
      <c r="C53" s="146">
        <v>3.0</v>
      </c>
      <c r="D53" s="84"/>
      <c r="E53" s="144"/>
    </row>
    <row r="54" ht="14.25" customHeight="1">
      <c r="A54" s="112"/>
      <c r="B54" s="112"/>
      <c r="C54" s="146">
        <v>4.0</v>
      </c>
      <c r="D54" s="84"/>
      <c r="E54" s="144"/>
    </row>
    <row r="55" ht="14.25" customHeight="1">
      <c r="A55" s="112"/>
      <c r="B55" s="112"/>
      <c r="C55" s="146">
        <v>5.0</v>
      </c>
      <c r="D55" s="84"/>
      <c r="E55" s="144"/>
    </row>
    <row r="56" ht="14.25" customHeight="1">
      <c r="A56" s="112"/>
      <c r="B56" s="112"/>
      <c r="C56" s="112"/>
      <c r="D56" s="145"/>
      <c r="E56" s="137"/>
    </row>
    <row r="57" ht="14.25" customHeight="1">
      <c r="A57" s="112"/>
      <c r="B57" s="112"/>
      <c r="C57" s="112" t="s">
        <v>361</v>
      </c>
      <c r="D57" s="145"/>
      <c r="E57" s="144"/>
    </row>
    <row r="58" ht="14.25" customHeight="1">
      <c r="A58" s="112"/>
      <c r="B58" s="112"/>
      <c r="C58" s="112"/>
      <c r="D58" s="112"/>
      <c r="E58" s="137"/>
    </row>
    <row r="59" ht="14.25" customHeight="1">
      <c r="A59" s="112"/>
      <c r="B59" s="112"/>
      <c r="C59" s="23" t="str">
        <f>CHOOSE('Bidder Instructions'!$H$40,'1.2a Subcontractor Input'!O$16,'1.2b Subcontractor Input'!AA$16,"No sub-contractor selected, do not fill out below")</f>
        <v>Subcontractor #3 Ltd</v>
      </c>
      <c r="D59" s="23" t="s">
        <v>345</v>
      </c>
      <c r="E59" s="138" t="s">
        <v>346</v>
      </c>
    </row>
    <row r="60" ht="14.25" customHeight="1">
      <c r="A60" s="112"/>
      <c r="B60" s="112"/>
      <c r="C60" s="112" t="s">
        <v>347</v>
      </c>
      <c r="D60" s="84"/>
      <c r="E60" s="139"/>
    </row>
    <row r="61" ht="14.25" customHeight="1">
      <c r="A61" s="112"/>
      <c r="B61" s="112"/>
      <c r="C61" s="112" t="s">
        <v>350</v>
      </c>
      <c r="D61" s="84"/>
      <c r="E61" s="139"/>
    </row>
    <row r="62" ht="14.25" customHeight="1">
      <c r="A62" s="112"/>
      <c r="B62" s="112"/>
      <c r="C62" s="112" t="s">
        <v>353</v>
      </c>
      <c r="D62" s="84"/>
      <c r="E62" s="139"/>
    </row>
    <row r="63" ht="14.25" customHeight="1">
      <c r="A63" s="112"/>
      <c r="B63" s="112"/>
      <c r="C63" s="112" t="s">
        <v>354</v>
      </c>
      <c r="D63" s="84"/>
      <c r="E63" s="144"/>
    </row>
    <row r="64" ht="14.25" customHeight="1">
      <c r="A64" s="112"/>
      <c r="B64" s="112"/>
      <c r="C64" s="112" t="s">
        <v>355</v>
      </c>
      <c r="D64" s="97"/>
      <c r="E64" s="144"/>
    </row>
    <row r="65" ht="14.25" customHeight="1">
      <c r="A65" s="112"/>
      <c r="B65" s="112"/>
      <c r="C65" s="112" t="s">
        <v>356</v>
      </c>
      <c r="D65" s="93"/>
      <c r="E65" s="144"/>
    </row>
    <row r="66" ht="14.25" customHeight="1">
      <c r="A66" s="112"/>
      <c r="B66" s="112"/>
      <c r="C66" s="112" t="s">
        <v>357</v>
      </c>
      <c r="D66" s="112"/>
      <c r="E66" s="137"/>
    </row>
    <row r="67" ht="14.25" customHeight="1">
      <c r="A67" s="112"/>
      <c r="B67" s="112"/>
      <c r="C67" s="146">
        <v>1.0</v>
      </c>
      <c r="D67" s="84"/>
      <c r="E67" s="144"/>
    </row>
    <row r="68" ht="14.25" customHeight="1">
      <c r="A68" s="112"/>
      <c r="B68" s="112"/>
      <c r="C68" s="146">
        <v>2.0</v>
      </c>
      <c r="D68" s="84"/>
      <c r="E68" s="144"/>
    </row>
    <row r="69" ht="14.25" customHeight="1">
      <c r="A69" s="112"/>
      <c r="B69" s="112"/>
      <c r="C69" s="146">
        <v>3.0</v>
      </c>
      <c r="D69" s="84"/>
      <c r="E69" s="144"/>
    </row>
    <row r="70" ht="14.25" customHeight="1">
      <c r="A70" s="112"/>
      <c r="B70" s="112"/>
      <c r="C70" s="146">
        <v>4.0</v>
      </c>
      <c r="D70" s="84"/>
      <c r="E70" s="144"/>
    </row>
    <row r="71" ht="14.25" customHeight="1">
      <c r="A71" s="112"/>
      <c r="B71" s="112"/>
      <c r="C71" s="146">
        <v>5.0</v>
      </c>
      <c r="D71" s="84"/>
      <c r="E71" s="144"/>
    </row>
    <row r="72" ht="14.25" customHeight="1">
      <c r="A72" s="112"/>
      <c r="B72" s="112"/>
      <c r="C72" s="112" t="s">
        <v>358</v>
      </c>
      <c r="D72" s="84"/>
      <c r="E72" s="144"/>
    </row>
    <row r="73" ht="14.25" customHeight="1">
      <c r="A73" s="112"/>
      <c r="B73" s="112"/>
      <c r="C73" s="112" t="s">
        <v>359</v>
      </c>
      <c r="D73" s="84"/>
      <c r="E73" s="144"/>
      <c r="F73" s="14"/>
      <c r="G73" s="14"/>
      <c r="H73" s="14"/>
      <c r="I73" s="14"/>
      <c r="J73" s="14"/>
      <c r="K73" s="14"/>
      <c r="L73" s="14"/>
      <c r="M73" s="14"/>
      <c r="N73" s="14"/>
      <c r="O73" s="14"/>
      <c r="P73" s="14"/>
      <c r="Q73" s="14"/>
      <c r="R73" s="14"/>
      <c r="S73" s="14"/>
      <c r="T73" s="14"/>
      <c r="U73" s="14"/>
      <c r="V73" s="14"/>
      <c r="W73" s="14"/>
      <c r="X73" s="14"/>
      <c r="Y73" s="14"/>
      <c r="Z73" s="14"/>
    </row>
    <row r="74" ht="14.25" customHeight="1">
      <c r="A74" s="112"/>
      <c r="B74" s="112"/>
      <c r="C74" s="112" t="s">
        <v>360</v>
      </c>
      <c r="D74" s="112"/>
      <c r="E74" s="137"/>
    </row>
    <row r="75" ht="14.25" customHeight="1">
      <c r="A75" s="112"/>
      <c r="B75" s="112"/>
      <c r="C75" s="146">
        <v>1.0</v>
      </c>
      <c r="D75" s="84"/>
      <c r="E75" s="144"/>
    </row>
    <row r="76" ht="14.25" customHeight="1">
      <c r="A76" s="112"/>
      <c r="B76" s="112"/>
      <c r="C76" s="146">
        <v>2.0</v>
      </c>
      <c r="D76" s="84"/>
      <c r="E76" s="144"/>
    </row>
    <row r="77" ht="14.25" customHeight="1">
      <c r="A77" s="112"/>
      <c r="B77" s="112"/>
      <c r="C77" s="146">
        <v>3.0</v>
      </c>
      <c r="D77" s="84"/>
      <c r="E77" s="144"/>
    </row>
    <row r="78" ht="14.25" customHeight="1">
      <c r="A78" s="112"/>
      <c r="B78" s="112"/>
      <c r="C78" s="146">
        <v>4.0</v>
      </c>
      <c r="D78" s="84"/>
      <c r="E78" s="144"/>
    </row>
    <row r="79" ht="14.25" customHeight="1">
      <c r="A79" s="112"/>
      <c r="B79" s="112"/>
      <c r="C79" s="146">
        <v>5.0</v>
      </c>
      <c r="D79" s="84"/>
      <c r="E79" s="144"/>
    </row>
    <row r="80" ht="14.25" customHeight="1">
      <c r="A80" s="112"/>
      <c r="B80" s="112"/>
      <c r="C80" s="112"/>
      <c r="D80" s="145"/>
      <c r="E80" s="137"/>
    </row>
    <row r="81" ht="14.25" customHeight="1">
      <c r="A81" s="112"/>
      <c r="B81" s="112"/>
      <c r="C81" s="112" t="s">
        <v>361</v>
      </c>
      <c r="D81" s="145"/>
      <c r="E81" s="144"/>
    </row>
    <row r="82" ht="14.25" customHeight="1">
      <c r="A82" s="112"/>
      <c r="B82" s="112"/>
      <c r="C82" s="112"/>
      <c r="D82" s="112"/>
      <c r="E82" s="137"/>
    </row>
    <row r="83" ht="14.25" customHeight="1">
      <c r="A83" s="112"/>
      <c r="B83" s="112"/>
      <c r="C83" s="112"/>
      <c r="D83" s="112"/>
      <c r="E83" s="137"/>
    </row>
    <row r="84" ht="14.25" customHeight="1">
      <c r="A84" s="112"/>
      <c r="B84" s="112"/>
      <c r="C84" s="112"/>
      <c r="D84" s="112"/>
      <c r="E84" s="137"/>
    </row>
    <row r="85" ht="14.25" customHeight="1">
      <c r="A85" s="15" t="s">
        <v>107</v>
      </c>
      <c r="B85" s="15"/>
      <c r="C85" s="15"/>
      <c r="D85" s="15"/>
      <c r="E85" s="147"/>
      <c r="F85" s="15"/>
    </row>
    <row r="86" ht="14.25" customHeight="1">
      <c r="E86" s="131"/>
    </row>
    <row r="87" ht="14.25" customHeight="1">
      <c r="E87" s="131"/>
    </row>
    <row r="88" ht="14.25" customHeight="1">
      <c r="E88" s="131"/>
    </row>
    <row r="89" ht="14.25" customHeight="1">
      <c r="E89" s="131"/>
    </row>
    <row r="90" ht="14.25" customHeight="1">
      <c r="E90" s="131"/>
    </row>
    <row r="91" ht="14.25" customHeight="1">
      <c r="E91" s="131"/>
    </row>
    <row r="92" ht="14.25" customHeight="1">
      <c r="E92" s="131"/>
    </row>
    <row r="93" ht="14.25" customHeight="1">
      <c r="E93" s="131"/>
    </row>
    <row r="94" ht="14.25" customHeight="1">
      <c r="E94" s="131"/>
    </row>
    <row r="95" ht="14.25" customHeight="1">
      <c r="E95" s="131"/>
    </row>
    <row r="96" ht="14.25" customHeight="1">
      <c r="E96" s="131"/>
    </row>
    <row r="97" ht="14.25" customHeight="1">
      <c r="E97" s="131"/>
    </row>
    <row r="98" ht="14.25" customHeight="1">
      <c r="E98" s="131"/>
    </row>
    <row r="99" ht="14.25" customHeight="1">
      <c r="E99" s="131"/>
    </row>
    <row r="100" ht="14.25" customHeight="1">
      <c r="E100" s="131"/>
    </row>
    <row r="101" ht="14.25" customHeight="1">
      <c r="E101" s="131"/>
    </row>
    <row r="102" ht="14.25" customHeight="1">
      <c r="E102" s="131"/>
    </row>
    <row r="103" ht="14.25" customHeight="1">
      <c r="E103" s="131"/>
    </row>
    <row r="104" ht="14.25" customHeight="1">
      <c r="E104" s="131"/>
    </row>
    <row r="105" ht="14.25" customHeight="1">
      <c r="E105" s="131"/>
    </row>
    <row r="106" ht="14.25" customHeight="1">
      <c r="E106" s="131"/>
    </row>
    <row r="107" ht="14.25" customHeight="1">
      <c r="E107" s="131"/>
    </row>
    <row r="108" ht="14.25" customHeight="1">
      <c r="E108" s="131"/>
    </row>
    <row r="109" ht="14.25" customHeight="1">
      <c r="E109" s="131"/>
    </row>
    <row r="110" ht="14.25" customHeight="1">
      <c r="E110" s="131"/>
    </row>
    <row r="111" ht="14.25" customHeight="1">
      <c r="E111" s="131"/>
    </row>
    <row r="112" ht="14.25" customHeight="1">
      <c r="E112" s="131"/>
    </row>
    <row r="113" ht="14.25" customHeight="1">
      <c r="E113" s="131"/>
    </row>
    <row r="114" ht="14.25" customHeight="1">
      <c r="E114" s="131"/>
    </row>
    <row r="115" ht="14.25" customHeight="1">
      <c r="E115" s="131"/>
    </row>
    <row r="116" ht="14.25" customHeight="1">
      <c r="E116" s="131"/>
    </row>
    <row r="117" ht="14.25" customHeight="1">
      <c r="E117" s="131"/>
    </row>
    <row r="118" ht="14.25" customHeight="1">
      <c r="E118" s="131"/>
    </row>
    <row r="119" ht="14.25" customHeight="1">
      <c r="E119" s="131"/>
    </row>
    <row r="120" ht="14.25" customHeight="1">
      <c r="E120" s="131"/>
    </row>
    <row r="121" ht="14.25" customHeight="1">
      <c r="E121" s="131"/>
    </row>
    <row r="122" ht="14.25" customHeight="1">
      <c r="E122" s="131"/>
    </row>
    <row r="123" ht="14.25" customHeight="1">
      <c r="E123" s="131"/>
    </row>
    <row r="124" ht="14.25" customHeight="1">
      <c r="E124" s="131"/>
    </row>
    <row r="125" ht="14.25" customHeight="1">
      <c r="E125" s="131"/>
    </row>
    <row r="126" ht="14.25" customHeight="1">
      <c r="E126" s="131"/>
    </row>
    <row r="127" ht="14.25" customHeight="1">
      <c r="E127" s="131"/>
    </row>
    <row r="128" ht="14.25" customHeight="1">
      <c r="E128" s="131"/>
    </row>
    <row r="129" ht="14.25" customHeight="1">
      <c r="E129" s="131"/>
    </row>
    <row r="130" ht="14.25" customHeight="1">
      <c r="E130" s="131"/>
    </row>
    <row r="131" ht="14.25" customHeight="1">
      <c r="E131" s="131"/>
    </row>
    <row r="132" ht="14.25" customHeight="1">
      <c r="E132" s="131"/>
    </row>
    <row r="133" ht="14.25" customHeight="1">
      <c r="E133" s="131"/>
    </row>
    <row r="134" ht="14.25" customHeight="1">
      <c r="E134" s="131"/>
    </row>
    <row r="135" ht="14.25" customHeight="1">
      <c r="E135" s="131"/>
    </row>
    <row r="136" ht="14.25" customHeight="1">
      <c r="E136" s="131"/>
    </row>
    <row r="137" ht="14.25" customHeight="1">
      <c r="E137" s="131"/>
    </row>
    <row r="138" ht="14.25" customHeight="1">
      <c r="E138" s="131"/>
    </row>
    <row r="139" ht="14.25" customHeight="1">
      <c r="E139" s="131"/>
    </row>
    <row r="140" ht="14.25" customHeight="1">
      <c r="E140" s="131"/>
    </row>
    <row r="141" ht="14.25" customHeight="1">
      <c r="E141" s="131"/>
    </row>
    <row r="142" ht="14.25" customHeight="1">
      <c r="E142" s="131"/>
    </row>
    <row r="143" ht="14.25" customHeight="1">
      <c r="E143" s="131"/>
    </row>
    <row r="144" ht="14.25" customHeight="1">
      <c r="E144" s="131"/>
    </row>
    <row r="145" ht="14.25" customHeight="1">
      <c r="E145" s="131"/>
    </row>
    <row r="146" ht="14.25" customHeight="1">
      <c r="E146" s="131"/>
    </row>
    <row r="147" ht="14.25" customHeight="1">
      <c r="E147" s="131"/>
    </row>
    <row r="148" ht="14.25" customHeight="1">
      <c r="E148" s="131"/>
    </row>
    <row r="149" ht="14.25" customHeight="1">
      <c r="E149" s="131"/>
    </row>
    <row r="150" ht="14.25" customHeight="1">
      <c r="E150" s="131"/>
    </row>
    <row r="151" ht="14.25" customHeight="1">
      <c r="E151" s="131"/>
    </row>
    <row r="152" ht="14.25" customHeight="1">
      <c r="E152" s="131"/>
    </row>
    <row r="153" ht="14.25" customHeight="1">
      <c r="E153" s="131"/>
    </row>
    <row r="154" ht="14.25" customHeight="1">
      <c r="E154" s="131"/>
    </row>
    <row r="155" ht="14.25" customHeight="1">
      <c r="E155" s="131"/>
    </row>
    <row r="156" ht="14.25" customHeight="1">
      <c r="E156" s="131"/>
    </row>
    <row r="157" ht="14.25" customHeight="1">
      <c r="E157" s="131"/>
    </row>
    <row r="158" ht="14.25" customHeight="1">
      <c r="E158" s="131"/>
    </row>
    <row r="159" ht="14.25" customHeight="1">
      <c r="E159" s="131"/>
    </row>
    <row r="160" ht="14.25" customHeight="1">
      <c r="E160" s="131"/>
    </row>
    <row r="161" ht="14.25" customHeight="1">
      <c r="E161" s="131"/>
    </row>
    <row r="162" ht="14.25" customHeight="1">
      <c r="E162" s="131"/>
    </row>
    <row r="163" ht="14.25" customHeight="1">
      <c r="E163" s="131"/>
    </row>
    <row r="164" ht="14.25" customHeight="1">
      <c r="E164" s="131"/>
    </row>
    <row r="165" ht="14.25" customHeight="1">
      <c r="E165" s="131"/>
    </row>
    <row r="166" ht="14.25" customHeight="1">
      <c r="E166" s="131"/>
    </row>
    <row r="167" ht="14.25" customHeight="1">
      <c r="E167" s="131"/>
    </row>
    <row r="168" ht="14.25" customHeight="1">
      <c r="E168" s="131"/>
    </row>
    <row r="169" ht="14.25" customHeight="1">
      <c r="E169" s="131"/>
    </row>
    <row r="170" ht="14.25" customHeight="1">
      <c r="E170" s="131"/>
    </row>
    <row r="171" ht="14.25" customHeight="1">
      <c r="E171" s="131"/>
    </row>
    <row r="172" ht="14.25" customHeight="1">
      <c r="E172" s="131"/>
    </row>
    <row r="173" ht="14.25" customHeight="1">
      <c r="E173" s="131"/>
    </row>
    <row r="174" ht="14.25" customHeight="1">
      <c r="E174" s="131"/>
    </row>
    <row r="175" ht="14.25" customHeight="1">
      <c r="E175" s="131"/>
    </row>
    <row r="176" ht="14.25" customHeight="1">
      <c r="E176" s="131"/>
    </row>
    <row r="177" ht="14.25" customHeight="1">
      <c r="E177" s="131"/>
    </row>
    <row r="178" ht="14.25" customHeight="1">
      <c r="E178" s="131"/>
    </row>
    <row r="179" ht="14.25" customHeight="1">
      <c r="E179" s="131"/>
    </row>
    <row r="180" ht="14.25" customHeight="1">
      <c r="E180" s="131"/>
    </row>
    <row r="181" ht="14.25" customHeight="1">
      <c r="E181" s="131"/>
    </row>
    <row r="182" ht="14.25" customHeight="1">
      <c r="E182" s="131"/>
    </row>
    <row r="183" ht="14.25" customHeight="1">
      <c r="E183" s="131"/>
    </row>
    <row r="184" ht="14.25" customHeight="1">
      <c r="E184" s="131"/>
    </row>
    <row r="185" ht="14.25" customHeight="1">
      <c r="E185" s="131"/>
    </row>
    <row r="186" ht="14.25" customHeight="1">
      <c r="E186" s="131"/>
    </row>
    <row r="187" ht="14.25" customHeight="1">
      <c r="E187" s="131"/>
    </row>
    <row r="188" ht="14.25" customHeight="1">
      <c r="E188" s="131"/>
    </row>
    <row r="189" ht="14.25" customHeight="1">
      <c r="E189" s="131"/>
    </row>
    <row r="190" ht="14.25" customHeight="1">
      <c r="E190" s="131"/>
    </row>
    <row r="191" ht="14.25" customHeight="1">
      <c r="E191" s="131"/>
    </row>
    <row r="192" ht="14.25" customHeight="1">
      <c r="E192" s="131"/>
    </row>
    <row r="193" ht="14.25" customHeight="1">
      <c r="E193" s="131"/>
    </row>
    <row r="194" ht="14.25" customHeight="1">
      <c r="E194" s="131"/>
    </row>
    <row r="195" ht="14.25" customHeight="1">
      <c r="E195" s="131"/>
    </row>
    <row r="196" ht="14.25" customHeight="1">
      <c r="E196" s="131"/>
    </row>
    <row r="197" ht="14.25" customHeight="1">
      <c r="E197" s="131"/>
    </row>
    <row r="198" ht="14.25" customHeight="1">
      <c r="E198" s="131"/>
    </row>
    <row r="199" ht="14.25" customHeight="1">
      <c r="E199" s="131"/>
    </row>
    <row r="200" ht="14.25" customHeight="1">
      <c r="E200" s="131"/>
    </row>
    <row r="201" ht="14.25" customHeight="1">
      <c r="E201" s="131"/>
    </row>
    <row r="202" ht="14.25" customHeight="1">
      <c r="E202" s="131"/>
    </row>
    <row r="203" ht="14.25" customHeight="1">
      <c r="E203" s="131"/>
    </row>
    <row r="204" ht="14.25" customHeight="1">
      <c r="E204" s="131"/>
    </row>
    <row r="205" ht="14.25" customHeight="1">
      <c r="E205" s="131"/>
    </row>
    <row r="206" ht="14.25" customHeight="1">
      <c r="E206" s="131"/>
    </row>
    <row r="207" ht="14.25" customHeight="1">
      <c r="E207" s="131"/>
    </row>
    <row r="208" ht="14.25" customHeight="1">
      <c r="E208" s="131"/>
    </row>
    <row r="209" ht="14.25" customHeight="1">
      <c r="E209" s="131"/>
    </row>
    <row r="210" ht="14.25" customHeight="1">
      <c r="E210" s="131"/>
    </row>
    <row r="211" ht="14.25" customHeight="1">
      <c r="E211" s="131"/>
    </row>
    <row r="212" ht="14.25" customHeight="1">
      <c r="E212" s="131"/>
    </row>
    <row r="213" ht="14.25" customHeight="1">
      <c r="E213" s="131"/>
    </row>
    <row r="214" ht="14.25" customHeight="1">
      <c r="E214" s="131"/>
    </row>
    <row r="215" ht="14.25" customHeight="1">
      <c r="E215" s="131"/>
    </row>
    <row r="216" ht="14.25" customHeight="1">
      <c r="E216" s="131"/>
    </row>
    <row r="217" ht="14.25" customHeight="1">
      <c r="E217" s="131"/>
    </row>
    <row r="218" ht="14.25" customHeight="1">
      <c r="E218" s="131"/>
    </row>
    <row r="219" ht="14.25" customHeight="1">
      <c r="E219" s="131"/>
    </row>
    <row r="220" ht="14.25" customHeight="1">
      <c r="E220" s="131"/>
    </row>
    <row r="221" ht="14.25" customHeight="1">
      <c r="E221" s="131"/>
    </row>
    <row r="222" ht="14.25" customHeight="1">
      <c r="E222" s="131"/>
    </row>
    <row r="223" ht="14.25" customHeight="1">
      <c r="E223" s="131"/>
    </row>
    <row r="224" ht="14.25" customHeight="1">
      <c r="E224" s="131"/>
    </row>
    <row r="225" ht="14.25" customHeight="1">
      <c r="E225" s="131"/>
    </row>
    <row r="226" ht="14.25" customHeight="1">
      <c r="E226" s="131"/>
    </row>
    <row r="227" ht="14.25" customHeight="1">
      <c r="E227" s="131"/>
    </row>
    <row r="228" ht="14.25" customHeight="1">
      <c r="E228" s="131"/>
    </row>
    <row r="229" ht="14.25" customHeight="1">
      <c r="E229" s="131"/>
    </row>
    <row r="230" ht="14.25" customHeight="1">
      <c r="E230" s="131"/>
    </row>
    <row r="231" ht="14.25" customHeight="1">
      <c r="E231" s="131"/>
    </row>
    <row r="232" ht="14.25" customHeight="1">
      <c r="E232" s="131"/>
    </row>
    <row r="233" ht="14.25" customHeight="1">
      <c r="E233" s="131"/>
    </row>
    <row r="234" ht="14.25" customHeight="1">
      <c r="E234" s="131"/>
    </row>
    <row r="235" ht="14.25" customHeight="1">
      <c r="E235" s="131"/>
    </row>
    <row r="236" ht="14.25" customHeight="1">
      <c r="E236" s="131"/>
    </row>
    <row r="237" ht="14.25" customHeight="1">
      <c r="E237" s="131"/>
    </row>
    <row r="238" ht="14.25" customHeight="1">
      <c r="E238" s="131"/>
    </row>
    <row r="239" ht="14.25" customHeight="1">
      <c r="E239" s="131"/>
    </row>
    <row r="240" ht="14.25" customHeight="1">
      <c r="E240" s="131"/>
    </row>
    <row r="241" ht="14.25" customHeight="1">
      <c r="E241" s="131"/>
    </row>
    <row r="242" ht="14.25" customHeight="1">
      <c r="E242" s="131"/>
    </row>
    <row r="243" ht="14.25" customHeight="1">
      <c r="E243" s="131"/>
    </row>
    <row r="244" ht="14.25" customHeight="1">
      <c r="E244" s="131"/>
    </row>
    <row r="245" ht="14.25" customHeight="1">
      <c r="E245" s="131"/>
    </row>
    <row r="246" ht="14.25" customHeight="1">
      <c r="E246" s="131"/>
    </row>
    <row r="247" ht="14.25" customHeight="1">
      <c r="E247" s="131"/>
    </row>
    <row r="248" ht="14.25" customHeight="1">
      <c r="E248" s="131"/>
    </row>
    <row r="249" ht="14.25" customHeight="1">
      <c r="E249" s="131"/>
    </row>
    <row r="250" ht="14.25" customHeight="1">
      <c r="E250" s="131"/>
    </row>
    <row r="251" ht="14.25" customHeight="1">
      <c r="E251" s="131"/>
    </row>
    <row r="252" ht="14.25" customHeight="1">
      <c r="E252" s="131"/>
    </row>
    <row r="253" ht="14.25" customHeight="1">
      <c r="E253" s="131"/>
    </row>
    <row r="254" ht="14.25" customHeight="1">
      <c r="E254" s="131"/>
    </row>
    <row r="255" ht="14.25" customHeight="1">
      <c r="E255" s="131"/>
    </row>
    <row r="256" ht="14.25" customHeight="1">
      <c r="E256" s="131"/>
    </row>
    <row r="257" ht="14.25" customHeight="1">
      <c r="E257" s="131"/>
    </row>
    <row r="258" ht="14.25" customHeight="1">
      <c r="E258" s="131"/>
    </row>
    <row r="259" ht="14.25" customHeight="1">
      <c r="E259" s="131"/>
    </row>
    <row r="260" ht="14.25" customHeight="1">
      <c r="E260" s="131"/>
    </row>
    <row r="261" ht="14.25" customHeight="1">
      <c r="E261" s="131"/>
    </row>
    <row r="262" ht="14.25" customHeight="1">
      <c r="E262" s="131"/>
    </row>
    <row r="263" ht="14.25" customHeight="1">
      <c r="E263" s="131"/>
    </row>
    <row r="264" ht="14.25" customHeight="1">
      <c r="E264" s="131"/>
    </row>
    <row r="265" ht="14.25" customHeight="1">
      <c r="E265" s="131"/>
    </row>
    <row r="266" ht="14.25" customHeight="1">
      <c r="E266" s="131"/>
    </row>
    <row r="267" ht="14.25" customHeight="1">
      <c r="E267" s="131"/>
    </row>
    <row r="268" ht="14.25" customHeight="1">
      <c r="E268" s="131"/>
    </row>
    <row r="269" ht="14.25" customHeight="1">
      <c r="E269" s="131"/>
    </row>
    <row r="270" ht="14.25" customHeight="1">
      <c r="E270" s="131"/>
    </row>
    <row r="271" ht="14.25" customHeight="1">
      <c r="E271" s="131"/>
    </row>
    <row r="272" ht="14.25" customHeight="1">
      <c r="E272" s="131"/>
    </row>
    <row r="273" ht="14.25" customHeight="1">
      <c r="E273" s="131"/>
    </row>
    <row r="274" ht="14.25" customHeight="1">
      <c r="E274" s="131"/>
    </row>
    <row r="275" ht="14.25" customHeight="1">
      <c r="E275" s="131"/>
    </row>
    <row r="276" ht="14.25" customHeight="1">
      <c r="E276" s="131"/>
    </row>
    <row r="277" ht="14.25" customHeight="1">
      <c r="E277" s="131"/>
    </row>
    <row r="278" ht="14.25" customHeight="1">
      <c r="E278" s="131"/>
    </row>
    <row r="279" ht="14.25" customHeight="1">
      <c r="E279" s="131"/>
    </row>
    <row r="280" ht="14.25" customHeight="1">
      <c r="E280" s="131"/>
    </row>
    <row r="281" ht="14.25" customHeight="1">
      <c r="E281" s="131"/>
    </row>
    <row r="282" ht="14.25" customHeight="1">
      <c r="E282" s="131"/>
    </row>
    <row r="283" ht="14.25" customHeight="1">
      <c r="E283" s="131"/>
    </row>
    <row r="284" ht="14.25" customHeight="1">
      <c r="E284" s="131"/>
    </row>
    <row r="285" ht="14.25" customHeight="1">
      <c r="E285" s="131"/>
    </row>
    <row r="286" ht="14.25" customHeight="1">
      <c r="E286" s="131"/>
    </row>
    <row r="287" ht="14.25" customHeight="1">
      <c r="E287" s="131"/>
    </row>
    <row r="288" ht="14.25" customHeight="1">
      <c r="E288" s="131"/>
    </row>
    <row r="289" ht="14.25" customHeight="1">
      <c r="E289" s="131"/>
    </row>
    <row r="290" ht="14.25" customHeight="1">
      <c r="E290" s="131"/>
    </row>
    <row r="291" ht="14.25" customHeight="1">
      <c r="E291" s="131"/>
    </row>
    <row r="292" ht="14.25" customHeight="1">
      <c r="E292" s="131"/>
    </row>
    <row r="293" ht="14.25" customHeight="1">
      <c r="E293" s="131"/>
    </row>
    <row r="294" ht="14.25" customHeight="1">
      <c r="E294" s="131"/>
    </row>
    <row r="295" ht="14.25" customHeight="1">
      <c r="E295" s="131"/>
    </row>
    <row r="296" ht="14.25" customHeight="1">
      <c r="E296" s="131"/>
    </row>
    <row r="297" ht="14.25" customHeight="1">
      <c r="E297" s="131"/>
    </row>
    <row r="298" ht="14.25" customHeight="1">
      <c r="E298" s="131"/>
    </row>
    <row r="299" ht="14.25" customHeight="1">
      <c r="E299" s="131"/>
    </row>
    <row r="300" ht="14.25" customHeight="1">
      <c r="E300" s="131"/>
    </row>
    <row r="301" ht="14.25" customHeight="1">
      <c r="E301" s="131"/>
    </row>
    <row r="302" ht="14.25" customHeight="1">
      <c r="E302" s="131"/>
    </row>
    <row r="303" ht="14.25" customHeight="1">
      <c r="E303" s="131"/>
    </row>
    <row r="304" ht="14.25" customHeight="1">
      <c r="E304" s="131"/>
    </row>
    <row r="305" ht="14.25" customHeight="1">
      <c r="E305" s="131"/>
    </row>
    <row r="306" ht="14.25" customHeight="1">
      <c r="E306" s="131"/>
    </row>
    <row r="307" ht="14.25" customHeight="1">
      <c r="E307" s="131"/>
    </row>
    <row r="308" ht="14.25" customHeight="1">
      <c r="E308" s="131"/>
    </row>
    <row r="309" ht="14.25" customHeight="1">
      <c r="E309" s="131"/>
    </row>
    <row r="310" ht="14.25" customHeight="1">
      <c r="E310" s="131"/>
    </row>
    <row r="311" ht="14.25" customHeight="1">
      <c r="E311" s="131"/>
    </row>
    <row r="312" ht="14.25" customHeight="1">
      <c r="E312" s="131"/>
    </row>
    <row r="313" ht="14.25" customHeight="1">
      <c r="E313" s="131"/>
    </row>
    <row r="314" ht="14.25" customHeight="1">
      <c r="E314" s="131"/>
    </row>
    <row r="315" ht="14.25" customHeight="1">
      <c r="E315" s="131"/>
    </row>
    <row r="316" ht="14.25" customHeight="1">
      <c r="E316" s="131"/>
    </row>
    <row r="317" ht="14.25" customHeight="1">
      <c r="E317" s="131"/>
    </row>
    <row r="318" ht="14.25" customHeight="1">
      <c r="E318" s="131"/>
    </row>
    <row r="319" ht="14.25" customHeight="1">
      <c r="E319" s="131"/>
    </row>
    <row r="320" ht="14.25" customHeight="1">
      <c r="E320" s="131"/>
    </row>
    <row r="321" ht="14.25" customHeight="1">
      <c r="E321" s="131"/>
    </row>
    <row r="322" ht="14.25" customHeight="1">
      <c r="E322" s="131"/>
    </row>
    <row r="323" ht="14.25" customHeight="1">
      <c r="E323" s="131"/>
    </row>
    <row r="324" ht="14.25" customHeight="1">
      <c r="E324" s="131"/>
    </row>
    <row r="325" ht="14.25" customHeight="1">
      <c r="E325" s="131"/>
    </row>
    <row r="326" ht="14.25" customHeight="1">
      <c r="E326" s="131"/>
    </row>
    <row r="327" ht="14.25" customHeight="1">
      <c r="E327" s="131"/>
    </row>
    <row r="328" ht="14.25" customHeight="1">
      <c r="E328" s="131"/>
    </row>
    <row r="329" ht="14.25" customHeight="1">
      <c r="E329" s="131"/>
    </row>
    <row r="330" ht="14.25" customHeight="1">
      <c r="E330" s="131"/>
    </row>
    <row r="331" ht="14.25" customHeight="1">
      <c r="E331" s="131"/>
    </row>
    <row r="332" ht="14.25" customHeight="1">
      <c r="E332" s="131"/>
    </row>
    <row r="333" ht="14.25" customHeight="1">
      <c r="E333" s="131"/>
    </row>
    <row r="334" ht="14.25" customHeight="1">
      <c r="E334" s="131"/>
    </row>
    <row r="335" ht="14.25" customHeight="1">
      <c r="E335" s="131"/>
    </row>
    <row r="336" ht="14.25" customHeight="1">
      <c r="E336" s="131"/>
    </row>
    <row r="337" ht="14.25" customHeight="1">
      <c r="E337" s="131"/>
    </row>
    <row r="338" ht="14.25" customHeight="1">
      <c r="E338" s="131"/>
    </row>
    <row r="339" ht="14.25" customHeight="1">
      <c r="E339" s="131"/>
    </row>
    <row r="340" ht="14.25" customHeight="1">
      <c r="E340" s="131"/>
    </row>
    <row r="341" ht="14.25" customHeight="1">
      <c r="E341" s="131"/>
    </row>
    <row r="342" ht="14.25" customHeight="1">
      <c r="E342" s="131"/>
    </row>
    <row r="343" ht="14.25" customHeight="1">
      <c r="E343" s="131"/>
    </row>
    <row r="344" ht="14.25" customHeight="1">
      <c r="E344" s="131"/>
    </row>
    <row r="345" ht="14.25" customHeight="1">
      <c r="E345" s="131"/>
    </row>
    <row r="346" ht="14.25" customHeight="1">
      <c r="E346" s="131"/>
    </row>
    <row r="347" ht="14.25" customHeight="1">
      <c r="E347" s="131"/>
    </row>
    <row r="348" ht="14.25" customHeight="1">
      <c r="E348" s="131"/>
    </row>
    <row r="349" ht="14.25" customHeight="1">
      <c r="E349" s="131"/>
    </row>
    <row r="350" ht="14.25" customHeight="1">
      <c r="E350" s="131"/>
    </row>
    <row r="351" ht="14.25" customHeight="1">
      <c r="E351" s="131"/>
    </row>
    <row r="352" ht="14.25" customHeight="1">
      <c r="E352" s="131"/>
    </row>
    <row r="353" ht="14.25" customHeight="1">
      <c r="E353" s="131"/>
    </row>
    <row r="354" ht="14.25" customHeight="1">
      <c r="E354" s="131"/>
    </row>
    <row r="355" ht="14.25" customHeight="1">
      <c r="E355" s="131"/>
    </row>
    <row r="356" ht="14.25" customHeight="1">
      <c r="E356" s="131"/>
    </row>
    <row r="357" ht="14.25" customHeight="1">
      <c r="E357" s="131"/>
    </row>
    <row r="358" ht="14.25" customHeight="1">
      <c r="E358" s="131"/>
    </row>
    <row r="359" ht="14.25" customHeight="1">
      <c r="E359" s="131"/>
    </row>
    <row r="360" ht="14.25" customHeight="1">
      <c r="E360" s="131"/>
    </row>
    <row r="361" ht="14.25" customHeight="1">
      <c r="E361" s="131"/>
    </row>
    <row r="362" ht="14.25" customHeight="1">
      <c r="E362" s="131"/>
    </row>
    <row r="363" ht="14.25" customHeight="1">
      <c r="E363" s="131"/>
    </row>
    <row r="364" ht="14.25" customHeight="1">
      <c r="E364" s="131"/>
    </row>
    <row r="365" ht="14.25" customHeight="1">
      <c r="E365" s="131"/>
    </row>
    <row r="366" ht="14.25" customHeight="1">
      <c r="E366" s="131"/>
    </row>
    <row r="367" ht="14.25" customHeight="1">
      <c r="E367" s="131"/>
    </row>
    <row r="368" ht="14.25" customHeight="1">
      <c r="E368" s="131"/>
    </row>
    <row r="369" ht="14.25" customHeight="1">
      <c r="E369" s="131"/>
    </row>
    <row r="370" ht="14.25" customHeight="1">
      <c r="E370" s="131"/>
    </row>
    <row r="371" ht="14.25" customHeight="1">
      <c r="E371" s="131"/>
    </row>
    <row r="372" ht="14.25" customHeight="1">
      <c r="E372" s="131"/>
    </row>
    <row r="373" ht="14.25" customHeight="1">
      <c r="E373" s="131"/>
    </row>
    <row r="374" ht="14.25" customHeight="1">
      <c r="E374" s="131"/>
    </row>
    <row r="375" ht="14.25" customHeight="1">
      <c r="E375" s="131"/>
    </row>
    <row r="376" ht="14.25" customHeight="1">
      <c r="E376" s="131"/>
    </row>
    <row r="377" ht="14.25" customHeight="1">
      <c r="E377" s="131"/>
    </row>
    <row r="378" ht="14.25" customHeight="1">
      <c r="E378" s="131"/>
    </row>
    <row r="379" ht="14.25" customHeight="1">
      <c r="E379" s="131"/>
    </row>
    <row r="380" ht="14.25" customHeight="1">
      <c r="E380" s="131"/>
    </row>
    <row r="381" ht="14.25" customHeight="1">
      <c r="E381" s="131"/>
    </row>
    <row r="382" ht="14.25" customHeight="1">
      <c r="E382" s="131"/>
    </row>
    <row r="383" ht="14.25" customHeight="1">
      <c r="E383" s="131"/>
    </row>
    <row r="384" ht="14.25" customHeight="1">
      <c r="E384" s="131"/>
    </row>
    <row r="385" ht="14.25" customHeight="1">
      <c r="E385" s="131"/>
    </row>
    <row r="386" ht="14.25" customHeight="1">
      <c r="E386" s="131"/>
    </row>
    <row r="387" ht="14.25" customHeight="1">
      <c r="E387" s="131"/>
    </row>
    <row r="388" ht="14.25" customHeight="1">
      <c r="E388" s="131"/>
    </row>
    <row r="389" ht="14.25" customHeight="1">
      <c r="E389" s="131"/>
    </row>
    <row r="390" ht="14.25" customHeight="1">
      <c r="E390" s="131"/>
    </row>
    <row r="391" ht="14.25" customHeight="1">
      <c r="E391" s="131"/>
    </row>
    <row r="392" ht="14.25" customHeight="1">
      <c r="E392" s="131"/>
    </row>
    <row r="393" ht="14.25" customHeight="1">
      <c r="E393" s="131"/>
    </row>
    <row r="394" ht="14.25" customHeight="1">
      <c r="E394" s="131"/>
    </row>
    <row r="395" ht="14.25" customHeight="1">
      <c r="E395" s="131"/>
    </row>
    <row r="396" ht="14.25" customHeight="1">
      <c r="E396" s="131"/>
    </row>
    <row r="397" ht="14.25" customHeight="1">
      <c r="E397" s="131"/>
    </row>
    <row r="398" ht="14.25" customHeight="1">
      <c r="E398" s="131"/>
    </row>
    <row r="399" ht="14.25" customHeight="1">
      <c r="E399" s="131"/>
    </row>
    <row r="400" ht="14.25" customHeight="1">
      <c r="E400" s="131"/>
    </row>
    <row r="401" ht="14.25" customHeight="1">
      <c r="E401" s="131"/>
    </row>
    <row r="402" ht="14.25" customHeight="1">
      <c r="E402" s="131"/>
    </row>
    <row r="403" ht="14.25" customHeight="1">
      <c r="E403" s="131"/>
    </row>
    <row r="404" ht="14.25" customHeight="1">
      <c r="E404" s="131"/>
    </row>
    <row r="405" ht="14.25" customHeight="1">
      <c r="E405" s="131"/>
    </row>
    <row r="406" ht="14.25" customHeight="1">
      <c r="E406" s="131"/>
    </row>
    <row r="407" ht="14.25" customHeight="1">
      <c r="E407" s="131"/>
    </row>
    <row r="408" ht="14.25" customHeight="1">
      <c r="E408" s="131"/>
    </row>
    <row r="409" ht="14.25" customHeight="1">
      <c r="E409" s="131"/>
    </row>
    <row r="410" ht="14.25" customHeight="1">
      <c r="E410" s="131"/>
    </row>
    <row r="411" ht="14.25" customHeight="1">
      <c r="E411" s="131"/>
    </row>
    <row r="412" ht="14.25" customHeight="1">
      <c r="E412" s="131"/>
    </row>
    <row r="413" ht="14.25" customHeight="1">
      <c r="E413" s="131"/>
    </row>
    <row r="414" ht="14.25" customHeight="1">
      <c r="E414" s="131"/>
    </row>
    <row r="415" ht="14.25" customHeight="1">
      <c r="E415" s="131"/>
    </row>
    <row r="416" ht="14.25" customHeight="1">
      <c r="E416" s="131"/>
    </row>
    <row r="417" ht="14.25" customHeight="1">
      <c r="E417" s="131"/>
    </row>
    <row r="418" ht="14.25" customHeight="1">
      <c r="E418" s="131"/>
    </row>
    <row r="419" ht="14.25" customHeight="1">
      <c r="E419" s="131"/>
    </row>
    <row r="420" ht="14.25" customHeight="1">
      <c r="E420" s="131"/>
    </row>
    <row r="421" ht="14.25" customHeight="1">
      <c r="E421" s="131"/>
    </row>
    <row r="422" ht="14.25" customHeight="1">
      <c r="E422" s="131"/>
    </row>
    <row r="423" ht="14.25" customHeight="1">
      <c r="E423" s="131"/>
    </row>
    <row r="424" ht="14.25" customHeight="1">
      <c r="E424" s="131"/>
    </row>
    <row r="425" ht="14.25" customHeight="1">
      <c r="E425" s="131"/>
    </row>
    <row r="426" ht="14.25" customHeight="1">
      <c r="E426" s="131"/>
    </row>
    <row r="427" ht="14.25" customHeight="1">
      <c r="E427" s="131"/>
    </row>
    <row r="428" ht="14.25" customHeight="1">
      <c r="E428" s="131"/>
    </row>
    <row r="429" ht="14.25" customHeight="1">
      <c r="E429" s="131"/>
    </row>
    <row r="430" ht="14.25" customHeight="1">
      <c r="E430" s="131"/>
    </row>
    <row r="431" ht="14.25" customHeight="1">
      <c r="E431" s="131"/>
    </row>
    <row r="432" ht="14.25" customHeight="1">
      <c r="E432" s="131"/>
    </row>
    <row r="433" ht="14.25" customHeight="1">
      <c r="E433" s="131"/>
    </row>
    <row r="434" ht="14.25" customHeight="1">
      <c r="E434" s="131"/>
    </row>
    <row r="435" ht="14.25" customHeight="1">
      <c r="E435" s="131"/>
    </row>
    <row r="436" ht="14.25" customHeight="1">
      <c r="E436" s="131"/>
    </row>
    <row r="437" ht="14.25" customHeight="1">
      <c r="E437" s="131"/>
    </row>
    <row r="438" ht="14.25" customHeight="1">
      <c r="E438" s="131"/>
    </row>
    <row r="439" ht="14.25" customHeight="1">
      <c r="E439" s="131"/>
    </row>
    <row r="440" ht="14.25" customHeight="1">
      <c r="E440" s="131"/>
    </row>
    <row r="441" ht="14.25" customHeight="1">
      <c r="E441" s="131"/>
    </row>
    <row r="442" ht="14.25" customHeight="1">
      <c r="E442" s="131"/>
    </row>
    <row r="443" ht="14.25" customHeight="1">
      <c r="E443" s="131"/>
    </row>
    <row r="444" ht="14.25" customHeight="1">
      <c r="E444" s="131"/>
    </row>
    <row r="445" ht="14.25" customHeight="1">
      <c r="E445" s="131"/>
    </row>
    <row r="446" ht="14.25" customHeight="1">
      <c r="E446" s="131"/>
    </row>
    <row r="447" ht="14.25" customHeight="1">
      <c r="E447" s="131"/>
    </row>
    <row r="448" ht="14.25" customHeight="1">
      <c r="E448" s="131"/>
    </row>
    <row r="449" ht="14.25" customHeight="1">
      <c r="E449" s="131"/>
    </row>
    <row r="450" ht="14.25" customHeight="1">
      <c r="E450" s="131"/>
    </row>
    <row r="451" ht="14.25" customHeight="1">
      <c r="E451" s="131"/>
    </row>
    <row r="452" ht="14.25" customHeight="1">
      <c r="E452" s="131"/>
    </row>
    <row r="453" ht="14.25" customHeight="1">
      <c r="E453" s="131"/>
    </row>
    <row r="454" ht="14.25" customHeight="1">
      <c r="E454" s="131"/>
    </row>
    <row r="455" ht="14.25" customHeight="1">
      <c r="E455" s="131"/>
    </row>
    <row r="456" ht="14.25" customHeight="1">
      <c r="E456" s="131"/>
    </row>
    <row r="457" ht="14.25" customHeight="1">
      <c r="E457" s="131"/>
    </row>
    <row r="458" ht="14.25" customHeight="1">
      <c r="E458" s="131"/>
    </row>
    <row r="459" ht="14.25" customHeight="1">
      <c r="E459" s="131"/>
    </row>
    <row r="460" ht="14.25" customHeight="1">
      <c r="E460" s="131"/>
    </row>
    <row r="461" ht="14.25" customHeight="1">
      <c r="E461" s="131"/>
    </row>
    <row r="462" ht="14.25" customHeight="1">
      <c r="E462" s="131"/>
    </row>
    <row r="463" ht="14.25" customHeight="1">
      <c r="E463" s="131"/>
    </row>
    <row r="464" ht="14.25" customHeight="1">
      <c r="E464" s="131"/>
    </row>
    <row r="465" ht="14.25" customHeight="1">
      <c r="E465" s="131"/>
    </row>
    <row r="466" ht="14.25" customHeight="1">
      <c r="E466" s="131"/>
    </row>
    <row r="467" ht="14.25" customHeight="1">
      <c r="E467" s="131"/>
    </row>
    <row r="468" ht="14.25" customHeight="1">
      <c r="E468" s="131"/>
    </row>
    <row r="469" ht="14.25" customHeight="1">
      <c r="E469" s="131"/>
    </row>
    <row r="470" ht="14.25" customHeight="1">
      <c r="E470" s="131"/>
    </row>
    <row r="471" ht="14.25" customHeight="1">
      <c r="E471" s="131"/>
    </row>
    <row r="472" ht="14.25" customHeight="1">
      <c r="E472" s="131"/>
    </row>
    <row r="473" ht="14.25" customHeight="1">
      <c r="E473" s="131"/>
    </row>
    <row r="474" ht="14.25" customHeight="1">
      <c r="E474" s="131"/>
    </row>
    <row r="475" ht="14.25" customHeight="1">
      <c r="E475" s="131"/>
    </row>
    <row r="476" ht="14.25" customHeight="1">
      <c r="E476" s="131"/>
    </row>
    <row r="477" ht="14.25" customHeight="1">
      <c r="E477" s="131"/>
    </row>
    <row r="478" ht="14.25" customHeight="1">
      <c r="E478" s="131"/>
    </row>
    <row r="479" ht="14.25" customHeight="1">
      <c r="E479" s="131"/>
    </row>
    <row r="480" ht="14.25" customHeight="1">
      <c r="E480" s="131"/>
    </row>
    <row r="481" ht="14.25" customHeight="1">
      <c r="E481" s="131"/>
    </row>
    <row r="482" ht="14.25" customHeight="1">
      <c r="E482" s="131"/>
    </row>
    <row r="483" ht="14.25" customHeight="1">
      <c r="E483" s="131"/>
    </row>
    <row r="484" ht="14.25" customHeight="1">
      <c r="E484" s="131"/>
    </row>
    <row r="485" ht="14.25" customHeight="1">
      <c r="E485" s="131"/>
    </row>
    <row r="486" ht="14.25" customHeight="1">
      <c r="E486" s="131"/>
    </row>
    <row r="487" ht="14.25" customHeight="1">
      <c r="E487" s="131"/>
    </row>
    <row r="488" ht="14.25" customHeight="1">
      <c r="E488" s="131"/>
    </row>
    <row r="489" ht="14.25" customHeight="1">
      <c r="E489" s="131"/>
    </row>
    <row r="490" ht="14.25" customHeight="1">
      <c r="E490" s="131"/>
    </row>
    <row r="491" ht="14.25" customHeight="1">
      <c r="E491" s="131"/>
    </row>
    <row r="492" ht="14.25" customHeight="1">
      <c r="E492" s="131"/>
    </row>
    <row r="493" ht="14.25" customHeight="1">
      <c r="E493" s="131"/>
    </row>
    <row r="494" ht="14.25" customHeight="1">
      <c r="E494" s="131"/>
    </row>
    <row r="495" ht="14.25" customHeight="1">
      <c r="E495" s="131"/>
    </row>
    <row r="496" ht="14.25" customHeight="1">
      <c r="E496" s="131"/>
    </row>
    <row r="497" ht="14.25" customHeight="1">
      <c r="E497" s="131"/>
    </row>
    <row r="498" ht="14.25" customHeight="1">
      <c r="E498" s="131"/>
    </row>
    <row r="499" ht="14.25" customHeight="1">
      <c r="E499" s="131"/>
    </row>
    <row r="500" ht="14.25" customHeight="1">
      <c r="E500" s="131"/>
    </row>
    <row r="501" ht="14.25" customHeight="1">
      <c r="E501" s="131"/>
    </row>
    <row r="502" ht="14.25" customHeight="1">
      <c r="E502" s="131"/>
    </row>
    <row r="503" ht="14.25" customHeight="1">
      <c r="E503" s="131"/>
    </row>
    <row r="504" ht="14.25" customHeight="1">
      <c r="E504" s="131"/>
    </row>
    <row r="505" ht="14.25" customHeight="1">
      <c r="E505" s="131"/>
    </row>
    <row r="506" ht="14.25" customHeight="1">
      <c r="E506" s="131"/>
    </row>
    <row r="507" ht="14.25" customHeight="1">
      <c r="E507" s="131"/>
    </row>
    <row r="508" ht="14.25" customHeight="1">
      <c r="E508" s="131"/>
    </row>
    <row r="509" ht="14.25" customHeight="1">
      <c r="E509" s="131"/>
    </row>
    <row r="510" ht="14.25" customHeight="1">
      <c r="E510" s="131"/>
    </row>
    <row r="511" ht="14.25" customHeight="1">
      <c r="E511" s="131"/>
    </row>
    <row r="512" ht="14.25" customHeight="1">
      <c r="E512" s="131"/>
    </row>
    <row r="513" ht="14.25" customHeight="1">
      <c r="E513" s="131"/>
    </row>
    <row r="514" ht="14.25" customHeight="1">
      <c r="E514" s="131"/>
    </row>
    <row r="515" ht="14.25" customHeight="1">
      <c r="E515" s="131"/>
    </row>
    <row r="516" ht="14.25" customHeight="1">
      <c r="E516" s="131"/>
    </row>
    <row r="517" ht="14.25" customHeight="1">
      <c r="E517" s="131"/>
    </row>
    <row r="518" ht="14.25" customHeight="1">
      <c r="E518" s="131"/>
    </row>
    <row r="519" ht="14.25" customHeight="1">
      <c r="E519" s="131"/>
    </row>
    <row r="520" ht="14.25" customHeight="1">
      <c r="E520" s="131"/>
    </row>
    <row r="521" ht="14.25" customHeight="1">
      <c r="E521" s="131"/>
    </row>
    <row r="522" ht="14.25" customHeight="1">
      <c r="E522" s="131"/>
    </row>
    <row r="523" ht="14.25" customHeight="1">
      <c r="E523" s="131"/>
    </row>
    <row r="524" ht="14.25" customHeight="1">
      <c r="E524" s="131"/>
    </row>
    <row r="525" ht="14.25" customHeight="1">
      <c r="E525" s="131"/>
    </row>
    <row r="526" ht="14.25" customHeight="1">
      <c r="E526" s="131"/>
    </row>
    <row r="527" ht="14.25" customHeight="1">
      <c r="E527" s="131"/>
    </row>
    <row r="528" ht="14.25" customHeight="1">
      <c r="E528" s="131"/>
    </row>
    <row r="529" ht="14.25" customHeight="1">
      <c r="E529" s="131"/>
    </row>
    <row r="530" ht="14.25" customHeight="1">
      <c r="E530" s="131"/>
    </row>
    <row r="531" ht="14.25" customHeight="1">
      <c r="E531" s="131"/>
    </row>
    <row r="532" ht="14.25" customHeight="1">
      <c r="E532" s="131"/>
    </row>
    <row r="533" ht="14.25" customHeight="1">
      <c r="E533" s="131"/>
    </row>
    <row r="534" ht="14.25" customHeight="1">
      <c r="E534" s="131"/>
    </row>
    <row r="535" ht="14.25" customHeight="1">
      <c r="E535" s="131"/>
    </row>
    <row r="536" ht="14.25" customHeight="1">
      <c r="E536" s="131"/>
    </row>
    <row r="537" ht="14.25" customHeight="1">
      <c r="E537" s="131"/>
    </row>
    <row r="538" ht="14.25" customHeight="1">
      <c r="E538" s="131"/>
    </row>
    <row r="539" ht="14.25" customHeight="1">
      <c r="E539" s="131"/>
    </row>
    <row r="540" ht="14.25" customHeight="1">
      <c r="E540" s="131"/>
    </row>
    <row r="541" ht="14.25" customHeight="1">
      <c r="E541" s="131"/>
    </row>
    <row r="542" ht="14.25" customHeight="1">
      <c r="E542" s="131"/>
    </row>
    <row r="543" ht="14.25" customHeight="1">
      <c r="E543" s="131"/>
    </row>
    <row r="544" ht="14.25" customHeight="1">
      <c r="E544" s="131"/>
    </row>
    <row r="545" ht="14.25" customHeight="1">
      <c r="E545" s="131"/>
    </row>
    <row r="546" ht="14.25" customHeight="1">
      <c r="E546" s="131"/>
    </row>
    <row r="547" ht="14.25" customHeight="1">
      <c r="E547" s="131"/>
    </row>
    <row r="548" ht="14.25" customHeight="1">
      <c r="E548" s="131"/>
    </row>
    <row r="549" ht="14.25" customHeight="1">
      <c r="E549" s="131"/>
    </row>
    <row r="550" ht="14.25" customHeight="1">
      <c r="E550" s="131"/>
    </row>
    <row r="551" ht="14.25" customHeight="1">
      <c r="E551" s="131"/>
    </row>
    <row r="552" ht="14.25" customHeight="1">
      <c r="E552" s="131"/>
    </row>
    <row r="553" ht="14.25" customHeight="1">
      <c r="E553" s="131"/>
    </row>
    <row r="554" ht="14.25" customHeight="1">
      <c r="E554" s="131"/>
    </row>
    <row r="555" ht="14.25" customHeight="1">
      <c r="E555" s="131"/>
    </row>
    <row r="556" ht="14.25" customHeight="1">
      <c r="E556" s="131"/>
    </row>
    <row r="557" ht="14.25" customHeight="1">
      <c r="E557" s="131"/>
    </row>
    <row r="558" ht="14.25" customHeight="1">
      <c r="E558" s="131"/>
    </row>
    <row r="559" ht="14.25" customHeight="1">
      <c r="E559" s="131"/>
    </row>
    <row r="560" ht="14.25" customHeight="1">
      <c r="E560" s="131"/>
    </row>
    <row r="561" ht="14.25" customHeight="1">
      <c r="E561" s="131"/>
    </row>
    <row r="562" ht="14.25" customHeight="1">
      <c r="E562" s="131"/>
    </row>
    <row r="563" ht="14.25" customHeight="1">
      <c r="E563" s="131"/>
    </row>
    <row r="564" ht="14.25" customHeight="1">
      <c r="E564" s="131"/>
    </row>
    <row r="565" ht="14.25" customHeight="1">
      <c r="E565" s="131"/>
    </row>
    <row r="566" ht="14.25" customHeight="1">
      <c r="E566" s="131"/>
    </row>
    <row r="567" ht="14.25" customHeight="1">
      <c r="E567" s="131"/>
    </row>
    <row r="568" ht="14.25" customHeight="1">
      <c r="E568" s="131"/>
    </row>
    <row r="569" ht="14.25" customHeight="1">
      <c r="E569" s="131"/>
    </row>
    <row r="570" ht="14.25" customHeight="1">
      <c r="E570" s="131"/>
    </row>
    <row r="571" ht="14.25" customHeight="1">
      <c r="E571" s="131"/>
    </row>
    <row r="572" ht="14.25" customHeight="1">
      <c r="E572" s="131"/>
    </row>
    <row r="573" ht="14.25" customHeight="1">
      <c r="E573" s="131"/>
    </row>
    <row r="574" ht="14.25" customHeight="1">
      <c r="E574" s="131"/>
    </row>
    <row r="575" ht="14.25" customHeight="1">
      <c r="E575" s="131"/>
    </row>
    <row r="576" ht="14.25" customHeight="1">
      <c r="E576" s="131"/>
    </row>
    <row r="577" ht="14.25" customHeight="1">
      <c r="E577" s="131"/>
    </row>
    <row r="578" ht="14.25" customHeight="1">
      <c r="E578" s="131"/>
    </row>
    <row r="579" ht="14.25" customHeight="1">
      <c r="E579" s="131"/>
    </row>
    <row r="580" ht="14.25" customHeight="1">
      <c r="E580" s="131"/>
    </row>
    <row r="581" ht="14.25" customHeight="1">
      <c r="E581" s="131"/>
    </row>
    <row r="582" ht="14.25" customHeight="1">
      <c r="E582" s="131"/>
    </row>
    <row r="583" ht="14.25" customHeight="1">
      <c r="E583" s="131"/>
    </row>
    <row r="584" ht="14.25" customHeight="1">
      <c r="E584" s="131"/>
    </row>
    <row r="585" ht="14.25" customHeight="1">
      <c r="E585" s="131"/>
    </row>
    <row r="586" ht="14.25" customHeight="1">
      <c r="E586" s="131"/>
    </row>
    <row r="587" ht="14.25" customHeight="1">
      <c r="E587" s="131"/>
    </row>
    <row r="588" ht="14.25" customHeight="1">
      <c r="E588" s="131"/>
    </row>
    <row r="589" ht="14.25" customHeight="1">
      <c r="E589" s="131"/>
    </row>
    <row r="590" ht="14.25" customHeight="1">
      <c r="E590" s="131"/>
    </row>
    <row r="591" ht="14.25" customHeight="1">
      <c r="E591" s="131"/>
    </row>
    <row r="592" ht="14.25" customHeight="1">
      <c r="E592" s="131"/>
    </row>
    <row r="593" ht="14.25" customHeight="1">
      <c r="E593" s="131"/>
    </row>
    <row r="594" ht="14.25" customHeight="1">
      <c r="E594" s="131"/>
    </row>
    <row r="595" ht="14.25" customHeight="1">
      <c r="E595" s="131"/>
    </row>
    <row r="596" ht="14.25" customHeight="1">
      <c r="E596" s="131"/>
    </row>
    <row r="597" ht="14.25" customHeight="1">
      <c r="E597" s="131"/>
    </row>
    <row r="598" ht="14.25" customHeight="1">
      <c r="E598" s="131"/>
    </row>
    <row r="599" ht="14.25" customHeight="1">
      <c r="E599" s="131"/>
    </row>
    <row r="600" ht="14.25" customHeight="1">
      <c r="E600" s="131"/>
    </row>
    <row r="601" ht="14.25" customHeight="1">
      <c r="E601" s="131"/>
    </row>
    <row r="602" ht="14.25" customHeight="1">
      <c r="E602" s="131"/>
    </row>
    <row r="603" ht="14.25" customHeight="1">
      <c r="E603" s="131"/>
    </row>
    <row r="604" ht="14.25" customHeight="1">
      <c r="E604" s="131"/>
    </row>
    <row r="605" ht="14.25" customHeight="1">
      <c r="E605" s="131"/>
    </row>
    <row r="606" ht="14.25" customHeight="1">
      <c r="E606" s="131"/>
    </row>
    <row r="607" ht="14.25" customHeight="1">
      <c r="E607" s="131"/>
    </row>
    <row r="608" ht="14.25" customHeight="1">
      <c r="E608" s="131"/>
    </row>
    <row r="609" ht="14.25" customHeight="1">
      <c r="E609" s="131"/>
    </row>
    <row r="610" ht="14.25" customHeight="1">
      <c r="E610" s="131"/>
    </row>
    <row r="611" ht="14.25" customHeight="1">
      <c r="E611" s="131"/>
    </row>
    <row r="612" ht="14.25" customHeight="1">
      <c r="E612" s="131"/>
    </row>
    <row r="613" ht="14.25" customHeight="1">
      <c r="E613" s="131"/>
    </row>
    <row r="614" ht="14.25" customHeight="1">
      <c r="E614" s="131"/>
    </row>
    <row r="615" ht="14.25" customHeight="1">
      <c r="E615" s="131"/>
    </row>
    <row r="616" ht="14.25" customHeight="1">
      <c r="E616" s="131"/>
    </row>
    <row r="617" ht="14.25" customHeight="1">
      <c r="E617" s="131"/>
    </row>
    <row r="618" ht="14.25" customHeight="1">
      <c r="E618" s="131"/>
    </row>
    <row r="619" ht="14.25" customHeight="1">
      <c r="E619" s="131"/>
    </row>
    <row r="620" ht="14.25" customHeight="1">
      <c r="E620" s="131"/>
    </row>
    <row r="621" ht="14.25" customHeight="1">
      <c r="E621" s="131"/>
    </row>
    <row r="622" ht="14.25" customHeight="1">
      <c r="E622" s="131"/>
    </row>
    <row r="623" ht="14.25" customHeight="1">
      <c r="E623" s="131"/>
    </row>
    <row r="624" ht="14.25" customHeight="1">
      <c r="E624" s="131"/>
    </row>
    <row r="625" ht="14.25" customHeight="1">
      <c r="E625" s="131"/>
    </row>
    <row r="626" ht="14.25" customHeight="1">
      <c r="E626" s="131"/>
    </row>
    <row r="627" ht="14.25" customHeight="1">
      <c r="E627" s="131"/>
    </row>
    <row r="628" ht="14.25" customHeight="1">
      <c r="E628" s="131"/>
    </row>
    <row r="629" ht="14.25" customHeight="1">
      <c r="E629" s="131"/>
    </row>
    <row r="630" ht="14.25" customHeight="1">
      <c r="E630" s="131"/>
    </row>
    <row r="631" ht="14.25" customHeight="1">
      <c r="E631" s="131"/>
    </row>
    <row r="632" ht="14.25" customHeight="1">
      <c r="E632" s="131"/>
    </row>
    <row r="633" ht="14.25" customHeight="1">
      <c r="E633" s="131"/>
    </row>
    <row r="634" ht="14.25" customHeight="1">
      <c r="E634" s="131"/>
    </row>
    <row r="635" ht="14.25" customHeight="1">
      <c r="E635" s="131"/>
    </row>
    <row r="636" ht="14.25" customHeight="1">
      <c r="E636" s="131"/>
    </row>
    <row r="637" ht="14.25" customHeight="1">
      <c r="E637" s="131"/>
    </row>
    <row r="638" ht="14.25" customHeight="1">
      <c r="E638" s="131"/>
    </row>
    <row r="639" ht="14.25" customHeight="1">
      <c r="E639" s="131"/>
    </row>
    <row r="640" ht="14.25" customHeight="1">
      <c r="E640" s="131"/>
    </row>
    <row r="641" ht="14.25" customHeight="1">
      <c r="E641" s="131"/>
    </row>
    <row r="642" ht="14.25" customHeight="1">
      <c r="E642" s="131"/>
    </row>
    <row r="643" ht="14.25" customHeight="1">
      <c r="E643" s="131"/>
    </row>
    <row r="644" ht="14.25" customHeight="1">
      <c r="E644" s="131"/>
    </row>
    <row r="645" ht="14.25" customHeight="1">
      <c r="E645" s="131"/>
    </row>
    <row r="646" ht="14.25" customHeight="1">
      <c r="E646" s="131"/>
    </row>
    <row r="647" ht="14.25" customHeight="1">
      <c r="E647" s="131"/>
    </row>
    <row r="648" ht="14.25" customHeight="1">
      <c r="E648" s="131"/>
    </row>
    <row r="649" ht="14.25" customHeight="1">
      <c r="E649" s="131"/>
    </row>
    <row r="650" ht="14.25" customHeight="1">
      <c r="E650" s="131"/>
    </row>
    <row r="651" ht="14.25" customHeight="1">
      <c r="E651" s="131"/>
    </row>
    <row r="652" ht="14.25" customHeight="1">
      <c r="E652" s="131"/>
    </row>
    <row r="653" ht="14.25" customHeight="1">
      <c r="E653" s="131"/>
    </row>
    <row r="654" ht="14.25" customHeight="1">
      <c r="E654" s="131"/>
    </row>
    <row r="655" ht="14.25" customHeight="1">
      <c r="E655" s="131"/>
    </row>
    <row r="656" ht="14.25" customHeight="1">
      <c r="E656" s="131"/>
    </row>
    <row r="657" ht="14.25" customHeight="1">
      <c r="E657" s="131"/>
    </row>
    <row r="658" ht="14.25" customHeight="1">
      <c r="E658" s="131"/>
    </row>
    <row r="659" ht="14.25" customHeight="1">
      <c r="E659" s="131"/>
    </row>
    <row r="660" ht="14.25" customHeight="1">
      <c r="E660" s="131"/>
    </row>
    <row r="661" ht="14.25" customHeight="1">
      <c r="E661" s="131"/>
    </row>
    <row r="662" ht="14.25" customHeight="1">
      <c r="E662" s="131"/>
    </row>
    <row r="663" ht="14.25" customHeight="1">
      <c r="E663" s="131"/>
    </row>
    <row r="664" ht="14.25" customHeight="1">
      <c r="E664" s="131"/>
    </row>
    <row r="665" ht="14.25" customHeight="1">
      <c r="E665" s="131"/>
    </row>
    <row r="666" ht="14.25" customHeight="1">
      <c r="E666" s="131"/>
    </row>
    <row r="667" ht="14.25" customHeight="1">
      <c r="E667" s="131"/>
    </row>
    <row r="668" ht="14.25" customHeight="1">
      <c r="E668" s="131"/>
    </row>
    <row r="669" ht="14.25" customHeight="1">
      <c r="E669" s="131"/>
    </row>
    <row r="670" ht="14.25" customHeight="1">
      <c r="E670" s="131"/>
    </row>
    <row r="671" ht="14.25" customHeight="1">
      <c r="E671" s="131"/>
    </row>
    <row r="672" ht="14.25" customHeight="1">
      <c r="E672" s="131"/>
    </row>
    <row r="673" ht="14.25" customHeight="1">
      <c r="E673" s="131"/>
    </row>
    <row r="674" ht="14.25" customHeight="1">
      <c r="E674" s="131"/>
    </row>
    <row r="675" ht="14.25" customHeight="1">
      <c r="E675" s="131"/>
    </row>
    <row r="676" ht="14.25" customHeight="1">
      <c r="E676" s="131"/>
    </row>
    <row r="677" ht="14.25" customHeight="1">
      <c r="E677" s="131"/>
    </row>
    <row r="678" ht="14.25" customHeight="1">
      <c r="E678" s="131"/>
    </row>
    <row r="679" ht="14.25" customHeight="1">
      <c r="E679" s="131"/>
    </row>
    <row r="680" ht="14.25" customHeight="1">
      <c r="E680" s="131"/>
    </row>
    <row r="681" ht="14.25" customHeight="1">
      <c r="E681" s="131"/>
    </row>
    <row r="682" ht="14.25" customHeight="1">
      <c r="E682" s="131"/>
    </row>
    <row r="683" ht="14.25" customHeight="1">
      <c r="E683" s="131"/>
    </row>
    <row r="684" ht="14.25" customHeight="1">
      <c r="E684" s="131"/>
    </row>
    <row r="685" ht="14.25" customHeight="1">
      <c r="E685" s="131"/>
    </row>
    <row r="686" ht="14.25" customHeight="1">
      <c r="E686" s="131"/>
    </row>
    <row r="687" ht="14.25" customHeight="1">
      <c r="E687" s="131"/>
    </row>
    <row r="688" ht="14.25" customHeight="1">
      <c r="E688" s="131"/>
    </row>
    <row r="689" ht="14.25" customHeight="1">
      <c r="E689" s="131"/>
    </row>
    <row r="690" ht="14.25" customHeight="1">
      <c r="E690" s="131"/>
    </row>
    <row r="691" ht="14.25" customHeight="1">
      <c r="E691" s="131"/>
    </row>
    <row r="692" ht="14.25" customHeight="1">
      <c r="E692" s="131"/>
    </row>
    <row r="693" ht="14.25" customHeight="1">
      <c r="E693" s="131"/>
    </row>
    <row r="694" ht="14.25" customHeight="1">
      <c r="E694" s="131"/>
    </row>
    <row r="695" ht="14.25" customHeight="1">
      <c r="E695" s="131"/>
    </row>
    <row r="696" ht="14.25" customHeight="1">
      <c r="E696" s="131"/>
    </row>
    <row r="697" ht="14.25" customHeight="1">
      <c r="E697" s="131"/>
    </row>
    <row r="698" ht="14.25" customHeight="1">
      <c r="E698" s="131"/>
    </row>
    <row r="699" ht="14.25" customHeight="1">
      <c r="E699" s="131"/>
    </row>
    <row r="700" ht="14.25" customHeight="1">
      <c r="E700" s="131"/>
    </row>
    <row r="701" ht="14.25" customHeight="1">
      <c r="E701" s="131"/>
    </row>
    <row r="702" ht="14.25" customHeight="1">
      <c r="E702" s="131"/>
    </row>
    <row r="703" ht="14.25" customHeight="1">
      <c r="E703" s="131"/>
    </row>
    <row r="704" ht="14.25" customHeight="1">
      <c r="E704" s="131"/>
    </row>
    <row r="705" ht="14.25" customHeight="1">
      <c r="E705" s="131"/>
    </row>
    <row r="706" ht="14.25" customHeight="1">
      <c r="E706" s="131"/>
    </row>
    <row r="707" ht="14.25" customHeight="1">
      <c r="E707" s="131"/>
    </row>
    <row r="708" ht="14.25" customHeight="1">
      <c r="E708" s="131"/>
    </row>
    <row r="709" ht="14.25" customHeight="1">
      <c r="E709" s="131"/>
    </row>
    <row r="710" ht="14.25" customHeight="1">
      <c r="E710" s="131"/>
    </row>
    <row r="711" ht="14.25" customHeight="1">
      <c r="E711" s="131"/>
    </row>
    <row r="712" ht="14.25" customHeight="1">
      <c r="E712" s="131"/>
    </row>
    <row r="713" ht="14.25" customHeight="1">
      <c r="E713" s="131"/>
    </row>
    <row r="714" ht="14.25" customHeight="1">
      <c r="E714" s="131"/>
    </row>
    <row r="715" ht="14.25" customHeight="1">
      <c r="E715" s="131"/>
    </row>
    <row r="716" ht="14.25" customHeight="1">
      <c r="E716" s="131"/>
    </row>
    <row r="717" ht="14.25" customHeight="1">
      <c r="E717" s="131"/>
    </row>
    <row r="718" ht="14.25" customHeight="1">
      <c r="E718" s="131"/>
    </row>
    <row r="719" ht="14.25" customHeight="1">
      <c r="E719" s="131"/>
    </row>
    <row r="720" ht="14.25" customHeight="1">
      <c r="E720" s="131"/>
    </row>
    <row r="721" ht="14.25" customHeight="1">
      <c r="E721" s="131"/>
    </row>
    <row r="722" ht="14.25" customHeight="1">
      <c r="E722" s="131"/>
    </row>
    <row r="723" ht="14.25" customHeight="1">
      <c r="E723" s="131"/>
    </row>
    <row r="724" ht="14.25" customHeight="1">
      <c r="E724" s="131"/>
    </row>
    <row r="725" ht="14.25" customHeight="1">
      <c r="E725" s="131"/>
    </row>
    <row r="726" ht="14.25" customHeight="1">
      <c r="E726" s="131"/>
    </row>
    <row r="727" ht="14.25" customHeight="1">
      <c r="E727" s="131"/>
    </row>
    <row r="728" ht="14.25" customHeight="1">
      <c r="E728" s="131"/>
    </row>
    <row r="729" ht="14.25" customHeight="1">
      <c r="E729" s="131"/>
    </row>
    <row r="730" ht="14.25" customHeight="1">
      <c r="E730" s="131"/>
    </row>
    <row r="731" ht="14.25" customHeight="1">
      <c r="E731" s="131"/>
    </row>
    <row r="732" ht="14.25" customHeight="1">
      <c r="E732" s="131"/>
    </row>
    <row r="733" ht="14.25" customHeight="1">
      <c r="E733" s="131"/>
    </row>
    <row r="734" ht="14.25" customHeight="1">
      <c r="E734" s="131"/>
    </row>
    <row r="735" ht="14.25" customHeight="1">
      <c r="E735" s="131"/>
    </row>
    <row r="736" ht="14.25" customHeight="1">
      <c r="E736" s="131"/>
    </row>
    <row r="737" ht="14.25" customHeight="1">
      <c r="E737" s="131"/>
    </row>
    <row r="738" ht="14.25" customHeight="1">
      <c r="E738" s="131"/>
    </row>
    <row r="739" ht="14.25" customHeight="1">
      <c r="E739" s="131"/>
    </row>
    <row r="740" ht="14.25" customHeight="1">
      <c r="E740" s="131"/>
    </row>
    <row r="741" ht="14.25" customHeight="1">
      <c r="E741" s="131"/>
    </row>
    <row r="742" ht="14.25" customHeight="1">
      <c r="E742" s="131"/>
    </row>
    <row r="743" ht="14.25" customHeight="1">
      <c r="E743" s="131"/>
    </row>
    <row r="744" ht="14.25" customHeight="1">
      <c r="E744" s="131"/>
    </row>
    <row r="745" ht="14.25" customHeight="1">
      <c r="E745" s="131"/>
    </row>
    <row r="746" ht="14.25" customHeight="1">
      <c r="E746" s="131"/>
    </row>
    <row r="747" ht="14.25" customHeight="1">
      <c r="E747" s="131"/>
    </row>
    <row r="748" ht="14.25" customHeight="1">
      <c r="E748" s="131"/>
    </row>
    <row r="749" ht="14.25" customHeight="1">
      <c r="E749" s="131"/>
    </row>
    <row r="750" ht="14.25" customHeight="1">
      <c r="E750" s="131"/>
    </row>
    <row r="751" ht="14.25" customHeight="1">
      <c r="E751" s="131"/>
    </row>
    <row r="752" ht="14.25" customHeight="1">
      <c r="E752" s="131"/>
    </row>
    <row r="753" ht="14.25" customHeight="1">
      <c r="E753" s="131"/>
    </row>
    <row r="754" ht="14.25" customHeight="1">
      <c r="E754" s="131"/>
    </row>
    <row r="755" ht="14.25" customHeight="1">
      <c r="E755" s="131"/>
    </row>
    <row r="756" ht="14.25" customHeight="1">
      <c r="E756" s="131"/>
    </row>
    <row r="757" ht="14.25" customHeight="1">
      <c r="E757" s="131"/>
    </row>
    <row r="758" ht="14.25" customHeight="1">
      <c r="E758" s="131"/>
    </row>
    <row r="759" ht="14.25" customHeight="1">
      <c r="E759" s="131"/>
    </row>
    <row r="760" ht="14.25" customHeight="1">
      <c r="E760" s="131"/>
    </row>
    <row r="761" ht="14.25" customHeight="1">
      <c r="E761" s="131"/>
    </row>
    <row r="762" ht="14.25" customHeight="1">
      <c r="E762" s="131"/>
    </row>
    <row r="763" ht="14.25" customHeight="1">
      <c r="E763" s="131"/>
    </row>
    <row r="764" ht="14.25" customHeight="1">
      <c r="E764" s="131"/>
    </row>
    <row r="765" ht="14.25" customHeight="1">
      <c r="E765" s="131"/>
    </row>
    <row r="766" ht="14.25" customHeight="1">
      <c r="E766" s="131"/>
    </row>
    <row r="767" ht="14.25" customHeight="1">
      <c r="E767" s="131"/>
    </row>
    <row r="768" ht="14.25" customHeight="1">
      <c r="E768" s="131"/>
    </row>
    <row r="769" ht="14.25" customHeight="1">
      <c r="E769" s="131"/>
    </row>
    <row r="770" ht="14.25" customHeight="1">
      <c r="E770" s="131"/>
    </row>
    <row r="771" ht="14.25" customHeight="1">
      <c r="E771" s="131"/>
    </row>
    <row r="772" ht="14.25" customHeight="1">
      <c r="E772" s="131"/>
    </row>
    <row r="773" ht="14.25" customHeight="1">
      <c r="E773" s="131"/>
    </row>
    <row r="774" ht="14.25" customHeight="1">
      <c r="E774" s="131"/>
    </row>
    <row r="775" ht="14.25" customHeight="1">
      <c r="E775" s="131"/>
    </row>
    <row r="776" ht="14.25" customHeight="1">
      <c r="E776" s="131"/>
    </row>
    <row r="777" ht="14.25" customHeight="1">
      <c r="E777" s="131"/>
    </row>
    <row r="778" ht="14.25" customHeight="1">
      <c r="E778" s="131"/>
    </row>
    <row r="779" ht="14.25" customHeight="1">
      <c r="E779" s="131"/>
    </row>
    <row r="780" ht="14.25" customHeight="1">
      <c r="E780" s="131"/>
    </row>
    <row r="781" ht="14.25" customHeight="1">
      <c r="E781" s="131"/>
    </row>
    <row r="782" ht="14.25" customHeight="1">
      <c r="E782" s="131"/>
    </row>
    <row r="783" ht="14.25" customHeight="1">
      <c r="E783" s="131"/>
    </row>
    <row r="784" ht="14.25" customHeight="1">
      <c r="E784" s="131"/>
    </row>
    <row r="785" ht="14.25" customHeight="1">
      <c r="E785" s="131"/>
    </row>
    <row r="786" ht="14.25" customHeight="1">
      <c r="E786" s="131"/>
    </row>
    <row r="787" ht="14.25" customHeight="1">
      <c r="E787" s="131"/>
    </row>
    <row r="788" ht="14.25" customHeight="1">
      <c r="E788" s="131"/>
    </row>
    <row r="789" ht="14.25" customHeight="1">
      <c r="E789" s="131"/>
    </row>
    <row r="790" ht="14.25" customHeight="1">
      <c r="E790" s="131"/>
    </row>
    <row r="791" ht="14.25" customHeight="1">
      <c r="E791" s="131"/>
    </row>
    <row r="792" ht="14.25" customHeight="1">
      <c r="E792" s="131"/>
    </row>
    <row r="793" ht="14.25" customHeight="1">
      <c r="E793" s="131"/>
    </row>
    <row r="794" ht="14.25" customHeight="1">
      <c r="E794" s="131"/>
    </row>
    <row r="795" ht="14.25" customHeight="1">
      <c r="E795" s="131"/>
    </row>
    <row r="796" ht="14.25" customHeight="1">
      <c r="E796" s="131"/>
    </row>
    <row r="797" ht="14.25" customHeight="1">
      <c r="E797" s="131"/>
    </row>
    <row r="798" ht="14.25" customHeight="1">
      <c r="E798" s="131"/>
    </row>
    <row r="799" ht="14.25" customHeight="1">
      <c r="E799" s="131"/>
    </row>
    <row r="800" ht="14.25" customHeight="1">
      <c r="E800" s="131"/>
    </row>
    <row r="801" ht="14.25" customHeight="1">
      <c r="E801" s="131"/>
    </row>
    <row r="802" ht="14.25" customHeight="1">
      <c r="E802" s="131"/>
    </row>
    <row r="803" ht="14.25" customHeight="1">
      <c r="E803" s="131"/>
    </row>
    <row r="804" ht="14.25" customHeight="1">
      <c r="E804" s="131"/>
    </row>
    <row r="805" ht="14.25" customHeight="1">
      <c r="E805" s="131"/>
    </row>
    <row r="806" ht="14.25" customHeight="1">
      <c r="E806" s="131"/>
    </row>
    <row r="807" ht="14.25" customHeight="1">
      <c r="E807" s="131"/>
    </row>
    <row r="808" ht="14.25" customHeight="1">
      <c r="E808" s="131"/>
    </row>
    <row r="809" ht="14.25" customHeight="1">
      <c r="E809" s="131"/>
    </row>
    <row r="810" ht="14.25" customHeight="1">
      <c r="E810" s="131"/>
    </row>
    <row r="811" ht="14.25" customHeight="1">
      <c r="E811" s="131"/>
    </row>
    <row r="812" ht="14.25" customHeight="1">
      <c r="E812" s="131"/>
    </row>
    <row r="813" ht="14.25" customHeight="1">
      <c r="E813" s="131"/>
    </row>
    <row r="814" ht="14.25" customHeight="1">
      <c r="E814" s="131"/>
    </row>
    <row r="815" ht="14.25" customHeight="1">
      <c r="E815" s="131"/>
    </row>
    <row r="816" ht="14.25" customHeight="1">
      <c r="E816" s="131"/>
    </row>
    <row r="817" ht="14.25" customHeight="1">
      <c r="E817" s="131"/>
    </row>
    <row r="818" ht="14.25" customHeight="1">
      <c r="E818" s="131"/>
    </row>
    <row r="819" ht="14.25" customHeight="1">
      <c r="E819" s="131"/>
    </row>
    <row r="820" ht="14.25" customHeight="1">
      <c r="E820" s="131"/>
    </row>
    <row r="821" ht="14.25" customHeight="1">
      <c r="E821" s="131"/>
    </row>
    <row r="822" ht="14.25" customHeight="1">
      <c r="E822" s="131"/>
    </row>
    <row r="823" ht="14.25" customHeight="1">
      <c r="E823" s="131"/>
    </row>
    <row r="824" ht="14.25" customHeight="1">
      <c r="E824" s="131"/>
    </row>
    <row r="825" ht="14.25" customHeight="1">
      <c r="E825" s="131"/>
    </row>
    <row r="826" ht="14.25" customHeight="1">
      <c r="E826" s="131"/>
    </row>
    <row r="827" ht="14.25" customHeight="1">
      <c r="E827" s="131"/>
    </row>
    <row r="828" ht="14.25" customHeight="1">
      <c r="E828" s="131"/>
    </row>
    <row r="829" ht="14.25" customHeight="1">
      <c r="E829" s="131"/>
    </row>
    <row r="830" ht="14.25" customHeight="1">
      <c r="E830" s="131"/>
    </row>
    <row r="831" ht="14.25" customHeight="1">
      <c r="E831" s="131"/>
    </row>
    <row r="832" ht="14.25" customHeight="1">
      <c r="E832" s="131"/>
    </row>
    <row r="833" ht="14.25" customHeight="1">
      <c r="E833" s="131"/>
    </row>
    <row r="834" ht="14.25" customHeight="1">
      <c r="E834" s="131"/>
    </row>
    <row r="835" ht="14.25" customHeight="1">
      <c r="E835" s="131"/>
    </row>
    <row r="836" ht="14.25" customHeight="1">
      <c r="E836" s="131"/>
    </row>
    <row r="837" ht="14.25" customHeight="1">
      <c r="E837" s="131"/>
    </row>
    <row r="838" ht="14.25" customHeight="1">
      <c r="E838" s="131"/>
    </row>
    <row r="839" ht="14.25" customHeight="1">
      <c r="E839" s="131"/>
    </row>
    <row r="840" ht="14.25" customHeight="1">
      <c r="E840" s="131"/>
    </row>
    <row r="841" ht="14.25" customHeight="1">
      <c r="E841" s="131"/>
    </row>
    <row r="842" ht="14.25" customHeight="1">
      <c r="E842" s="131"/>
    </row>
    <row r="843" ht="14.25" customHeight="1">
      <c r="E843" s="131"/>
    </row>
    <row r="844" ht="14.25" customHeight="1">
      <c r="E844" s="131"/>
    </row>
    <row r="845" ht="14.25" customHeight="1">
      <c r="E845" s="131"/>
    </row>
    <row r="846" ht="14.25" customHeight="1">
      <c r="E846" s="131"/>
    </row>
    <row r="847" ht="14.25" customHeight="1">
      <c r="E847" s="131"/>
    </row>
    <row r="848" ht="14.25" customHeight="1">
      <c r="E848" s="131"/>
    </row>
    <row r="849" ht="14.25" customHeight="1">
      <c r="E849" s="131"/>
    </row>
    <row r="850" ht="14.25" customHeight="1">
      <c r="E850" s="131"/>
    </row>
    <row r="851" ht="14.25" customHeight="1">
      <c r="E851" s="131"/>
    </row>
    <row r="852" ht="14.25" customHeight="1">
      <c r="E852" s="131"/>
    </row>
    <row r="853" ht="14.25" customHeight="1">
      <c r="E853" s="131"/>
    </row>
    <row r="854" ht="14.25" customHeight="1">
      <c r="E854" s="131"/>
    </row>
    <row r="855" ht="14.25" customHeight="1">
      <c r="E855" s="131"/>
    </row>
    <row r="856" ht="14.25" customHeight="1">
      <c r="E856" s="131"/>
    </row>
    <row r="857" ht="14.25" customHeight="1">
      <c r="E857" s="131"/>
    </row>
    <row r="858" ht="14.25" customHeight="1">
      <c r="E858" s="131"/>
    </row>
    <row r="859" ht="14.25" customHeight="1">
      <c r="E859" s="131"/>
    </row>
    <row r="860" ht="14.25" customHeight="1">
      <c r="E860" s="131"/>
    </row>
    <row r="861" ht="14.25" customHeight="1">
      <c r="E861" s="131"/>
    </row>
    <row r="862" ht="14.25" customHeight="1">
      <c r="E862" s="131"/>
    </row>
    <row r="863" ht="14.25" customHeight="1">
      <c r="E863" s="131"/>
    </row>
    <row r="864" ht="14.25" customHeight="1">
      <c r="E864" s="131"/>
    </row>
    <row r="865" ht="14.25" customHeight="1">
      <c r="E865" s="131"/>
    </row>
    <row r="866" ht="14.25" customHeight="1">
      <c r="E866" s="131"/>
    </row>
    <row r="867" ht="14.25" customHeight="1">
      <c r="E867" s="131"/>
    </row>
    <row r="868" ht="14.25" customHeight="1">
      <c r="E868" s="131"/>
    </row>
    <row r="869" ht="14.25" customHeight="1">
      <c r="E869" s="131"/>
    </row>
    <row r="870" ht="14.25" customHeight="1">
      <c r="E870" s="131"/>
    </row>
    <row r="871" ht="14.25" customHeight="1">
      <c r="E871" s="131"/>
    </row>
    <row r="872" ht="14.25" customHeight="1">
      <c r="E872" s="131"/>
    </row>
    <row r="873" ht="14.25" customHeight="1">
      <c r="E873" s="131"/>
    </row>
    <row r="874" ht="14.25" customHeight="1">
      <c r="E874" s="131"/>
    </row>
    <row r="875" ht="14.25" customHeight="1">
      <c r="E875" s="131"/>
    </row>
    <row r="876" ht="14.25" customHeight="1">
      <c r="E876" s="131"/>
    </row>
    <row r="877" ht="14.25" customHeight="1">
      <c r="E877" s="131"/>
    </row>
    <row r="878" ht="14.25" customHeight="1">
      <c r="E878" s="131"/>
    </row>
    <row r="879" ht="14.25" customHeight="1">
      <c r="E879" s="131"/>
    </row>
    <row r="880" ht="14.25" customHeight="1">
      <c r="E880" s="131"/>
    </row>
    <row r="881" ht="14.25" customHeight="1">
      <c r="E881" s="131"/>
    </row>
    <row r="882" ht="14.25" customHeight="1">
      <c r="E882" s="131"/>
    </row>
    <row r="883" ht="14.25" customHeight="1">
      <c r="E883" s="131"/>
    </row>
    <row r="884" ht="14.25" customHeight="1">
      <c r="E884" s="131"/>
    </row>
    <row r="885" ht="14.25" customHeight="1">
      <c r="E885" s="131"/>
    </row>
    <row r="886" ht="14.25" customHeight="1">
      <c r="E886" s="131"/>
    </row>
    <row r="887" ht="14.25" customHeight="1">
      <c r="E887" s="131"/>
    </row>
    <row r="888" ht="14.25" customHeight="1">
      <c r="E888" s="131"/>
    </row>
    <row r="889" ht="14.25" customHeight="1">
      <c r="E889" s="131"/>
    </row>
    <row r="890" ht="14.25" customHeight="1">
      <c r="E890" s="131"/>
    </row>
    <row r="891" ht="14.25" customHeight="1">
      <c r="E891" s="131"/>
    </row>
    <row r="892" ht="14.25" customHeight="1">
      <c r="E892" s="131"/>
    </row>
    <row r="893" ht="14.25" customHeight="1">
      <c r="E893" s="131"/>
    </row>
    <row r="894" ht="14.25" customHeight="1">
      <c r="E894" s="131"/>
    </row>
    <row r="895" ht="14.25" customHeight="1">
      <c r="E895" s="131"/>
    </row>
    <row r="896" ht="14.25" customHeight="1">
      <c r="E896" s="131"/>
    </row>
    <row r="897" ht="14.25" customHeight="1">
      <c r="E897" s="131"/>
    </row>
    <row r="898" ht="14.25" customHeight="1">
      <c r="E898" s="131"/>
    </row>
    <row r="899" ht="14.25" customHeight="1">
      <c r="E899" s="131"/>
    </row>
    <row r="900" ht="14.25" customHeight="1">
      <c r="E900" s="131"/>
    </row>
    <row r="901" ht="14.25" customHeight="1">
      <c r="E901" s="131"/>
    </row>
    <row r="902" ht="14.25" customHeight="1">
      <c r="E902" s="131"/>
    </row>
    <row r="903" ht="14.25" customHeight="1">
      <c r="E903" s="131"/>
    </row>
    <row r="904" ht="14.25" customHeight="1">
      <c r="E904" s="131"/>
    </row>
    <row r="905" ht="14.25" customHeight="1">
      <c r="E905" s="131"/>
    </row>
    <row r="906" ht="14.25" customHeight="1">
      <c r="E906" s="131"/>
    </row>
    <row r="907" ht="14.25" customHeight="1">
      <c r="E907" s="131"/>
    </row>
    <row r="908" ht="14.25" customHeight="1">
      <c r="E908" s="131"/>
    </row>
    <row r="909" ht="14.25" customHeight="1">
      <c r="E909" s="131"/>
    </row>
    <row r="910" ht="14.25" customHeight="1">
      <c r="E910" s="131"/>
    </row>
    <row r="911" ht="14.25" customHeight="1">
      <c r="E911" s="131"/>
    </row>
    <row r="912" ht="14.25" customHeight="1">
      <c r="E912" s="131"/>
    </row>
    <row r="913" ht="14.25" customHeight="1">
      <c r="E913" s="131"/>
    </row>
    <row r="914" ht="14.25" customHeight="1">
      <c r="E914" s="131"/>
    </row>
    <row r="915" ht="14.25" customHeight="1">
      <c r="E915" s="131"/>
    </row>
    <row r="916" ht="14.25" customHeight="1">
      <c r="E916" s="131"/>
    </row>
    <row r="917" ht="14.25" customHeight="1">
      <c r="E917" s="131"/>
    </row>
    <row r="918" ht="14.25" customHeight="1">
      <c r="E918" s="131"/>
    </row>
    <row r="919" ht="14.25" customHeight="1">
      <c r="E919" s="131"/>
    </row>
    <row r="920" ht="14.25" customHeight="1">
      <c r="E920" s="131"/>
    </row>
    <row r="921" ht="14.25" customHeight="1">
      <c r="E921" s="131"/>
    </row>
    <row r="922" ht="14.25" customHeight="1">
      <c r="E922" s="131"/>
    </row>
    <row r="923" ht="14.25" customHeight="1">
      <c r="E923" s="131"/>
    </row>
    <row r="924" ht="14.25" customHeight="1">
      <c r="E924" s="131"/>
    </row>
    <row r="925" ht="14.25" customHeight="1">
      <c r="E925" s="131"/>
    </row>
    <row r="926" ht="14.25" customHeight="1">
      <c r="E926" s="131"/>
    </row>
    <row r="927" ht="14.25" customHeight="1">
      <c r="E927" s="131"/>
    </row>
    <row r="928" ht="14.25" customHeight="1">
      <c r="E928" s="131"/>
    </row>
    <row r="929" ht="14.25" customHeight="1">
      <c r="E929" s="131"/>
    </row>
    <row r="930" ht="14.25" customHeight="1">
      <c r="E930" s="131"/>
    </row>
    <row r="931" ht="14.25" customHeight="1">
      <c r="E931" s="131"/>
    </row>
    <row r="932" ht="14.25" customHeight="1">
      <c r="E932" s="131"/>
    </row>
    <row r="933" ht="14.25" customHeight="1">
      <c r="E933" s="131"/>
    </row>
    <row r="934" ht="14.25" customHeight="1">
      <c r="E934" s="131"/>
    </row>
    <row r="935" ht="14.25" customHeight="1">
      <c r="E935" s="131"/>
    </row>
    <row r="936" ht="14.25" customHeight="1">
      <c r="E936" s="131"/>
    </row>
    <row r="937" ht="14.25" customHeight="1">
      <c r="E937" s="131"/>
    </row>
    <row r="938" ht="14.25" customHeight="1">
      <c r="E938" s="131"/>
    </row>
    <row r="939" ht="14.25" customHeight="1">
      <c r="E939" s="131"/>
    </row>
    <row r="940" ht="14.25" customHeight="1">
      <c r="E940" s="131"/>
    </row>
    <row r="941" ht="14.25" customHeight="1">
      <c r="E941" s="131"/>
    </row>
    <row r="942" ht="14.25" customHeight="1">
      <c r="E942" s="131"/>
    </row>
    <row r="943" ht="14.25" customHeight="1">
      <c r="E943" s="131"/>
    </row>
    <row r="944" ht="14.25" customHeight="1">
      <c r="E944" s="131"/>
    </row>
    <row r="945" ht="14.25" customHeight="1">
      <c r="E945" s="131"/>
    </row>
    <row r="946" ht="14.25" customHeight="1">
      <c r="E946" s="131"/>
    </row>
    <row r="947" ht="14.25" customHeight="1">
      <c r="E947" s="131"/>
    </row>
    <row r="948" ht="14.25" customHeight="1">
      <c r="E948" s="131"/>
    </row>
    <row r="949" ht="14.25" customHeight="1">
      <c r="E949" s="131"/>
    </row>
    <row r="950" ht="14.25" customHeight="1">
      <c r="E950" s="131"/>
    </row>
    <row r="951" ht="14.25" customHeight="1">
      <c r="E951" s="131"/>
    </row>
    <row r="952" ht="14.25" customHeight="1">
      <c r="E952" s="131"/>
    </row>
    <row r="953" ht="14.25" customHeight="1">
      <c r="E953" s="131"/>
    </row>
    <row r="954" ht="14.25" customHeight="1">
      <c r="E954" s="131"/>
    </row>
    <row r="955" ht="14.25" customHeight="1">
      <c r="E955" s="131"/>
    </row>
    <row r="956" ht="14.25" customHeight="1">
      <c r="E956" s="131"/>
    </row>
    <row r="957" ht="14.25" customHeight="1">
      <c r="E957" s="131"/>
    </row>
    <row r="958" ht="14.25" customHeight="1">
      <c r="E958" s="131"/>
    </row>
    <row r="959" ht="14.25" customHeight="1">
      <c r="E959" s="131"/>
    </row>
    <row r="960" ht="14.25" customHeight="1">
      <c r="E960" s="131"/>
    </row>
    <row r="961" ht="14.25" customHeight="1">
      <c r="E961" s="131"/>
    </row>
    <row r="962" ht="14.25" customHeight="1">
      <c r="E962" s="131"/>
    </row>
    <row r="963" ht="14.25" customHeight="1">
      <c r="E963" s="131"/>
    </row>
    <row r="964" ht="14.25" customHeight="1">
      <c r="E964" s="131"/>
    </row>
    <row r="965" ht="14.25" customHeight="1">
      <c r="E965" s="131"/>
    </row>
    <row r="966" ht="14.25" customHeight="1">
      <c r="E966" s="131"/>
    </row>
    <row r="967" ht="14.25" customHeight="1">
      <c r="E967" s="131"/>
    </row>
    <row r="968" ht="14.25" customHeight="1">
      <c r="E968" s="131"/>
    </row>
    <row r="969" ht="14.25" customHeight="1">
      <c r="E969" s="131"/>
    </row>
    <row r="970" ht="14.25" customHeight="1">
      <c r="E970" s="131"/>
    </row>
    <row r="971" ht="14.25" customHeight="1">
      <c r="E971" s="131"/>
    </row>
    <row r="972" ht="14.25" customHeight="1">
      <c r="E972" s="131"/>
    </row>
    <row r="973" ht="14.25" customHeight="1">
      <c r="E973" s="131"/>
    </row>
    <row r="974" ht="14.25" customHeight="1">
      <c r="E974" s="131"/>
    </row>
    <row r="975" ht="14.25" customHeight="1">
      <c r="E975" s="131"/>
    </row>
    <row r="976" ht="14.25" customHeight="1">
      <c r="E976" s="131"/>
    </row>
    <row r="977" ht="14.25" customHeight="1">
      <c r="E977" s="131"/>
    </row>
    <row r="978" ht="14.25" customHeight="1">
      <c r="E978" s="131"/>
    </row>
    <row r="979" ht="14.25" customHeight="1">
      <c r="E979" s="131"/>
    </row>
    <row r="980" ht="14.25" customHeight="1">
      <c r="E980" s="131"/>
    </row>
    <row r="981" ht="14.25" customHeight="1">
      <c r="E981" s="131"/>
    </row>
    <row r="982" ht="14.25" customHeight="1">
      <c r="E982" s="131"/>
    </row>
    <row r="983" ht="14.25" customHeight="1">
      <c r="E983" s="131"/>
    </row>
    <row r="984" ht="14.25" customHeight="1">
      <c r="E984" s="131"/>
    </row>
    <row r="985" ht="14.25" customHeight="1">
      <c r="E985" s="131"/>
    </row>
    <row r="986" ht="14.25" customHeight="1">
      <c r="E986" s="131"/>
    </row>
    <row r="987" ht="14.25" customHeight="1">
      <c r="E987" s="131"/>
    </row>
    <row r="988" ht="14.25" customHeight="1">
      <c r="E988" s="131"/>
    </row>
    <row r="989" ht="14.25" customHeight="1">
      <c r="E989" s="131"/>
    </row>
    <row r="990" ht="14.25" customHeight="1">
      <c r="E990" s="131"/>
    </row>
    <row r="991" ht="14.25" customHeight="1">
      <c r="E991" s="131"/>
    </row>
    <row r="992" ht="14.25" customHeight="1">
      <c r="E992" s="131"/>
    </row>
    <row r="993" ht="14.25" customHeight="1">
      <c r="E993" s="131"/>
    </row>
    <row r="994" ht="14.25" customHeight="1">
      <c r="E994" s="131"/>
    </row>
    <row r="995" ht="14.25" customHeight="1">
      <c r="E995" s="131"/>
    </row>
    <row r="996" ht="14.25" customHeight="1">
      <c r="E996" s="131"/>
    </row>
    <row r="997" ht="14.25" customHeight="1">
      <c r="E997" s="131"/>
    </row>
    <row r="998" ht="14.25" customHeight="1">
      <c r="E998" s="131"/>
    </row>
    <row r="999" ht="14.25" customHeight="1">
      <c r="E999" s="131"/>
    </row>
    <row r="1000" ht="14.25" customHeight="1">
      <c r="E1000" s="131"/>
    </row>
  </sheetData>
  <mergeCells count="1">
    <mergeCell ref="C6:D6"/>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2016-11-14T11:09:32Z</dcterms:created>
  <dc:creator>Amar Vara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