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activeTab="3"/>
  </bookViews>
  <sheets>
    <sheet name="Supplier Details " sheetId="15" r:id="rId1"/>
    <sheet name="Contents" sheetId="16" r:id="rId2"/>
    <sheet name="Instructions" sheetId="17" r:id="rId3"/>
    <sheet name="Price and rebate input" sheetId="5" r:id="rId4"/>
    <sheet name="Scenario Volumes" sheetId="8" r:id="rId5"/>
  </sheets>
  <calcPr calcId="145621"/>
</workbook>
</file>

<file path=xl/calcChain.xml><?xml version="1.0" encoding="utf-8"?>
<calcChain xmlns="http://schemas.openxmlformats.org/spreadsheetml/2006/main">
  <c r="I7" i="5" l="1"/>
  <c r="M20" i="8" l="1"/>
  <c r="M21" i="8" s="1"/>
  <c r="M22" i="8" s="1"/>
  <c r="M23" i="8" s="1"/>
  <c r="H7" i="5"/>
  <c r="J16" i="8" s="1"/>
  <c r="J17" i="8" s="1"/>
  <c r="J18" i="8" s="1"/>
  <c r="J19" i="8" s="1"/>
  <c r="G7" i="5"/>
  <c r="G20" i="8" s="1"/>
  <c r="G21" i="8" s="1"/>
  <c r="G22" i="8" s="1"/>
  <c r="G23" i="8" s="1"/>
  <c r="F20" i="8"/>
  <c r="F21" i="8"/>
  <c r="F22" i="8"/>
  <c r="F23" i="8"/>
  <c r="F16" i="8"/>
  <c r="F17" i="8"/>
  <c r="F18" i="8"/>
  <c r="F19" i="8"/>
  <c r="F12" i="8"/>
  <c r="F13" i="8"/>
  <c r="F14" i="8"/>
  <c r="F15" i="8"/>
  <c r="F8" i="8"/>
  <c r="F9" i="8"/>
  <c r="F10" i="8"/>
  <c r="F11" i="8"/>
  <c r="E12" i="8"/>
  <c r="E16" i="8"/>
  <c r="E9" i="8"/>
  <c r="F5" i="8"/>
  <c r="F6" i="8"/>
  <c r="E6" i="8"/>
  <c r="E10" i="8"/>
  <c r="E14" i="8"/>
  <c r="E13" i="8"/>
  <c r="E18" i="8"/>
  <c r="E17" i="8"/>
  <c r="F7" i="8"/>
  <c r="E5" i="8"/>
  <c r="E4" i="8"/>
  <c r="E7" i="8"/>
  <c r="E8" i="8"/>
  <c r="E22" i="8"/>
  <c r="E20" i="8"/>
  <c r="E21" i="8"/>
  <c r="G12" i="8" l="1"/>
  <c r="G13" i="8" s="1"/>
  <c r="G14" i="8" s="1"/>
  <c r="G15" i="8" s="1"/>
  <c r="J20" i="8"/>
  <c r="J21" i="8" s="1"/>
  <c r="J22" i="8" s="1"/>
  <c r="J23" i="8" s="1"/>
  <c r="G4" i="8"/>
  <c r="G5" i="8" s="1"/>
  <c r="G6" i="8" s="1"/>
  <c r="G7" i="8" s="1"/>
  <c r="H7" i="8" s="1"/>
  <c r="I7" i="8" s="1"/>
  <c r="J12" i="8"/>
  <c r="J13" i="8" s="1"/>
  <c r="J14" i="8" s="1"/>
  <c r="J15" i="8" s="1"/>
  <c r="K15" i="8" s="1"/>
  <c r="L15" i="8" s="1"/>
  <c r="J8" i="8"/>
  <c r="J9" i="8" s="1"/>
  <c r="J10" i="8" s="1"/>
  <c r="J11" i="8" s="1"/>
  <c r="K11" i="8" s="1"/>
  <c r="L11" i="8" s="1"/>
  <c r="G8" i="8"/>
  <c r="G9" i="8" s="1"/>
  <c r="G10" i="8" s="1"/>
  <c r="G11" i="8" s="1"/>
  <c r="H11" i="8" s="1"/>
  <c r="I11" i="8" s="1"/>
  <c r="G16" i="8"/>
  <c r="G17" i="8" s="1"/>
  <c r="G18" i="8" s="1"/>
  <c r="G19" i="8" s="1"/>
  <c r="H19" i="8" s="1"/>
  <c r="I19" i="8" s="1"/>
  <c r="J4" i="8"/>
  <c r="J5" i="8" s="1"/>
  <c r="J6" i="8" s="1"/>
  <c r="J7" i="8" s="1"/>
  <c r="K7" i="8" s="1"/>
  <c r="L7" i="8" s="1"/>
  <c r="M8" i="8"/>
  <c r="M9" i="8" s="1"/>
  <c r="M10" i="8" s="1"/>
  <c r="M11" i="8" s="1"/>
  <c r="N11" i="8" s="1"/>
  <c r="O11" i="8" s="1"/>
  <c r="M12" i="8"/>
  <c r="M13" i="8" s="1"/>
  <c r="M14" i="8" s="1"/>
  <c r="M15" i="8" s="1"/>
  <c r="N15" i="8" s="1"/>
  <c r="O15" i="8" s="1"/>
  <c r="M4" i="8"/>
  <c r="M16" i="8"/>
  <c r="M17" i="8" s="1"/>
  <c r="M18" i="8" s="1"/>
  <c r="M19" i="8" s="1"/>
  <c r="N19" i="8" s="1"/>
  <c r="O19" i="8" s="1"/>
  <c r="H15" i="8"/>
  <c r="I15" i="8" s="1"/>
  <c r="N14" i="8"/>
  <c r="O14" i="8" s="1"/>
  <c r="H13" i="8"/>
  <c r="I13" i="8" s="1"/>
  <c r="N12" i="8"/>
  <c r="O12" i="8" s="1"/>
  <c r="H12" i="8"/>
  <c r="I12" i="8" s="1"/>
  <c r="E19" i="8"/>
  <c r="K19" i="8"/>
  <c r="L19" i="8" s="1"/>
  <c r="K18" i="8"/>
  <c r="L18" i="8" s="1"/>
  <c r="K17" i="8"/>
  <c r="L17" i="8" s="1"/>
  <c r="K16" i="8"/>
  <c r="L16" i="8" s="1"/>
  <c r="E23" i="8"/>
  <c r="N23" i="8"/>
  <c r="O23" i="8" s="1"/>
  <c r="K23" i="8"/>
  <c r="L23" i="8" s="1"/>
  <c r="H23" i="8"/>
  <c r="I23" i="8" s="1"/>
  <c r="N22" i="8"/>
  <c r="O22" i="8" s="1"/>
  <c r="H22" i="8"/>
  <c r="I22" i="8" s="1"/>
  <c r="N21" i="8"/>
  <c r="O21" i="8" s="1"/>
  <c r="H21" i="8"/>
  <c r="I21" i="8" s="1"/>
  <c r="N20" i="8"/>
  <c r="O20" i="8" s="1"/>
  <c r="K20" i="8"/>
  <c r="L20" i="8" s="1"/>
  <c r="H20" i="8"/>
  <c r="I20" i="8" s="1"/>
  <c r="H8" i="8"/>
  <c r="I8" i="8" s="1"/>
  <c r="H18" i="8" l="1"/>
  <c r="I18" i="8" s="1"/>
  <c r="H14" i="8"/>
  <c r="I14" i="8" s="1"/>
  <c r="H4" i="8"/>
  <c r="I4" i="8" s="1"/>
  <c r="H16" i="8"/>
  <c r="I16" i="8" s="1"/>
  <c r="K22" i="8"/>
  <c r="L22" i="8" s="1"/>
  <c r="K21" i="8"/>
  <c r="L21" i="8" s="1"/>
  <c r="K14" i="8"/>
  <c r="L14" i="8" s="1"/>
  <c r="H6" i="8"/>
  <c r="I6" i="8" s="1"/>
  <c r="H5" i="8"/>
  <c r="I5" i="8" s="1"/>
  <c r="K9" i="8"/>
  <c r="L9" i="8" s="1"/>
  <c r="K13" i="8"/>
  <c r="L13" i="8" s="1"/>
  <c r="K6" i="8"/>
  <c r="L6" i="8" s="1"/>
  <c r="K12" i="8"/>
  <c r="L12" i="8" s="1"/>
  <c r="H9" i="8"/>
  <c r="I9" i="8" s="1"/>
  <c r="H10" i="8"/>
  <c r="I10" i="8" s="1"/>
  <c r="K8" i="8"/>
  <c r="L8" i="8" s="1"/>
  <c r="K10" i="8"/>
  <c r="L10" i="8" s="1"/>
  <c r="N17" i="8"/>
  <c r="O17" i="8" s="1"/>
  <c r="H17" i="8"/>
  <c r="I17" i="8" s="1"/>
  <c r="N13" i="8"/>
  <c r="O13" i="8" s="1"/>
  <c r="K5" i="8"/>
  <c r="L5" i="8" s="1"/>
  <c r="K4" i="8"/>
  <c r="L4" i="8" s="1"/>
  <c r="N16" i="8"/>
  <c r="O16" i="8" s="1"/>
  <c r="N4" i="8"/>
  <c r="O4" i="8" s="1"/>
  <c r="M5" i="8"/>
  <c r="N10" i="8"/>
  <c r="O10" i="8" s="1"/>
  <c r="N8" i="8"/>
  <c r="O8" i="8" s="1"/>
  <c r="N18" i="8"/>
  <c r="O18" i="8" s="1"/>
  <c r="N9" i="8"/>
  <c r="O9" i="8" s="1"/>
  <c r="L25" i="8" l="1"/>
  <c r="H14" i="5" s="1"/>
  <c r="I25" i="8"/>
  <c r="G14" i="5" s="1"/>
  <c r="M6" i="8"/>
  <c r="N5" i="8"/>
  <c r="O5" i="8" s="1"/>
  <c r="M7" i="8" l="1"/>
  <c r="N7" i="8" s="1"/>
  <c r="O7" i="8" s="1"/>
  <c r="N6" i="8"/>
  <c r="O6" i="8" s="1"/>
  <c r="O25" i="8" l="1"/>
  <c r="I14" i="5" s="1"/>
</calcChain>
</file>

<file path=xl/comments1.xml><?xml version="1.0" encoding="utf-8"?>
<comments xmlns="http://schemas.openxmlformats.org/spreadsheetml/2006/main">
  <authors>
    <author>Talbot, James</author>
  </authors>
  <commentList>
    <comment ref="C5" authorId="0">
      <text>
        <r>
          <rPr>
            <b/>
            <sz val="9"/>
            <color indexed="81"/>
            <rFont val="Tahoma"/>
            <family val="2"/>
          </rPr>
          <t>Please input the unit cost based on volumes up to and including the baseline volumes shown in the scenario volumes tab</t>
        </r>
        <r>
          <rPr>
            <sz val="9"/>
            <color indexed="81"/>
            <rFont val="Tahoma"/>
            <family val="2"/>
          </rPr>
          <t xml:space="preserve">
</t>
        </r>
      </text>
    </comment>
    <comment ref="C6" authorId="0">
      <text>
        <r>
          <rPr>
            <b/>
            <sz val="9"/>
            <color indexed="81"/>
            <rFont val="Tahoma"/>
            <family val="2"/>
          </rPr>
          <t>Please input the number of weeks that each unit will provide doses for (multiples of 4)</t>
        </r>
        <r>
          <rPr>
            <sz val="9"/>
            <color indexed="81"/>
            <rFont val="Tahoma"/>
            <family val="2"/>
          </rPr>
          <t xml:space="preserve">
</t>
        </r>
      </text>
    </comment>
    <comment ref="C14" authorId="0">
      <text>
        <r>
          <rPr>
            <b/>
            <sz val="9"/>
            <color indexed="81"/>
            <rFont val="Tahoma"/>
            <family val="2"/>
          </rPr>
          <t>These are the product costs that will be evaluated against all other suppliers, this will be rounded to 2 decimal places</t>
        </r>
      </text>
    </comment>
  </commentList>
</comments>
</file>

<file path=xl/sharedStrings.xml><?xml version="1.0" encoding="utf-8"?>
<sst xmlns="http://schemas.openxmlformats.org/spreadsheetml/2006/main" count="101" uniqueCount="78">
  <si>
    <t>Scenario</t>
  </si>
  <si>
    <t>Volumes up to current values (baseline)</t>
  </si>
  <si>
    <t>Manufacturing and packaging</t>
  </si>
  <si>
    <t>% increase from baseline</t>
  </si>
  <si>
    <t>Weighting</t>
  </si>
  <si>
    <t>Children
Cost per unit (including testing)</t>
  </si>
  <si>
    <t>Children Total Value (pa)</t>
  </si>
  <si>
    <t>Annual Volumes</t>
  </si>
  <si>
    <t>Year 1</t>
  </si>
  <si>
    <t>Year 2</t>
  </si>
  <si>
    <t>Year 3</t>
  </si>
  <si>
    <t>Current Growth (2%pa)</t>
  </si>
  <si>
    <t>Double growth (4%pa)</t>
  </si>
  <si>
    <t>Growth</t>
  </si>
  <si>
    <t>Baseline Price per unit</t>
  </si>
  <si>
    <t>Manufacturing and packaging Proposal 1</t>
  </si>
  <si>
    <t>Manufacturing and packaging Proposal 2</t>
  </si>
  <si>
    <t>Manufacturing and packaging Proposal 3</t>
  </si>
  <si>
    <t>Contents</t>
  </si>
  <si>
    <t>Instructions</t>
  </si>
  <si>
    <t>INSTRUCTIONS</t>
  </si>
  <si>
    <t>1.00</t>
  </si>
  <si>
    <t>General</t>
  </si>
  <si>
    <t>Please ensure that you read these instructions before you complete the workbook.</t>
  </si>
  <si>
    <t>Additional notes are provided on individual worksheets within this workbook.</t>
  </si>
  <si>
    <t>2.00</t>
  </si>
  <si>
    <t>Document Tampering</t>
  </si>
  <si>
    <t>3.00</t>
  </si>
  <si>
    <t>4.00</t>
  </si>
  <si>
    <t>5.00</t>
  </si>
  <si>
    <t>Information to be Submitted by Bidders</t>
  </si>
  <si>
    <t xml:space="preserve">Childrens Vitamins Product Manufacture, Testing and Packaging </t>
  </si>
  <si>
    <t>Tab 1</t>
  </si>
  <si>
    <t>Supplier Details</t>
  </si>
  <si>
    <t>Tab 2</t>
  </si>
  <si>
    <t>Tab 3</t>
  </si>
  <si>
    <t>Tab 4</t>
  </si>
  <si>
    <t>Tab 5</t>
  </si>
  <si>
    <t>Tab</t>
  </si>
  <si>
    <t>Input supplier name</t>
  </si>
  <si>
    <t>Details of how to complete the workbook before submission</t>
  </si>
  <si>
    <t>Scenario Volumes</t>
  </si>
  <si>
    <t>Tenderers should review the impact on the scenario volumes as they input their price and discount information. The overall contract cost is the price that will be evaluated as the Evaluation Price (EP) as defined in the ITT documentation.</t>
  </si>
  <si>
    <t>This workbook should be completed and submitted by tenderers. Completion of the spreadsheets automatically generates the required estimate of total costs to be evaluated are shown in row 42 of the Price and Band input tab</t>
  </si>
  <si>
    <t xml:space="preserve">weeks per unit  </t>
  </si>
  <si>
    <t>Tab Name</t>
  </si>
  <si>
    <t>Tab  details</t>
  </si>
  <si>
    <t>Please enter the supplier name as per your response in the ITT Part B Section one in the yellow box below</t>
  </si>
  <si>
    <t xml:space="preserve">These Cost Schedules workbooks have been developed to support the fair and consistent evaluation of the commercial proposal being provided by tendering organisations. It is therefore essential that the formulas and structure of the workbooks are not modified in any way. </t>
  </si>
  <si>
    <t>You only need to enter data in the cells that are highlighted yellow</t>
  </si>
  <si>
    <t>The cost per unit should include all costs (excluding VAT) and will be the price paid by the authority for the product, therefore all manufacturing, testing and distribution costs need to be included as per the specification.</t>
  </si>
  <si>
    <t>The tenderers are therefore responsible for ensuring that the submitted Cost Schedule documentation is returned without modification except where explicitly requested (i.e. the inputting of rates, unit measures, discount bands and discount percentages). Tenderers are accountable for information submitted by their supply chains and must ensure that all  submitted content also complies with this condition. Unauthorised modification to the Cost Schedules may result in expulsion from the tender process.</t>
  </si>
  <si>
    <t xml:space="preserve">Each product proposal EP will be scored against all tenderers EP and aligned to the technical scores for that particular tenderer and product proposal to define the total score </t>
  </si>
  <si>
    <t xml:space="preserve">Instructions: Children's Vitamins Product Manufacture, Testing and Packaging </t>
  </si>
  <si>
    <t xml:space="preserve">Children's Vitamins Product Manufacture, Testing and Packaging </t>
  </si>
  <si>
    <t>This sheet confirming full contents of work book</t>
  </si>
  <si>
    <t>Scenario volumes and calculated prices</t>
  </si>
  <si>
    <t>Shows the impact of the price per unit and discounts over the contract period</t>
  </si>
  <si>
    <t>Product Proposal 1</t>
  </si>
  <si>
    <t>Product Proposal 2</t>
  </si>
  <si>
    <t>Product Proposal 3</t>
  </si>
  <si>
    <t>Year 4</t>
  </si>
  <si>
    <t>Total to evaluate (4 year weighted average)</t>
  </si>
  <si>
    <t>Evaluated (weighted 4 year Price)</t>
  </si>
  <si>
    <t>Increased growth (10%pa)</t>
  </si>
  <si>
    <t>large growth (20%pa)</t>
  </si>
  <si>
    <t>Volume  beneficiary units  - 8 week dose (children)</t>
  </si>
  <si>
    <t>Rebate Amount</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</si>
  <si>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</si>
  <si>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Each scenario is weighted with the expected likelihood, therefore the Authority's expectation is that volumes are likely to continue to grow at the current rates, with a small chance of large growth over the contract period. However the larger scenarios are there to show the impact of your proposed rebates on the overall price to ensure the authority benefits from price breaks as volume increases.</t>
  </si>
  <si>
    <t>Price and rebate input</t>
  </si>
  <si>
    <t>Supplier inputs price per unit and rebates for each of their product proposals</t>
  </si>
  <si>
    <t>Rebate applicable at the following spend levels</t>
  </si>
  <si>
    <t>Tenderers are required to provide a cost per unit for each of their product proposals submitted in Part B section one. The unit cost is the cost for one unit (packet/ bottle) of the vitamins product regardless of the volume of doses inside each unit (subject to being aligned with a 4 week daily dose usage model). These unit costs should be entered in  - 'Price and rebate input' sheet in row 5 for the relevant product proposal and the unit dosage (in weeks) should be entered in row 6. The costs are then normalised (aligned to a dosage of 8 weeks per unit) for comparison in row 7.</t>
  </si>
  <si>
    <t>The likely volumes for the product (in terms of growth above the baseline) are shown in the scenario volumes tab, volumes may grow higher and faster than this if the product appeal is increased, therefore suppliers should also input the annual rebate level. This is the figure that will trigger a year end rebate for all spend over and above the rebate level.</t>
  </si>
  <si>
    <t>The suppliers should also input the annual rebate percentage that will be applied to all spend over the rebate level in any contract year. For example, if an you propose a rebate level of £300,000 and a rebate percentage of 5% and the spend in the contract year was £350,000 this would lead to a rebate of 5% against the £50,000 (spend over £300,000) equating to a rebate to be paid within 3 months of the contract year end of £2,500.</t>
  </si>
  <si>
    <t>Rebate Percentage for spend over the proposed rebate amount per annum</t>
  </si>
  <si>
    <t>Normalised price at 8 weeks dose
 (shown to 4 dp but not rounded)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</si>
</sst>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_-;\-* #,##0_-;_-* &quot;-&quot;??_-;_-@_-"/>
    <numFmt numFmtId="165" formatCode="_-&quot;£&quot;* #,##0.0000_-;\-&quot;£&quot;* #,##0.0000_-;_-&quot;£&quot;* &quot;-&quot;??_-;_-@_-"/>
    <numFmt numFmtId="166" formatCode="_-&quot;£&quot;* #,##0_-;\-&quot;£&quot;* #,##0_-;_-&quot;£&quot;* &quot;-&quot;??_-;_-@_-"/>
    <numFmt numFmtId="167" formatCode="_(* #,##0.00_);_(* \(#,##0.00\);_(* &quot;-&quot;??_);_(@_)"/>
  </numFmts>
  <fonts count="16">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0" fontId="5" fillId="0" borderId="38" applyNumberFormat="0" applyFill="0" applyAlignment="0" applyProtection="0"/>
    <xf numFmtId="0" fontId="7" fillId="0" borderId="0"/>
    <xf numFmtId="43" fontId="7" fillId="0" borderId="0" applyFont="0" applyFill="0" applyBorder="0" applyAlignment="0" applyProtection="0"/>
    <xf numFmtId="167" fontId="9" fillId="0" borderId="0" applyFont="0" applyFill="0" applyBorder="0" applyAlignment="0" applyProtection="0"/>
    <xf numFmtId="0" fontId="1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7" fillId="0" borderId="0"/>
    <xf numFmtId="0" fontId="1" fillId="0" borderId="0"/>
    <xf numFmtId="0" fontId="9" fillId="0" borderId="0"/>
    <xf numFmtId="9" fontId="10" fillId="0" borderId="0" applyFont="0" applyFill="0" applyBorder="0" applyAlignment="0" applyProtection="0"/>
    <xf numFmtId="9" fontId="6" fillId="0" borderId="0" applyFont="0" applyFill="0" applyBorder="0" applyAlignment="0" applyProtection="0"/>
  </cellStyleXfs>
  <cellXfs count="126">
    <xf numFmtId="0" fontId="0" fillId="0" borderId="0" xfId="0"/>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43" fontId="0" fillId="0" borderId="0" xfId="0" applyNumberFormat="1" applyAlignment="1">
      <alignment vertical="center"/>
    </xf>
    <xf numFmtId="43" fontId="0" fillId="0" borderId="0" xfId="0" applyNumberFormat="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vertical="center" wrapText="1"/>
    </xf>
    <xf numFmtId="0" fontId="2" fillId="4" borderId="22" xfId="0" applyFont="1" applyFill="1" applyBorder="1" applyAlignment="1">
      <alignment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2" fillId="4" borderId="16" xfId="0" applyFont="1" applyFill="1" applyBorder="1" applyAlignment="1">
      <alignment vertical="center" wrapText="1"/>
    </xf>
    <xf numFmtId="44" fontId="2" fillId="3" borderId="3" xfId="0" applyNumberFormat="1" applyFont="1" applyFill="1" applyBorder="1" applyAlignment="1">
      <alignment vertical="center"/>
    </xf>
    <xf numFmtId="165" fontId="0" fillId="2" borderId="4" xfId="2" applyNumberFormat="1" applyFont="1" applyFill="1" applyBorder="1" applyAlignment="1">
      <alignment vertical="center" wrapText="1"/>
    </xf>
    <xf numFmtId="165" fontId="0" fillId="0" borderId="8" xfId="2" applyNumberFormat="1" applyFont="1" applyBorder="1" applyAlignment="1">
      <alignment vertical="center" wrapText="1"/>
    </xf>
    <xf numFmtId="165" fontId="0" fillId="0" borderId="10" xfId="2" applyNumberFormat="1" applyFont="1" applyBorder="1" applyAlignment="1">
      <alignment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0" xfId="0" applyFont="1" applyBorder="1" applyAlignment="1">
      <alignment horizontal="center" vertical="center" wrapText="1"/>
    </xf>
    <xf numFmtId="166" fontId="0" fillId="0" borderId="0" xfId="0" applyNumberFormat="1" applyAlignment="1">
      <alignment vertical="center"/>
    </xf>
    <xf numFmtId="165" fontId="0" fillId="5" borderId="4" xfId="2" applyNumberFormat="1" applyFont="1" applyFill="1" applyBorder="1" applyAlignment="1">
      <alignment vertical="center" wrapText="1"/>
    </xf>
    <xf numFmtId="0" fontId="2" fillId="4" borderId="16" xfId="0" applyFont="1" applyFill="1" applyBorder="1" applyAlignment="1">
      <alignment horizontal="center" vertical="center"/>
    </xf>
    <xf numFmtId="164" fontId="0" fillId="0" borderId="7" xfId="1" applyNumberFormat="1" applyFont="1" applyBorder="1" applyAlignment="1">
      <alignment vertical="center"/>
    </xf>
    <xf numFmtId="164" fontId="0" fillId="0" borderId="9" xfId="1" applyNumberFormat="1" applyFont="1" applyBorder="1" applyAlignment="1">
      <alignment vertical="center"/>
    </xf>
    <xf numFmtId="164" fontId="0" fillId="0" borderId="13" xfId="1" applyNumberFormat="1" applyFont="1" applyBorder="1" applyAlignment="1">
      <alignment vertical="center"/>
    </xf>
    <xf numFmtId="9" fontId="1" fillId="0" borderId="6" xfId="3" applyFont="1" applyBorder="1" applyAlignment="1">
      <alignment vertical="center" wrapText="1"/>
    </xf>
    <xf numFmtId="9" fontId="1" fillId="0" borderId="2" xfId="3" applyFont="1" applyBorder="1" applyAlignment="1">
      <alignment vertical="center" wrapText="1"/>
    </xf>
    <xf numFmtId="9" fontId="1" fillId="0" borderId="12" xfId="3" applyFont="1" applyBorder="1" applyAlignment="1">
      <alignment vertical="center" wrapText="1"/>
    </xf>
    <xf numFmtId="165" fontId="0" fillId="5" borderId="8" xfId="2" applyNumberFormat="1" applyFont="1" applyFill="1" applyBorder="1" applyAlignment="1">
      <alignment vertical="center" wrapText="1"/>
    </xf>
    <xf numFmtId="0" fontId="2" fillId="4" borderId="25" xfId="0" applyFont="1" applyFill="1" applyBorder="1" applyAlignment="1">
      <alignment horizontal="center" vertical="center" wrapText="1"/>
    </xf>
    <xf numFmtId="0" fontId="7" fillId="0" borderId="0" xfId="7" applyFont="1" applyAlignment="1">
      <alignment vertical="center"/>
    </xf>
    <xf numFmtId="0" fontId="0" fillId="8" borderId="3" xfId="0" applyFill="1" applyBorder="1"/>
    <xf numFmtId="0" fontId="0" fillId="8" borderId="14" xfId="0" applyFill="1" applyBorder="1"/>
    <xf numFmtId="0" fontId="0" fillId="8" borderId="34" xfId="0" applyFill="1" applyBorder="1"/>
    <xf numFmtId="0" fontId="0" fillId="8" borderId="17" xfId="0" applyFill="1" applyBorder="1"/>
    <xf numFmtId="0" fontId="0" fillId="2" borderId="3" xfId="0" applyFill="1" applyBorder="1"/>
    <xf numFmtId="0" fontId="0" fillId="2" borderId="14" xfId="0" applyFill="1" applyBorder="1"/>
    <xf numFmtId="0" fontId="0" fillId="2" borderId="34" xfId="0" applyFill="1" applyBorder="1"/>
    <xf numFmtId="0" fontId="0" fillId="2" borderId="17" xfId="0" applyFill="1" applyBorder="1"/>
    <xf numFmtId="0" fontId="0" fillId="0" borderId="14" xfId="0" applyBorder="1"/>
    <xf numFmtId="0" fontId="0" fillId="0" borderId="34" xfId="0" applyBorder="1"/>
    <xf numFmtId="0" fontId="0" fillId="0" borderId="17" xfId="0" applyBorder="1"/>
    <xf numFmtId="0" fontId="0" fillId="7" borderId="14" xfId="0" applyFill="1" applyBorder="1"/>
    <xf numFmtId="0" fontId="0" fillId="7" borderId="34" xfId="0" applyFill="1" applyBorder="1"/>
    <xf numFmtId="0" fontId="0" fillId="7" borderId="17" xfId="0" applyFill="1" applyBorder="1"/>
    <xf numFmtId="0" fontId="0" fillId="7" borderId="3" xfId="0" applyFill="1" applyBorder="1"/>
    <xf numFmtId="0" fontId="7" fillId="7" borderId="4" xfId="7" quotePrefix="1" applyFont="1" applyFill="1" applyBorder="1" applyAlignment="1">
      <alignment horizontal="center" vertical="center"/>
    </xf>
    <xf numFmtId="0" fontId="7" fillId="0" borderId="8" xfId="7" applyFont="1" applyBorder="1" applyAlignment="1">
      <alignment horizontal="center" vertical="center"/>
    </xf>
    <xf numFmtId="0" fontId="7" fillId="0" borderId="10" xfId="7" applyFont="1" applyBorder="1" applyAlignment="1">
      <alignment horizontal="center" vertical="center"/>
    </xf>
    <xf numFmtId="0" fontId="7" fillId="0" borderId="28" xfId="7" applyFont="1" applyBorder="1" applyAlignment="1">
      <alignment horizontal="center" vertical="center"/>
    </xf>
    <xf numFmtId="0" fontId="7" fillId="7" borderId="33" xfId="7" quotePrefix="1" applyFont="1" applyFill="1" applyBorder="1" applyAlignment="1">
      <alignment horizontal="center" vertical="center"/>
    </xf>
    <xf numFmtId="0" fontId="2" fillId="4" borderId="42" xfId="0" applyFont="1" applyFill="1" applyBorder="1" applyAlignment="1">
      <alignment vertical="center" wrapText="1"/>
    </xf>
    <xf numFmtId="9" fontId="2" fillId="4" borderId="32" xfId="0" applyNumberFormat="1" applyFont="1" applyFill="1" applyBorder="1" applyAlignment="1">
      <alignment horizontal="center" vertical="center" wrapText="1"/>
    </xf>
    <xf numFmtId="0" fontId="7" fillId="0" borderId="43" xfId="7" applyFont="1" applyBorder="1" applyAlignment="1">
      <alignment horizontal="center" vertical="center"/>
    </xf>
    <xf numFmtId="44" fontId="0" fillId="0" borderId="5" xfId="2" applyFont="1" applyBorder="1" applyAlignment="1">
      <alignment vertical="center" wrapText="1"/>
    </xf>
    <xf numFmtId="44" fontId="0" fillId="0" borderId="1" xfId="2" applyFont="1" applyBorder="1" applyAlignment="1">
      <alignment vertical="center" wrapText="1"/>
    </xf>
    <xf numFmtId="44" fontId="0" fillId="0" borderId="11" xfId="2" applyFont="1" applyBorder="1" applyAlignment="1">
      <alignment vertical="center" wrapText="1"/>
    </xf>
    <xf numFmtId="0" fontId="2" fillId="4" borderId="46" xfId="0" applyFont="1" applyFill="1" applyBorder="1" applyAlignment="1">
      <alignment vertical="center" wrapText="1"/>
    </xf>
    <xf numFmtId="165" fontId="0" fillId="2" borderId="5" xfId="2" applyNumberFormat="1" applyFont="1" applyFill="1" applyBorder="1" applyAlignment="1">
      <alignment vertical="center" wrapText="1"/>
    </xf>
    <xf numFmtId="165" fontId="0" fillId="2" borderId="7" xfId="2" applyNumberFormat="1" applyFont="1" applyFill="1" applyBorder="1" applyAlignment="1">
      <alignment vertical="center" wrapText="1"/>
    </xf>
    <xf numFmtId="164" fontId="0" fillId="2" borderId="8" xfId="1" applyNumberFormat="1" applyFont="1" applyFill="1" applyBorder="1" applyAlignment="1">
      <alignment horizontal="left" vertical="center" wrapText="1"/>
    </xf>
    <xf numFmtId="164" fontId="0" fillId="2" borderId="1" xfId="1" applyNumberFormat="1" applyFont="1" applyFill="1" applyBorder="1" applyAlignment="1">
      <alignment horizontal="left" vertical="center" wrapText="1"/>
    </xf>
    <xf numFmtId="164" fontId="0" fillId="2" borderId="9" xfId="1" applyNumberFormat="1" applyFont="1" applyFill="1" applyBorder="1" applyAlignment="1">
      <alignment horizontal="left" vertical="center" wrapText="1"/>
    </xf>
    <xf numFmtId="165" fontId="0" fillId="5" borderId="1" xfId="2" applyNumberFormat="1" applyFont="1" applyFill="1" applyBorder="1" applyAlignment="1">
      <alignment vertical="center" wrapText="1"/>
    </xf>
    <xf numFmtId="165" fontId="0" fillId="5" borderId="9" xfId="2" applyNumberFormat="1" applyFont="1" applyFill="1" applyBorder="1" applyAlignment="1">
      <alignment vertical="center" wrapText="1"/>
    </xf>
    <xf numFmtId="166" fontId="0" fillId="2" borderId="8" xfId="2" applyNumberFormat="1" applyFont="1" applyFill="1" applyBorder="1" applyAlignment="1">
      <alignment vertical="center" wrapText="1"/>
    </xf>
    <xf numFmtId="166" fontId="0" fillId="2" borderId="1" xfId="2" applyNumberFormat="1" applyFont="1" applyFill="1" applyBorder="1" applyAlignment="1">
      <alignment vertical="center" wrapText="1"/>
    </xf>
    <xf numFmtId="166" fontId="0" fillId="2" borderId="9" xfId="2" applyNumberFormat="1" applyFont="1" applyFill="1" applyBorder="1" applyAlignment="1">
      <alignment vertical="center" wrapText="1"/>
    </xf>
    <xf numFmtId="10" fontId="0" fillId="2" borderId="10" xfId="0" applyNumberFormat="1" applyFont="1" applyFill="1" applyBorder="1" applyAlignment="1">
      <alignment vertical="center"/>
    </xf>
    <xf numFmtId="10" fontId="0" fillId="2" borderId="11" xfId="0" applyNumberFormat="1" applyFont="1" applyFill="1" applyBorder="1" applyAlignment="1">
      <alignment vertical="center"/>
    </xf>
    <xf numFmtId="10" fontId="0" fillId="2" borderId="13" xfId="0" applyNumberFormat="1" applyFont="1" applyFill="1" applyBorder="1" applyAlignment="1">
      <alignment vertical="center"/>
    </xf>
    <xf numFmtId="44" fontId="0" fillId="6" borderId="1" xfId="0" applyNumberFormat="1" applyFill="1" applyBorder="1" applyAlignment="1">
      <alignment vertical="center"/>
    </xf>
    <xf numFmtId="0" fontId="12" fillId="7" borderId="14" xfId="0" applyFont="1" applyFill="1" applyBorder="1" applyAlignment="1">
      <alignment horizontal="center"/>
    </xf>
    <xf numFmtId="0" fontId="12" fillId="7" borderId="34" xfId="0" applyFont="1" applyFill="1" applyBorder="1" applyAlignment="1">
      <alignment horizontal="center"/>
    </xf>
    <xf numFmtId="0" fontId="12" fillId="7" borderId="17" xfId="0" applyFont="1" applyFill="1" applyBorder="1" applyAlignment="1">
      <alignment horizontal="center"/>
    </xf>
    <xf numFmtId="0" fontId="12" fillId="2" borderId="14" xfId="0" applyFont="1" applyFill="1" applyBorder="1" applyAlignment="1">
      <alignment horizontal="center"/>
    </xf>
    <xf numFmtId="0" fontId="12" fillId="2" borderId="34" xfId="0" applyFont="1" applyFill="1" applyBorder="1" applyAlignment="1">
      <alignment horizontal="center"/>
    </xf>
    <xf numFmtId="0" fontId="12" fillId="2" borderId="17" xfId="0" applyFont="1" applyFill="1" applyBorder="1" applyAlignment="1">
      <alignment horizontal="center"/>
    </xf>
    <xf numFmtId="0" fontId="7" fillId="0" borderId="11" xfId="7" applyFont="1" applyBorder="1" applyAlignment="1">
      <alignment horizontal="left" vertical="center" wrapText="1"/>
    </xf>
    <xf numFmtId="0" fontId="7" fillId="0" borderId="13" xfId="7" applyFont="1" applyBorder="1" applyAlignment="1">
      <alignment horizontal="left" vertical="center" wrapText="1"/>
    </xf>
    <xf numFmtId="0" fontId="7" fillId="0" borderId="1" xfId="7" applyFont="1" applyBorder="1" applyAlignment="1">
      <alignment horizontal="left" vertical="center" wrapText="1"/>
    </xf>
    <xf numFmtId="0" fontId="7" fillId="0" borderId="9" xfId="7" applyFont="1" applyBorder="1" applyAlignment="1">
      <alignment horizontal="left" vertical="center" wrapText="1"/>
    </xf>
    <xf numFmtId="0" fontId="8" fillId="7" borderId="27" xfId="7" applyFont="1" applyFill="1" applyBorder="1" applyAlignment="1">
      <alignment horizontal="left" vertical="center"/>
    </xf>
    <xf numFmtId="0" fontId="8" fillId="7" borderId="35" xfId="7" applyFont="1" applyFill="1" applyBorder="1" applyAlignment="1">
      <alignment horizontal="left" vertical="center"/>
    </xf>
    <xf numFmtId="0" fontId="8" fillId="7" borderId="40" xfId="7" applyFont="1" applyFill="1" applyBorder="1" applyAlignment="1">
      <alignment horizontal="left" vertical="center"/>
    </xf>
    <xf numFmtId="0" fontId="8" fillId="7" borderId="26" xfId="7" applyFont="1" applyFill="1" applyBorder="1" applyAlignment="1">
      <alignment horizontal="left" vertical="center"/>
    </xf>
    <xf numFmtId="0" fontId="8" fillId="7" borderId="36" xfId="7" applyFont="1" applyFill="1" applyBorder="1" applyAlignment="1">
      <alignment horizontal="left" vertical="center"/>
    </xf>
    <xf numFmtId="0" fontId="8" fillId="7" borderId="41" xfId="7" applyFont="1" applyFill="1" applyBorder="1" applyAlignment="1">
      <alignment horizontal="left" vertical="center"/>
    </xf>
    <xf numFmtId="0" fontId="7" fillId="0" borderId="44" xfId="7" applyFont="1" applyBorder="1" applyAlignment="1">
      <alignment horizontal="left" vertical="center" wrapText="1"/>
    </xf>
    <xf numFmtId="0" fontId="7" fillId="0" borderId="45" xfId="7" applyFont="1" applyBorder="1" applyAlignment="1">
      <alignment horizontal="left" vertical="center" wrapText="1"/>
    </xf>
    <xf numFmtId="0" fontId="13" fillId="7" borderId="18" xfId="7" applyFont="1" applyFill="1" applyBorder="1" applyAlignment="1">
      <alignment horizontal="center" vertical="center"/>
    </xf>
    <xf numFmtId="0" fontId="13" fillId="7" borderId="24" xfId="7" applyFont="1" applyFill="1" applyBorder="1" applyAlignment="1">
      <alignment horizontal="center" vertical="center"/>
    </xf>
    <xf numFmtId="0" fontId="13" fillId="7" borderId="39" xfId="7" applyFont="1" applyFill="1" applyBorder="1" applyAlignment="1">
      <alignment horizontal="center" vertical="center"/>
    </xf>
    <xf numFmtId="0" fontId="7" fillId="0" borderId="37" xfId="7" applyFont="1" applyBorder="1" applyAlignment="1">
      <alignment horizontal="left" vertical="center" wrapText="1"/>
    </xf>
    <xf numFmtId="0" fontId="7" fillId="0" borderId="29" xfId="7" applyFont="1" applyBorder="1" applyAlignment="1">
      <alignment horizontal="left" vertical="center" wrapText="1"/>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0" fillId="0" borderId="1" xfId="0" applyBorder="1" applyAlignment="1">
      <alignment horizontal="left" vertical="center" wrapText="1"/>
    </xf>
    <xf numFmtId="0" fontId="2" fillId="4" borderId="1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4"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9" fontId="2" fillId="4" borderId="30" xfId="3" applyFont="1" applyFill="1" applyBorder="1" applyAlignment="1">
      <alignment horizontal="center" vertical="center" wrapText="1"/>
    </xf>
    <xf numFmtId="9" fontId="2" fillId="4" borderId="31" xfId="3" applyFont="1" applyFill="1" applyBorder="1" applyAlignment="1">
      <alignment horizontal="center" vertical="center" wrapText="1"/>
    </xf>
    <xf numFmtId="9" fontId="2" fillId="4" borderId="32" xfId="3" applyFont="1" applyFill="1" applyBorder="1" applyAlignment="1">
      <alignment horizontal="center" vertical="center" wrapText="1"/>
    </xf>
  </cellXfs>
  <cellStyles count="18">
    <cellStyle name="Comma" xfId="1" builtinId="3"/>
    <cellStyle name="Comma 2" xfId="8"/>
    <cellStyle name="Comma 3" xfId="9"/>
    <cellStyle name="Currency" xfId="2" builtinId="4"/>
    <cellStyle name="Currency 2" xfId="10"/>
    <cellStyle name="Heading 1 2" xfId="6"/>
    <cellStyle name="Hyperlink 2" xfId="11"/>
    <cellStyle name="Normal" xfId="0" builtinId="0"/>
    <cellStyle name="Normal 2" xfId="7"/>
    <cellStyle name="Normal 2 2" xfId="4"/>
    <cellStyle name="Normal 3" xfId="12"/>
    <cellStyle name="Normal 3 2 2" xfId="13"/>
    <cellStyle name="Normal 4" xfId="14"/>
    <cellStyle name="Normal 5" xfId="15"/>
    <cellStyle name="Percent" xfId="3" builtinId="5"/>
    <cellStyle name="Percent 2" xfId="16"/>
    <cellStyle name="Percent 3" xfId="17"/>
    <cellStyle name="Titl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F39" sqref="F39"/>
    </sheetView>
  </sheetViews>
  <sheetFormatPr defaultRowHeight="15"/>
  <sheetData>
    <row r="5" spans="2:17" ht="15.75" thickBot="1"/>
    <row r="6" spans="2:17" ht="24" thickBot="1">
      <c r="B6" s="73" t="s">
        <v>31</v>
      </c>
      <c r="C6" s="74"/>
      <c r="D6" s="74"/>
      <c r="E6" s="74"/>
      <c r="F6" s="74"/>
      <c r="G6" s="74"/>
      <c r="H6" s="74"/>
      <c r="I6" s="74"/>
      <c r="J6" s="74"/>
      <c r="K6" s="74"/>
      <c r="L6" s="74"/>
      <c r="M6" s="74"/>
      <c r="N6" s="74"/>
      <c r="O6" s="74"/>
      <c r="P6" s="74"/>
      <c r="Q6" s="75"/>
    </row>
    <row r="10" spans="2:17">
      <c r="B10" t="s">
        <v>47</v>
      </c>
    </row>
    <row r="11" spans="2:17" ht="15.75" thickBot="1"/>
    <row r="12" spans="2:17" ht="24" thickBot="1">
      <c r="B12" s="76"/>
      <c r="C12" s="77"/>
      <c r="D12" s="77"/>
      <c r="E12" s="77"/>
      <c r="F12" s="77"/>
      <c r="G12" s="77"/>
      <c r="H12" s="77"/>
      <c r="I12" s="77"/>
      <c r="J12" s="77"/>
      <c r="K12" s="77"/>
      <c r="L12" s="77"/>
      <c r="M12" s="77"/>
      <c r="N12" s="77"/>
      <c r="O12" s="77"/>
      <c r="P12" s="77"/>
      <c r="Q12" s="78"/>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2"/>
  <sheetViews>
    <sheetView showGridLines="0" workbookViewId="0">
      <selection activeCell="H15" sqref="H15"/>
    </sheetView>
  </sheetViews>
  <sheetFormatPr defaultRowHeight="15"/>
  <sheetData>
    <row r="1" spans="2:17" ht="15.75" thickBot="1"/>
    <row r="2" spans="2:17" ht="24" thickBot="1">
      <c r="B2" s="73" t="s">
        <v>54</v>
      </c>
      <c r="C2" s="74"/>
      <c r="D2" s="74"/>
      <c r="E2" s="74"/>
      <c r="F2" s="74"/>
      <c r="G2" s="74"/>
      <c r="H2" s="74"/>
      <c r="I2" s="74"/>
      <c r="J2" s="74"/>
      <c r="K2" s="74"/>
      <c r="L2" s="74"/>
      <c r="M2" s="74"/>
      <c r="N2" s="74"/>
      <c r="O2" s="74"/>
      <c r="P2" s="74"/>
      <c r="Q2" s="75"/>
    </row>
    <row r="4" spans="2:17" ht="15.75" thickBot="1"/>
    <row r="5" spans="2:17" ht="15.75" thickBot="1">
      <c r="B5" s="32" t="s">
        <v>38</v>
      </c>
      <c r="D5" s="33" t="s">
        <v>45</v>
      </c>
      <c r="E5" s="34"/>
      <c r="F5" s="34"/>
      <c r="G5" s="34"/>
      <c r="H5" s="35"/>
      <c r="J5" s="33" t="s">
        <v>46</v>
      </c>
      <c r="K5" s="34"/>
      <c r="L5" s="34"/>
      <c r="M5" s="34"/>
      <c r="N5" s="34"/>
      <c r="O5" s="34"/>
      <c r="P5" s="34"/>
      <c r="Q5" s="35"/>
    </row>
    <row r="6" spans="2:17" ht="9.75" customHeight="1" thickBot="1"/>
    <row r="7" spans="2:17" ht="1.5" customHeight="1" thickBot="1">
      <c r="B7" s="40"/>
      <c r="C7" s="41"/>
      <c r="D7" s="41"/>
      <c r="E7" s="41"/>
      <c r="F7" s="41"/>
      <c r="G7" s="41"/>
      <c r="H7" s="41"/>
      <c r="I7" s="41"/>
      <c r="J7" s="41"/>
      <c r="K7" s="41"/>
      <c r="L7" s="41"/>
      <c r="M7" s="41"/>
      <c r="N7" s="41"/>
      <c r="O7" s="41"/>
      <c r="P7" s="41"/>
      <c r="Q7" s="42"/>
    </row>
    <row r="8" spans="2:17" ht="12" customHeight="1" thickBot="1"/>
    <row r="9" spans="2:17" ht="15.75" thickBot="1">
      <c r="B9" s="36" t="s">
        <v>32</v>
      </c>
      <c r="D9" s="37" t="s">
        <v>33</v>
      </c>
      <c r="E9" s="38"/>
      <c r="F9" s="38"/>
      <c r="G9" s="38"/>
      <c r="H9" s="39"/>
      <c r="J9" s="37" t="s">
        <v>39</v>
      </c>
      <c r="K9" s="38"/>
      <c r="L9" s="38"/>
      <c r="M9" s="38"/>
      <c r="N9" s="38"/>
      <c r="O9" s="38"/>
      <c r="P9" s="38"/>
      <c r="Q9" s="39"/>
    </row>
    <row r="10" spans="2:17" ht="15.75" thickBot="1"/>
    <row r="11" spans="2:17" ht="15.75" thickBot="1">
      <c r="B11" s="46" t="s">
        <v>34</v>
      </c>
      <c r="D11" s="43" t="s">
        <v>18</v>
      </c>
      <c r="E11" s="44"/>
      <c r="F11" s="44"/>
      <c r="G11" s="44"/>
      <c r="H11" s="45"/>
      <c r="J11" s="43" t="s">
        <v>55</v>
      </c>
      <c r="K11" s="44"/>
      <c r="L11" s="44"/>
      <c r="M11" s="44"/>
      <c r="N11" s="44"/>
      <c r="O11" s="44"/>
      <c r="P11" s="44"/>
      <c r="Q11" s="45"/>
    </row>
    <row r="12" spans="2:17" ht="15.75" thickBot="1"/>
    <row r="13" spans="2:17" ht="15.75" thickBot="1">
      <c r="B13" s="46" t="s">
        <v>35</v>
      </c>
      <c r="D13" s="43" t="s">
        <v>19</v>
      </c>
      <c r="E13" s="44"/>
      <c r="F13" s="44"/>
      <c r="G13" s="44"/>
      <c r="H13" s="45"/>
      <c r="J13" s="43" t="s">
        <v>40</v>
      </c>
      <c r="K13" s="44"/>
      <c r="L13" s="44"/>
      <c r="M13" s="44"/>
      <c r="N13" s="44"/>
      <c r="O13" s="44"/>
      <c r="P13" s="44"/>
      <c r="Q13" s="45"/>
    </row>
    <row r="14" spans="2:17" ht="15.75" thickBot="1"/>
    <row r="15" spans="2:17" ht="15.75" thickBot="1">
      <c r="B15" s="36" t="s">
        <v>36</v>
      </c>
      <c r="D15" s="37" t="s">
        <v>70</v>
      </c>
      <c r="E15" s="38"/>
      <c r="F15" s="38"/>
      <c r="G15" s="38"/>
      <c r="H15" s="39"/>
      <c r="J15" s="37" t="s">
        <v>71</v>
      </c>
      <c r="K15" s="38"/>
      <c r="L15" s="38"/>
      <c r="M15" s="38"/>
      <c r="N15" s="38"/>
      <c r="O15" s="38"/>
      <c r="P15" s="38"/>
      <c r="Q15" s="39"/>
    </row>
    <row r="16" spans="2:17" ht="15.75" thickBot="1"/>
    <row r="17" spans="2:17" ht="15.75" thickBot="1">
      <c r="B17" s="46" t="s">
        <v>37</v>
      </c>
      <c r="D17" s="43" t="s">
        <v>56</v>
      </c>
      <c r="E17" s="44"/>
      <c r="F17" s="44"/>
      <c r="G17" s="44"/>
      <c r="H17" s="45"/>
      <c r="J17" s="43" t="s">
        <v>57</v>
      </c>
      <c r="K17" s="44"/>
      <c r="L17" s="44"/>
      <c r="M17" s="44"/>
      <c r="N17" s="44"/>
      <c r="O17" s="44"/>
      <c r="P17" s="44"/>
      <c r="Q17" s="45"/>
    </row>
    <row r="22" spans="2:17"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23"/>
  <sheetViews>
    <sheetView showGridLines="0" topLeftCell="A13" workbookViewId="0">
      <selection activeCell="H28" sqref="H28"/>
    </sheetView>
  </sheetViews>
  <sheetFormatPr defaultRowHeight="15"/>
  <sheetData>
    <row r="1" spans="1:17" ht="15.75" thickBot="1"/>
    <row r="2" spans="1:17" ht="24" thickBot="1">
      <c r="A2" s="31"/>
      <c r="B2" s="73" t="s">
        <v>53</v>
      </c>
      <c r="C2" s="74"/>
      <c r="D2" s="74"/>
      <c r="E2" s="74"/>
      <c r="F2" s="74"/>
      <c r="G2" s="74"/>
      <c r="H2" s="74"/>
      <c r="I2" s="74"/>
      <c r="J2" s="74"/>
      <c r="K2" s="74"/>
      <c r="L2" s="74"/>
      <c r="M2" s="74"/>
      <c r="N2" s="74"/>
      <c r="O2" s="74"/>
      <c r="P2" s="74"/>
      <c r="Q2" s="75"/>
    </row>
    <row r="3" spans="1:17" ht="15.75" thickBot="1">
      <c r="A3" s="31"/>
      <c r="B3" s="31"/>
    </row>
    <row r="4" spans="1:17" ht="15.75" thickBot="1">
      <c r="B4" s="91" t="s">
        <v>20</v>
      </c>
      <c r="C4" s="92"/>
      <c r="D4" s="92"/>
      <c r="E4" s="92"/>
      <c r="F4" s="92"/>
      <c r="G4" s="92"/>
      <c r="H4" s="92"/>
      <c r="I4" s="92"/>
      <c r="J4" s="92"/>
      <c r="K4" s="92"/>
      <c r="L4" s="92"/>
      <c r="M4" s="92"/>
      <c r="N4" s="92"/>
      <c r="O4" s="92"/>
      <c r="P4" s="92"/>
      <c r="Q4" s="93"/>
    </row>
    <row r="5" spans="1:17">
      <c r="B5" s="47" t="s">
        <v>21</v>
      </c>
      <c r="C5" s="83" t="s">
        <v>22</v>
      </c>
      <c r="D5" s="84"/>
      <c r="E5" s="84"/>
      <c r="F5" s="84"/>
      <c r="G5" s="84"/>
      <c r="H5" s="84"/>
      <c r="I5" s="84"/>
      <c r="J5" s="84"/>
      <c r="K5" s="84"/>
      <c r="L5" s="84"/>
      <c r="M5" s="84"/>
      <c r="N5" s="84"/>
      <c r="O5" s="84"/>
      <c r="P5" s="84"/>
      <c r="Q5" s="85"/>
    </row>
    <row r="6" spans="1:17" ht="15" customHeight="1">
      <c r="B6" s="48">
        <v>1.01</v>
      </c>
      <c r="C6" s="81" t="s">
        <v>23</v>
      </c>
      <c r="D6" s="81"/>
      <c r="E6" s="81"/>
      <c r="F6" s="81"/>
      <c r="G6" s="81"/>
      <c r="H6" s="81"/>
      <c r="I6" s="81"/>
      <c r="J6" s="81"/>
      <c r="K6" s="81"/>
      <c r="L6" s="81"/>
      <c r="M6" s="81"/>
      <c r="N6" s="81"/>
      <c r="O6" s="81"/>
      <c r="P6" s="81"/>
      <c r="Q6" s="82"/>
    </row>
    <row r="7" spans="1:17" ht="15" customHeight="1">
      <c r="B7" s="48">
        <v>1.02</v>
      </c>
      <c r="C7" s="81" t="s">
        <v>24</v>
      </c>
      <c r="D7" s="81"/>
      <c r="E7" s="81"/>
      <c r="F7" s="81"/>
      <c r="G7" s="81"/>
      <c r="H7" s="81"/>
      <c r="I7" s="81"/>
      <c r="J7" s="81"/>
      <c r="K7" s="81"/>
      <c r="L7" s="81"/>
      <c r="M7" s="81"/>
      <c r="N7" s="81"/>
      <c r="O7" s="81"/>
      <c r="P7" s="81"/>
      <c r="Q7" s="82"/>
    </row>
    <row r="8" spans="1:17" ht="15" customHeight="1" thickBot="1">
      <c r="B8" s="49">
        <v>1.03</v>
      </c>
      <c r="C8" s="79" t="s">
        <v>49</v>
      </c>
      <c r="D8" s="79"/>
      <c r="E8" s="79"/>
      <c r="F8" s="79"/>
      <c r="G8" s="79"/>
      <c r="H8" s="79"/>
      <c r="I8" s="79"/>
      <c r="J8" s="79"/>
      <c r="K8" s="79"/>
      <c r="L8" s="79"/>
      <c r="M8" s="79"/>
      <c r="N8" s="79"/>
      <c r="O8" s="79"/>
      <c r="P8" s="79"/>
      <c r="Q8" s="80"/>
    </row>
    <row r="9" spans="1:17" ht="15" customHeight="1">
      <c r="B9" s="47" t="s">
        <v>25</v>
      </c>
      <c r="C9" s="83" t="s">
        <v>26</v>
      </c>
      <c r="D9" s="84"/>
      <c r="E9" s="84"/>
      <c r="F9" s="84"/>
      <c r="G9" s="84"/>
      <c r="H9" s="84"/>
      <c r="I9" s="84"/>
      <c r="J9" s="84"/>
      <c r="K9" s="84"/>
      <c r="L9" s="84"/>
      <c r="M9" s="84"/>
      <c r="N9" s="84"/>
      <c r="O9" s="84"/>
      <c r="P9" s="84"/>
      <c r="Q9" s="85"/>
    </row>
    <row r="10" spans="1:17" ht="38.25" customHeight="1">
      <c r="B10" s="48">
        <v>2.0099999999999998</v>
      </c>
      <c r="C10" s="81" t="s">
        <v>48</v>
      </c>
      <c r="D10" s="81"/>
      <c r="E10" s="81"/>
      <c r="F10" s="81"/>
      <c r="G10" s="81"/>
      <c r="H10" s="81"/>
      <c r="I10" s="81"/>
      <c r="J10" s="81"/>
      <c r="K10" s="81"/>
      <c r="L10" s="81"/>
      <c r="M10" s="81"/>
      <c r="N10" s="81"/>
      <c r="O10" s="81"/>
      <c r="P10" s="81"/>
      <c r="Q10" s="82"/>
    </row>
    <row r="11" spans="1:17" ht="68.25" customHeight="1" thickBot="1">
      <c r="B11" s="50">
        <v>2.02</v>
      </c>
      <c r="C11" s="94" t="s">
        <v>51</v>
      </c>
      <c r="D11" s="94"/>
      <c r="E11" s="94"/>
      <c r="F11" s="94"/>
      <c r="G11" s="94"/>
      <c r="H11" s="94"/>
      <c r="I11" s="94"/>
      <c r="J11" s="94"/>
      <c r="K11" s="94"/>
      <c r="L11" s="94"/>
      <c r="M11" s="94"/>
      <c r="N11" s="94"/>
      <c r="O11" s="94"/>
      <c r="P11" s="94"/>
      <c r="Q11" s="95"/>
    </row>
    <row r="12" spans="1:17">
      <c r="B12" s="47" t="s">
        <v>27</v>
      </c>
      <c r="C12" s="83" t="s">
        <v>70</v>
      </c>
      <c r="D12" s="84"/>
      <c r="E12" s="84"/>
      <c r="F12" s="84"/>
      <c r="G12" s="84"/>
      <c r="H12" s="84"/>
      <c r="I12" s="84"/>
      <c r="J12" s="84"/>
      <c r="K12" s="84"/>
      <c r="L12" s="84"/>
      <c r="M12" s="84"/>
      <c r="N12" s="84"/>
      <c r="O12" s="84"/>
      <c r="P12" s="84"/>
      <c r="Q12" s="85"/>
    </row>
    <row r="13" spans="1:17" ht="69.75" customHeight="1">
      <c r="B13" s="48">
        <v>3.01</v>
      </c>
      <c r="C13" s="81" t="s">
        <v>73</v>
      </c>
      <c r="D13" s="81"/>
      <c r="E13" s="81"/>
      <c r="F13" s="81"/>
      <c r="G13" s="81"/>
      <c r="H13" s="81"/>
      <c r="I13" s="81"/>
      <c r="J13" s="81"/>
      <c r="K13" s="81"/>
      <c r="L13" s="81"/>
      <c r="M13" s="81"/>
      <c r="N13" s="81"/>
      <c r="O13" s="81"/>
      <c r="P13" s="81"/>
      <c r="Q13" s="82"/>
    </row>
    <row r="14" spans="1:17" ht="42" customHeight="1">
      <c r="B14" s="48">
        <v>3.02</v>
      </c>
      <c r="C14" s="81" t="s">
        <v>50</v>
      </c>
      <c r="D14" s="81"/>
      <c r="E14" s="81"/>
      <c r="F14" s="81"/>
      <c r="G14" s="81"/>
      <c r="H14" s="81"/>
      <c r="I14" s="81"/>
      <c r="J14" s="81"/>
      <c r="K14" s="81"/>
      <c r="L14" s="81"/>
      <c r="M14" s="81"/>
      <c r="N14" s="81"/>
      <c r="O14" s="81"/>
      <c r="P14" s="81"/>
      <c r="Q14" s="82"/>
    </row>
    <row r="15" spans="1:17" ht="57.75" customHeight="1">
      <c r="B15" s="48">
        <v>3.03</v>
      </c>
      <c r="C15" s="81" t="s">
        <v>74</v>
      </c>
      <c r="D15" s="81"/>
      <c r="E15" s="81"/>
      <c r="F15" s="81"/>
      <c r="G15" s="81"/>
      <c r="H15" s="81"/>
      <c r="I15" s="81"/>
      <c r="J15" s="81"/>
      <c r="K15" s="81"/>
      <c r="L15" s="81"/>
      <c r="M15" s="81"/>
      <c r="N15" s="81"/>
      <c r="O15" s="81"/>
      <c r="P15" s="81"/>
      <c r="Q15" s="82"/>
    </row>
    <row r="16" spans="1:17" ht="48" customHeight="1">
      <c r="B16" s="48">
        <v>3.04</v>
      </c>
      <c r="C16" s="81" t="s">
        <v>75</v>
      </c>
      <c r="D16" s="81"/>
      <c r="E16" s="81"/>
      <c r="F16" s="81"/>
      <c r="G16" s="81"/>
      <c r="H16" s="81"/>
      <c r="I16" s="81"/>
      <c r="J16" s="81"/>
      <c r="K16" s="81"/>
      <c r="L16" s="81"/>
      <c r="M16" s="81"/>
      <c r="N16" s="81"/>
      <c r="O16" s="81"/>
      <c r="P16" s="81"/>
      <c r="Q16" s="82"/>
    </row>
    <row r="17" spans="2:17" ht="46.5" customHeight="1" thickBot="1">
      <c r="B17" s="49">
        <v>3.05</v>
      </c>
      <c r="C17" s="79" t="s">
        <v>68</v>
      </c>
      <c r="D17" s="79"/>
      <c r="E17" s="79"/>
      <c r="F17" s="79"/>
      <c r="G17" s="79"/>
      <c r="H17" s="79"/>
      <c r="I17" s="79"/>
      <c r="J17" s="79"/>
      <c r="K17" s="79"/>
      <c r="L17" s="79"/>
      <c r="M17" s="79"/>
      <c r="N17" s="79"/>
      <c r="O17" s="79"/>
      <c r="P17" s="79"/>
      <c r="Q17" s="80"/>
    </row>
    <row r="18" spans="2:17" ht="41.25" customHeight="1">
      <c r="B18" s="47" t="s">
        <v>28</v>
      </c>
      <c r="C18" s="83" t="s">
        <v>41</v>
      </c>
      <c r="D18" s="84"/>
      <c r="E18" s="84"/>
      <c r="F18" s="84"/>
      <c r="G18" s="84"/>
      <c r="H18" s="84"/>
      <c r="I18" s="84"/>
      <c r="J18" s="84"/>
      <c r="K18" s="84"/>
      <c r="L18" s="84"/>
      <c r="M18" s="84"/>
      <c r="N18" s="84"/>
      <c r="O18" s="84"/>
      <c r="P18" s="84"/>
      <c r="Q18" s="85"/>
    </row>
    <row r="19" spans="2:17" ht="41.25" customHeight="1">
      <c r="B19" s="48">
        <v>4.01</v>
      </c>
      <c r="C19" s="81" t="s">
        <v>42</v>
      </c>
      <c r="D19" s="81"/>
      <c r="E19" s="81"/>
      <c r="F19" s="81"/>
      <c r="G19" s="81"/>
      <c r="H19" s="81"/>
      <c r="I19" s="81"/>
      <c r="J19" s="81"/>
      <c r="K19" s="81"/>
      <c r="L19" s="81"/>
      <c r="M19" s="81"/>
      <c r="N19" s="81"/>
      <c r="O19" s="81"/>
      <c r="P19" s="81"/>
      <c r="Q19" s="82"/>
    </row>
    <row r="20" spans="2:17" ht="41.25" customHeight="1">
      <c r="B20" s="48">
        <v>4.0199999999999996</v>
      </c>
      <c r="C20" s="81" t="s">
        <v>69</v>
      </c>
      <c r="D20" s="81"/>
      <c r="E20" s="81"/>
      <c r="F20" s="81"/>
      <c r="G20" s="81"/>
      <c r="H20" s="81"/>
      <c r="I20" s="81"/>
      <c r="J20" s="81"/>
      <c r="K20" s="81"/>
      <c r="L20" s="81"/>
      <c r="M20" s="81"/>
      <c r="N20" s="81"/>
      <c r="O20" s="81"/>
      <c r="P20" s="81"/>
      <c r="Q20" s="82"/>
    </row>
    <row r="21" spans="2:17" ht="55.5" customHeight="1" thickBot="1">
      <c r="B21" s="54">
        <v>4.03</v>
      </c>
      <c r="C21" s="89" t="s">
        <v>52</v>
      </c>
      <c r="D21" s="89"/>
      <c r="E21" s="89"/>
      <c r="F21" s="89"/>
      <c r="G21" s="89"/>
      <c r="H21" s="89"/>
      <c r="I21" s="89"/>
      <c r="J21" s="89"/>
      <c r="K21" s="89"/>
      <c r="L21" s="89"/>
      <c r="M21" s="89"/>
      <c r="N21" s="89"/>
      <c r="O21" s="89"/>
      <c r="P21" s="89"/>
      <c r="Q21" s="90"/>
    </row>
    <row r="22" spans="2:17" ht="42.75" customHeight="1">
      <c r="B22" s="51" t="s">
        <v>29</v>
      </c>
      <c r="C22" s="86" t="s">
        <v>30</v>
      </c>
      <c r="D22" s="87"/>
      <c r="E22" s="87"/>
      <c r="F22" s="87"/>
      <c r="G22" s="87"/>
      <c r="H22" s="87"/>
      <c r="I22" s="87"/>
      <c r="J22" s="87"/>
      <c r="K22" s="87"/>
      <c r="L22" s="87"/>
      <c r="M22" s="87"/>
      <c r="N22" s="87"/>
      <c r="O22" s="87"/>
      <c r="P22" s="87"/>
      <c r="Q22" s="88"/>
    </row>
    <row r="23" spans="2:17" ht="42" customHeight="1" thickBot="1">
      <c r="B23" s="49">
        <v>5.01</v>
      </c>
      <c r="C23" s="79" t="s">
        <v>43</v>
      </c>
      <c r="D23" s="79"/>
      <c r="E23" s="79"/>
      <c r="F23" s="79"/>
      <c r="G23" s="79"/>
      <c r="H23" s="79"/>
      <c r="I23" s="79"/>
      <c r="J23" s="79"/>
      <c r="K23" s="79"/>
      <c r="L23" s="79"/>
      <c r="M23" s="79"/>
      <c r="N23" s="79"/>
      <c r="O23" s="79"/>
      <c r="P23" s="79"/>
      <c r="Q23" s="80"/>
    </row>
  </sheetData>
  <mergeCells count="21">
    <mergeCell ref="C8:Q8"/>
    <mergeCell ref="C9:Q9"/>
    <mergeCell ref="C10:Q10"/>
    <mergeCell ref="C11:Q11"/>
    <mergeCell ref="C17:Q17"/>
    <mergeCell ref="C12:Q12"/>
    <mergeCell ref="C13:Q13"/>
    <mergeCell ref="C14:Q14"/>
    <mergeCell ref="C15:Q15"/>
    <mergeCell ref="C16:Q16"/>
    <mergeCell ref="B2:Q2"/>
    <mergeCell ref="B4:Q4"/>
    <mergeCell ref="C5:Q5"/>
    <mergeCell ref="C6:Q6"/>
    <mergeCell ref="C7:Q7"/>
    <mergeCell ref="C23:Q23"/>
    <mergeCell ref="C19:Q19"/>
    <mergeCell ref="C18:Q18"/>
    <mergeCell ref="C20:Q20"/>
    <mergeCell ref="C22:Q22"/>
    <mergeCell ref="C21:Q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C1:K15"/>
  <sheetViews>
    <sheetView showGridLines="0" tabSelected="1" zoomScale="80" zoomScaleNormal="80" workbookViewId="0">
      <selection activeCell="G6" sqref="G6"/>
    </sheetView>
  </sheetViews>
  <sheetFormatPr defaultRowHeight="15"/>
  <cols>
    <col min="1" max="1" width="2.28515625" style="2" customWidth="1"/>
    <col min="2" max="2" width="10.7109375" style="2" customWidth="1"/>
    <col min="3" max="3" width="17.42578125" style="3" customWidth="1"/>
    <col min="4" max="6" width="10.5703125" style="3" customWidth="1"/>
    <col min="7" max="28" width="15.7109375" style="2" customWidth="1"/>
    <col min="29" max="16384" width="9.140625" style="2"/>
  </cols>
  <sheetData>
    <row r="1" spans="3:11">
      <c r="K1" s="5"/>
    </row>
    <row r="2" spans="3:11" ht="15.75" thickBot="1">
      <c r="G2" s="4"/>
      <c r="H2" s="4"/>
      <c r="I2" s="4"/>
    </row>
    <row r="3" spans="3:11" s="3" customFormat="1" ht="33" customHeight="1" thickBot="1">
      <c r="C3" s="108"/>
      <c r="D3" s="109"/>
      <c r="E3" s="109"/>
      <c r="F3" s="109"/>
      <c r="G3" s="100" t="s">
        <v>2</v>
      </c>
      <c r="H3" s="101"/>
      <c r="I3" s="101"/>
    </row>
    <row r="4" spans="3:11" s="3" customFormat="1" ht="30.75" thickBot="1">
      <c r="C4" s="110"/>
      <c r="D4" s="111"/>
      <c r="E4" s="111"/>
      <c r="F4" s="111"/>
      <c r="G4" s="30" t="s">
        <v>58</v>
      </c>
      <c r="H4" s="30" t="s">
        <v>59</v>
      </c>
      <c r="I4" s="30" t="s">
        <v>60</v>
      </c>
      <c r="J4" s="6"/>
      <c r="K4" s="6"/>
    </row>
    <row r="5" spans="3:11" s="3" customFormat="1" ht="31.5" customHeight="1">
      <c r="C5" s="102" t="s">
        <v>14</v>
      </c>
      <c r="D5" s="103"/>
      <c r="E5" s="103"/>
      <c r="F5" s="104"/>
      <c r="G5" s="14"/>
      <c r="H5" s="59"/>
      <c r="I5" s="60"/>
      <c r="J5" s="6"/>
      <c r="K5" s="6"/>
    </row>
    <row r="6" spans="3:11" s="3" customFormat="1" ht="31.5" customHeight="1">
      <c r="C6" s="96" t="s">
        <v>44</v>
      </c>
      <c r="D6" s="97"/>
      <c r="E6" s="97"/>
      <c r="F6" s="98"/>
      <c r="G6" s="61"/>
      <c r="H6" s="62"/>
      <c r="I6" s="63"/>
      <c r="J6" s="6"/>
      <c r="K6" s="6"/>
    </row>
    <row r="7" spans="3:11" s="3" customFormat="1" ht="31.5" customHeight="1">
      <c r="C7" s="112" t="s">
        <v>77</v>
      </c>
      <c r="D7" s="113"/>
      <c r="E7" s="113"/>
      <c r="F7" s="114"/>
      <c r="G7" s="29" t="e">
        <f>G5/G6*8</f>
        <v>#DIV/0!</v>
      </c>
      <c r="H7" s="64" t="e">
        <f>H5/H6*8</f>
        <v>#DIV/0!</v>
      </c>
      <c r="I7" s="65" t="e">
        <f>I5/I6*8</f>
        <v>#DIV/0!</v>
      </c>
      <c r="J7" s="6"/>
      <c r="K7" s="6"/>
    </row>
    <row r="8" spans="3:11" ht="31.5" customHeight="1">
      <c r="C8" s="96" t="s">
        <v>72</v>
      </c>
      <c r="D8" s="97"/>
      <c r="E8" s="97"/>
      <c r="F8" s="98"/>
      <c r="G8" s="66"/>
      <c r="H8" s="67"/>
      <c r="I8" s="68"/>
      <c r="J8" s="5"/>
      <c r="K8" s="5"/>
    </row>
    <row r="9" spans="3:11" s="3" customFormat="1" ht="31.5" customHeight="1" thickBot="1">
      <c r="C9" s="105" t="s">
        <v>76</v>
      </c>
      <c r="D9" s="106"/>
      <c r="E9" s="106"/>
      <c r="F9" s="107"/>
      <c r="G9" s="69"/>
      <c r="H9" s="70"/>
      <c r="I9" s="71"/>
      <c r="J9" s="6"/>
      <c r="K9" s="6"/>
    </row>
    <row r="10" spans="3:11">
      <c r="K10" s="5"/>
    </row>
    <row r="14" spans="3:11" ht="33.75" customHeight="1">
      <c r="C14" s="99" t="s">
        <v>63</v>
      </c>
      <c r="D14" s="99"/>
      <c r="E14" s="99"/>
      <c r="F14" s="99"/>
      <c r="G14" s="72" t="e">
        <f>'Scenario Volumes'!I25</f>
        <v>#DIV/0!</v>
      </c>
      <c r="H14" s="72" t="e">
        <f>'Scenario Volumes'!L25</f>
        <v>#DIV/0!</v>
      </c>
      <c r="I14" s="72" t="e">
        <f>'Scenario Volumes'!O25</f>
        <v>#DIV/0!</v>
      </c>
    </row>
    <row r="15" spans="3:11">
      <c r="G15" s="20"/>
      <c r="H15" s="20"/>
      <c r="I15" s="20"/>
    </row>
  </sheetData>
  <mergeCells count="8">
    <mergeCell ref="C8:F8"/>
    <mergeCell ref="C14:F14"/>
    <mergeCell ref="G3:I3"/>
    <mergeCell ref="C5:F5"/>
    <mergeCell ref="C9:F9"/>
    <mergeCell ref="C3:F4"/>
    <mergeCell ref="C6:F6"/>
    <mergeCell ref="C7:F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O29"/>
  <sheetViews>
    <sheetView showGridLines="0" zoomScale="80" zoomScaleNormal="80" workbookViewId="0">
      <selection activeCell="L12" sqref="L12"/>
    </sheetView>
  </sheetViews>
  <sheetFormatPr defaultRowHeight="15"/>
  <cols>
    <col min="1" max="1" width="2.28515625" style="2" customWidth="1"/>
    <col min="2" max="2" width="10.7109375" style="2" customWidth="1"/>
    <col min="3" max="3" width="17.42578125" style="3" customWidth="1"/>
    <col min="4" max="4" width="11.5703125" style="3" customWidth="1"/>
    <col min="5" max="5" width="16.140625" style="3" customWidth="1"/>
    <col min="6" max="10" width="15.7109375" style="2" customWidth="1"/>
    <col min="11" max="11" width="15" style="2" customWidth="1"/>
    <col min="12" max="12" width="16.42578125" style="2" customWidth="1"/>
    <col min="13" max="15" width="15.7109375" style="2" customWidth="1"/>
    <col min="16" max="16384" width="9.140625" style="2"/>
  </cols>
  <sheetData>
    <row r="1" spans="2:15" ht="15.75" thickBot="1"/>
    <row r="2" spans="2:15" ht="30" customHeight="1" thickBot="1">
      <c r="C2" s="1"/>
      <c r="D2" s="1"/>
      <c r="E2" s="17" t="s">
        <v>3</v>
      </c>
      <c r="F2" s="22" t="s">
        <v>7</v>
      </c>
      <c r="G2" s="100" t="s">
        <v>15</v>
      </c>
      <c r="H2" s="101"/>
      <c r="I2" s="115"/>
      <c r="J2" s="100" t="s">
        <v>16</v>
      </c>
      <c r="K2" s="101"/>
      <c r="L2" s="115"/>
      <c r="M2" s="100" t="s">
        <v>17</v>
      </c>
      <c r="N2" s="101"/>
      <c r="O2" s="115"/>
    </row>
    <row r="3" spans="2:15" s="3" customFormat="1" ht="60.75" thickBot="1">
      <c r="C3" s="8" t="s">
        <v>0</v>
      </c>
      <c r="D3" s="18" t="s">
        <v>4</v>
      </c>
      <c r="E3" s="12" t="s">
        <v>13</v>
      </c>
      <c r="F3" s="12" t="s">
        <v>66</v>
      </c>
      <c r="G3" s="12" t="s">
        <v>5</v>
      </c>
      <c r="H3" s="58" t="s">
        <v>6</v>
      </c>
      <c r="I3" s="7" t="s">
        <v>67</v>
      </c>
      <c r="J3" s="12" t="s">
        <v>5</v>
      </c>
      <c r="K3" s="58" t="s">
        <v>6</v>
      </c>
      <c r="L3" s="7" t="s">
        <v>67</v>
      </c>
      <c r="M3" s="12" t="s">
        <v>5</v>
      </c>
      <c r="N3" s="58" t="s">
        <v>6</v>
      </c>
      <c r="O3" s="7" t="s">
        <v>67</v>
      </c>
    </row>
    <row r="4" spans="2:15" s="3" customFormat="1" ht="33.75" customHeight="1" thickBot="1">
      <c r="B4" s="120" t="s">
        <v>1</v>
      </c>
      <c r="C4" s="11" t="s">
        <v>8</v>
      </c>
      <c r="D4" s="123">
        <v>0.1</v>
      </c>
      <c r="E4" s="26">
        <f t="shared" ref="E4:E21" si="0">F4/$F$4-1</f>
        <v>0</v>
      </c>
      <c r="F4" s="23">
        <v>552000</v>
      </c>
      <c r="G4" s="21" t="e">
        <f>'Price and rebate input'!G$7</f>
        <v>#DIV/0!</v>
      </c>
      <c r="H4" s="55" t="e">
        <f>G4*$F4</f>
        <v>#DIV/0!</v>
      </c>
      <c r="I4" s="23" t="e">
        <f>MAX(0,H4-'Price and rebate input'!$G$8)*'Price and rebate input'!$G$9</f>
        <v>#DIV/0!</v>
      </c>
      <c r="J4" s="21" t="e">
        <f>'Price and rebate input'!H$7</f>
        <v>#DIV/0!</v>
      </c>
      <c r="K4" s="55" t="e">
        <f>J4*$F4</f>
        <v>#DIV/0!</v>
      </c>
      <c r="L4" s="23" t="e">
        <f>MAX(0,K4-'Price and rebate input'!$H$8)*'Price and rebate input'!$H$9</f>
        <v>#DIV/0!</v>
      </c>
      <c r="M4" s="21" t="e">
        <f>'Price and rebate input'!I$7</f>
        <v>#DIV/0!</v>
      </c>
      <c r="N4" s="55" t="e">
        <f t="shared" ref="N4:N7" si="1">M4*$F4</f>
        <v>#DIV/0!</v>
      </c>
      <c r="O4" s="23" t="e">
        <f>MAX(0,N4-'Price and rebate input'!$I$8)*'Price and rebate input'!$I$9</f>
        <v>#DIV/0!</v>
      </c>
    </row>
    <row r="5" spans="2:15" s="3" customFormat="1" ht="33.75" customHeight="1" thickBot="1">
      <c r="B5" s="121"/>
      <c r="C5" s="9" t="s">
        <v>9</v>
      </c>
      <c r="D5" s="124"/>
      <c r="E5" s="27">
        <f t="shared" si="0"/>
        <v>0</v>
      </c>
      <c r="F5" s="24">
        <f>F4</f>
        <v>552000</v>
      </c>
      <c r="G5" s="15" t="e">
        <f>G4</f>
        <v>#DIV/0!</v>
      </c>
      <c r="H5" s="56" t="e">
        <f t="shared" ref="H5:H7" si="2">G5*$F5</f>
        <v>#DIV/0!</v>
      </c>
      <c r="I5" s="23" t="e">
        <f>MAX(0,H5-'Price and rebate input'!$G$8)*'Price and rebate input'!$G$9</f>
        <v>#DIV/0!</v>
      </c>
      <c r="J5" s="15" t="e">
        <f>J4</f>
        <v>#DIV/0!</v>
      </c>
      <c r="K5" s="56" t="e">
        <f t="shared" ref="K5:K7" si="3">J5*$F5</f>
        <v>#DIV/0!</v>
      </c>
      <c r="L5" s="23" t="e">
        <f>MAX(0,K5-'Price and rebate input'!$H$8)*'Price and rebate input'!$H$9</f>
        <v>#DIV/0!</v>
      </c>
      <c r="M5" s="15" t="e">
        <f>M4</f>
        <v>#DIV/0!</v>
      </c>
      <c r="N5" s="56" t="e">
        <f t="shared" si="1"/>
        <v>#DIV/0!</v>
      </c>
      <c r="O5" s="23" t="e">
        <f>MAX(0,N5-'Price and rebate input'!$I$8)*'Price and rebate input'!$I$9</f>
        <v>#DIV/0!</v>
      </c>
    </row>
    <row r="6" spans="2:15" s="3" customFormat="1" ht="33.75" customHeight="1" thickBot="1">
      <c r="B6" s="121"/>
      <c r="C6" s="52" t="s">
        <v>10</v>
      </c>
      <c r="D6" s="124"/>
      <c r="E6" s="27">
        <f t="shared" ref="E6" si="4">F6/$F$4-1</f>
        <v>0</v>
      </c>
      <c r="F6" s="24">
        <f>F5</f>
        <v>552000</v>
      </c>
      <c r="G6" s="15" t="e">
        <f>G5</f>
        <v>#DIV/0!</v>
      </c>
      <c r="H6" s="56" t="e">
        <f t="shared" si="2"/>
        <v>#DIV/0!</v>
      </c>
      <c r="I6" s="23" t="e">
        <f>MAX(0,H6-'Price and rebate input'!$G$8)*'Price and rebate input'!$G$9</f>
        <v>#DIV/0!</v>
      </c>
      <c r="J6" s="15" t="e">
        <f t="shared" ref="J6:J7" si="5">J5</f>
        <v>#DIV/0!</v>
      </c>
      <c r="K6" s="56" t="e">
        <f t="shared" si="3"/>
        <v>#DIV/0!</v>
      </c>
      <c r="L6" s="23" t="e">
        <f>MAX(0,K6-'Price and rebate input'!$H$8)*'Price and rebate input'!$H$9</f>
        <v>#DIV/0!</v>
      </c>
      <c r="M6" s="15" t="e">
        <f t="shared" ref="M6:M7" si="6">M5</f>
        <v>#DIV/0!</v>
      </c>
      <c r="N6" s="56" t="e">
        <f t="shared" si="1"/>
        <v>#DIV/0!</v>
      </c>
      <c r="O6" s="23" t="e">
        <f>MAX(0,N6-'Price and rebate input'!$I$8)*'Price and rebate input'!$I$9</f>
        <v>#DIV/0!</v>
      </c>
    </row>
    <row r="7" spans="2:15" ht="33.75" customHeight="1" thickBot="1">
      <c r="B7" s="122"/>
      <c r="C7" s="10" t="s">
        <v>61</v>
      </c>
      <c r="D7" s="125"/>
      <c r="E7" s="28">
        <f t="shared" si="0"/>
        <v>0</v>
      </c>
      <c r="F7" s="25">
        <f>F5</f>
        <v>552000</v>
      </c>
      <c r="G7" s="16" t="e">
        <f>G6</f>
        <v>#DIV/0!</v>
      </c>
      <c r="H7" s="57" t="e">
        <f t="shared" si="2"/>
        <v>#DIV/0!</v>
      </c>
      <c r="I7" s="23" t="e">
        <f>MAX(0,H7-'Price and rebate input'!$G$8)*'Price and rebate input'!$G$9</f>
        <v>#DIV/0!</v>
      </c>
      <c r="J7" s="16" t="e">
        <f t="shared" si="5"/>
        <v>#DIV/0!</v>
      </c>
      <c r="K7" s="57" t="e">
        <f t="shared" si="3"/>
        <v>#DIV/0!</v>
      </c>
      <c r="L7" s="23" t="e">
        <f>MAX(0,K7-'Price and rebate input'!$H$8)*'Price and rebate input'!$H$9</f>
        <v>#DIV/0!</v>
      </c>
      <c r="M7" s="16" t="e">
        <f t="shared" si="6"/>
        <v>#DIV/0!</v>
      </c>
      <c r="N7" s="57" t="e">
        <f t="shared" si="1"/>
        <v>#DIV/0!</v>
      </c>
      <c r="O7" s="23" t="e">
        <f>MAX(0,N7-'Price and rebate input'!$I$8)*'Price and rebate input'!$I$9</f>
        <v>#DIV/0!</v>
      </c>
    </row>
    <row r="8" spans="2:15" ht="33.75" customHeight="1" thickBot="1">
      <c r="B8" s="116" t="s">
        <v>11</v>
      </c>
      <c r="C8" s="11" t="s">
        <v>8</v>
      </c>
      <c r="D8" s="123">
        <v>0.6</v>
      </c>
      <c r="E8" s="26">
        <f t="shared" si="0"/>
        <v>2.0000000000000018E-2</v>
      </c>
      <c r="F8" s="23">
        <f>$F$4*(1+B11)</f>
        <v>563040</v>
      </c>
      <c r="G8" s="21" t="e">
        <f>'Price and rebate input'!G$7</f>
        <v>#DIV/0!</v>
      </c>
      <c r="H8" s="55" t="e">
        <f>G8*$F8</f>
        <v>#DIV/0!</v>
      </c>
      <c r="I8" s="23" t="e">
        <f>MAX(0,H8-'Price and rebate input'!$G$8)*'Price and rebate input'!$G$9</f>
        <v>#DIV/0!</v>
      </c>
      <c r="J8" s="21" t="e">
        <f>'Price and rebate input'!H$7</f>
        <v>#DIV/0!</v>
      </c>
      <c r="K8" s="55" t="e">
        <f>J8*$F8</f>
        <v>#DIV/0!</v>
      </c>
      <c r="L8" s="23" t="e">
        <f>MAX(0,K8-'Price and rebate input'!$H$8)*'Price and rebate input'!$H$9</f>
        <v>#DIV/0!</v>
      </c>
      <c r="M8" s="21" t="e">
        <f>'Price and rebate input'!I$7</f>
        <v>#DIV/0!</v>
      </c>
      <c r="N8" s="55" t="e">
        <f t="shared" ref="N8:N23" si="7">M8*$F8</f>
        <v>#DIV/0!</v>
      </c>
      <c r="O8" s="23" t="e">
        <f>MAX(0,N8-'Price and rebate input'!$I$8)*'Price and rebate input'!$I$9</f>
        <v>#DIV/0!</v>
      </c>
    </row>
    <row r="9" spans="2:15" ht="33.75" customHeight="1" thickBot="1">
      <c r="B9" s="117"/>
      <c r="C9" s="9" t="s">
        <v>9</v>
      </c>
      <c r="D9" s="124"/>
      <c r="E9" s="27">
        <f t="shared" si="0"/>
        <v>4.0399999999999991E-2</v>
      </c>
      <c r="F9" s="24">
        <f>F8*(1+B$11)</f>
        <v>574300.80000000005</v>
      </c>
      <c r="G9" s="15" t="e">
        <f>G8</f>
        <v>#DIV/0!</v>
      </c>
      <c r="H9" s="56" t="e">
        <f t="shared" ref="H9:H11" si="8">G9*$F9</f>
        <v>#DIV/0!</v>
      </c>
      <c r="I9" s="23" t="e">
        <f>MAX(0,H9-'Price and rebate input'!$G$8)*'Price and rebate input'!$G$9</f>
        <v>#DIV/0!</v>
      </c>
      <c r="J9" s="15" t="e">
        <f>J8</f>
        <v>#DIV/0!</v>
      </c>
      <c r="K9" s="56" t="e">
        <f t="shared" ref="K9:K11" si="9">J9*$F9</f>
        <v>#DIV/0!</v>
      </c>
      <c r="L9" s="23" t="e">
        <f>MAX(0,K9-'Price and rebate input'!$H$8)*'Price and rebate input'!$H$9</f>
        <v>#DIV/0!</v>
      </c>
      <c r="M9" s="15" t="e">
        <f>M8</f>
        <v>#DIV/0!</v>
      </c>
      <c r="N9" s="56" t="e">
        <f t="shared" si="7"/>
        <v>#DIV/0!</v>
      </c>
      <c r="O9" s="23" t="e">
        <f>MAX(0,N9-'Price and rebate input'!$I$8)*'Price and rebate input'!$I$9</f>
        <v>#DIV/0!</v>
      </c>
    </row>
    <row r="10" spans="2:15" ht="33.75" customHeight="1" thickBot="1">
      <c r="B10" s="117"/>
      <c r="C10" s="52" t="s">
        <v>10</v>
      </c>
      <c r="D10" s="124"/>
      <c r="E10" s="27">
        <f t="shared" ref="E10" si="10">F10/$F$4-1</f>
        <v>6.1208000000000151E-2</v>
      </c>
      <c r="F10" s="24">
        <f>F9*(1+B$11)</f>
        <v>585786.81600000011</v>
      </c>
      <c r="G10" s="15" t="e">
        <f>G9</f>
        <v>#DIV/0!</v>
      </c>
      <c r="H10" s="56" t="e">
        <f t="shared" si="8"/>
        <v>#DIV/0!</v>
      </c>
      <c r="I10" s="23" t="e">
        <f>MAX(0,H10-'Price and rebate input'!$G$8)*'Price and rebate input'!$G$9</f>
        <v>#DIV/0!</v>
      </c>
      <c r="J10" s="15" t="e">
        <f t="shared" ref="J10:J11" si="11">J9</f>
        <v>#DIV/0!</v>
      </c>
      <c r="K10" s="56" t="e">
        <f t="shared" si="9"/>
        <v>#DIV/0!</v>
      </c>
      <c r="L10" s="23" t="e">
        <f>MAX(0,K10-'Price and rebate input'!$H$8)*'Price and rebate input'!$H$9</f>
        <v>#DIV/0!</v>
      </c>
      <c r="M10" s="15" t="e">
        <f t="shared" ref="M10:M11" si="12">M9</f>
        <v>#DIV/0!</v>
      </c>
      <c r="N10" s="56" t="e">
        <f t="shared" si="7"/>
        <v>#DIV/0!</v>
      </c>
      <c r="O10" s="23" t="e">
        <f>MAX(0,N10-'Price and rebate input'!$I$8)*'Price and rebate input'!$I$9</f>
        <v>#DIV/0!</v>
      </c>
    </row>
    <row r="11" spans="2:15" ht="33.75" customHeight="1" thickBot="1">
      <c r="B11" s="53">
        <v>0.02</v>
      </c>
      <c r="C11" s="10" t="s">
        <v>61</v>
      </c>
      <c r="D11" s="125"/>
      <c r="E11" s="28">
        <v>0.08</v>
      </c>
      <c r="F11" s="24">
        <f>F10*(1+B$11)</f>
        <v>597502.55232000013</v>
      </c>
      <c r="G11" s="16" t="e">
        <f>G10</f>
        <v>#DIV/0!</v>
      </c>
      <c r="H11" s="57" t="e">
        <f t="shared" si="8"/>
        <v>#DIV/0!</v>
      </c>
      <c r="I11" s="23" t="e">
        <f>MAX(0,H11-'Price and rebate input'!$G$8)*'Price and rebate input'!$G$9</f>
        <v>#DIV/0!</v>
      </c>
      <c r="J11" s="16" t="e">
        <f t="shared" si="11"/>
        <v>#DIV/0!</v>
      </c>
      <c r="K11" s="57" t="e">
        <f t="shared" si="9"/>
        <v>#DIV/0!</v>
      </c>
      <c r="L11" s="23" t="e">
        <f>MAX(0,K11-'Price and rebate input'!$H$8)*'Price and rebate input'!$H$9</f>
        <v>#DIV/0!</v>
      </c>
      <c r="M11" s="16" t="e">
        <f t="shared" si="12"/>
        <v>#DIV/0!</v>
      </c>
      <c r="N11" s="57" t="e">
        <f t="shared" si="7"/>
        <v>#DIV/0!</v>
      </c>
      <c r="O11" s="23" t="e">
        <f>MAX(0,N11-'Price and rebate input'!$I$8)*'Price and rebate input'!$I$9</f>
        <v>#DIV/0!</v>
      </c>
    </row>
    <row r="12" spans="2:15" ht="33.75" customHeight="1" thickBot="1">
      <c r="B12" s="116" t="s">
        <v>12</v>
      </c>
      <c r="C12" s="11" t="s">
        <v>8</v>
      </c>
      <c r="D12" s="123">
        <v>0.25</v>
      </c>
      <c r="E12" s="26">
        <f t="shared" ref="E12:E14" si="13">F12/$F$4-1</f>
        <v>4.0000000000000036E-2</v>
      </c>
      <c r="F12" s="23">
        <f>$F$4*(1+B15)</f>
        <v>574080</v>
      </c>
      <c r="G12" s="21" t="e">
        <f>'Price and rebate input'!G$7</f>
        <v>#DIV/0!</v>
      </c>
      <c r="H12" s="55" t="e">
        <f>G12*$F12</f>
        <v>#DIV/0!</v>
      </c>
      <c r="I12" s="23" t="e">
        <f>MAX(0,H12-'Price and rebate input'!$G$8)*'Price and rebate input'!$G$9</f>
        <v>#DIV/0!</v>
      </c>
      <c r="J12" s="21" t="e">
        <f>'Price and rebate input'!H$7</f>
        <v>#DIV/0!</v>
      </c>
      <c r="K12" s="55" t="e">
        <f>J12*$F12</f>
        <v>#DIV/0!</v>
      </c>
      <c r="L12" s="23" t="e">
        <f>MAX(0,K12-'Price and rebate input'!$H$8)*'Price and rebate input'!$H$9</f>
        <v>#DIV/0!</v>
      </c>
      <c r="M12" s="21" t="e">
        <f>'Price and rebate input'!I$7</f>
        <v>#DIV/0!</v>
      </c>
      <c r="N12" s="55" t="e">
        <f t="shared" si="7"/>
        <v>#DIV/0!</v>
      </c>
      <c r="O12" s="23" t="e">
        <f>MAX(0,N12-'Price and rebate input'!$I$8)*'Price and rebate input'!$I$9</f>
        <v>#DIV/0!</v>
      </c>
    </row>
    <row r="13" spans="2:15" ht="33.75" customHeight="1" thickBot="1">
      <c r="B13" s="117"/>
      <c r="C13" s="9" t="s">
        <v>9</v>
      </c>
      <c r="D13" s="124"/>
      <c r="E13" s="27">
        <f t="shared" si="13"/>
        <v>8.1600000000000117E-2</v>
      </c>
      <c r="F13" s="24">
        <f>F12*(1+B$15)</f>
        <v>597043.20000000007</v>
      </c>
      <c r="G13" s="15" t="e">
        <f>G12</f>
        <v>#DIV/0!</v>
      </c>
      <c r="H13" s="56" t="e">
        <f t="shared" ref="H13:H15" si="14">G13*$F13</f>
        <v>#DIV/0!</v>
      </c>
      <c r="I13" s="23" t="e">
        <f>MAX(0,H13-'Price and rebate input'!$G$8)*'Price and rebate input'!$G$9</f>
        <v>#DIV/0!</v>
      </c>
      <c r="J13" s="15" t="e">
        <f>J12</f>
        <v>#DIV/0!</v>
      </c>
      <c r="K13" s="56" t="e">
        <f t="shared" ref="K13:K15" si="15">J13*$F13</f>
        <v>#DIV/0!</v>
      </c>
      <c r="L13" s="23" t="e">
        <f>MAX(0,K13-'Price and rebate input'!$H$8)*'Price and rebate input'!$H$9</f>
        <v>#DIV/0!</v>
      </c>
      <c r="M13" s="15" t="e">
        <f>M12</f>
        <v>#DIV/0!</v>
      </c>
      <c r="N13" s="56" t="e">
        <f t="shared" si="7"/>
        <v>#DIV/0!</v>
      </c>
      <c r="O13" s="23" t="e">
        <f>MAX(0,N13-'Price and rebate input'!$I$8)*'Price and rebate input'!$I$9</f>
        <v>#DIV/0!</v>
      </c>
    </row>
    <row r="14" spans="2:15" ht="33.75" customHeight="1" thickBot="1">
      <c r="B14" s="117"/>
      <c r="C14" s="52" t="s">
        <v>10</v>
      </c>
      <c r="D14" s="124"/>
      <c r="E14" s="27">
        <f t="shared" si="13"/>
        <v>0.12486400000000009</v>
      </c>
      <c r="F14" s="24">
        <f>F13*(1+B$15)</f>
        <v>620924.92800000007</v>
      </c>
      <c r="G14" s="15" t="e">
        <f>G13</f>
        <v>#DIV/0!</v>
      </c>
      <c r="H14" s="56" t="e">
        <f t="shared" si="14"/>
        <v>#DIV/0!</v>
      </c>
      <c r="I14" s="23" t="e">
        <f>MAX(0,H14-'Price and rebate input'!$G$8)*'Price and rebate input'!$G$9</f>
        <v>#DIV/0!</v>
      </c>
      <c r="J14" s="15" t="e">
        <f t="shared" ref="J14:J15" si="16">J13</f>
        <v>#DIV/0!</v>
      </c>
      <c r="K14" s="56" t="e">
        <f t="shared" si="15"/>
        <v>#DIV/0!</v>
      </c>
      <c r="L14" s="23" t="e">
        <f>MAX(0,K14-'Price and rebate input'!$H$8)*'Price and rebate input'!$H$9</f>
        <v>#DIV/0!</v>
      </c>
      <c r="M14" s="15" t="e">
        <f t="shared" ref="M14:M15" si="17">M13</f>
        <v>#DIV/0!</v>
      </c>
      <c r="N14" s="56" t="e">
        <f t="shared" si="7"/>
        <v>#DIV/0!</v>
      </c>
      <c r="O14" s="23" t="e">
        <f>MAX(0,N14-'Price and rebate input'!$I$8)*'Price and rebate input'!$I$9</f>
        <v>#DIV/0!</v>
      </c>
    </row>
    <row r="15" spans="2:15" ht="33.75" customHeight="1" thickBot="1">
      <c r="B15" s="53">
        <v>0.04</v>
      </c>
      <c r="C15" s="10" t="s">
        <v>61</v>
      </c>
      <c r="D15" s="125"/>
      <c r="E15" s="28">
        <v>0.16</v>
      </c>
      <c r="F15" s="24">
        <f>F14*(1+B$15)</f>
        <v>645761.92512000015</v>
      </c>
      <c r="G15" s="16" t="e">
        <f>G14</f>
        <v>#DIV/0!</v>
      </c>
      <c r="H15" s="57" t="e">
        <f t="shared" si="14"/>
        <v>#DIV/0!</v>
      </c>
      <c r="I15" s="23" t="e">
        <f>MAX(0,H15-'Price and rebate input'!$G$8)*'Price and rebate input'!$G$9</f>
        <v>#DIV/0!</v>
      </c>
      <c r="J15" s="16" t="e">
        <f t="shared" si="16"/>
        <v>#DIV/0!</v>
      </c>
      <c r="K15" s="57" t="e">
        <f t="shared" si="15"/>
        <v>#DIV/0!</v>
      </c>
      <c r="L15" s="23" t="e">
        <f>MAX(0,K15-'Price and rebate input'!$H$8)*'Price and rebate input'!$H$9</f>
        <v>#DIV/0!</v>
      </c>
      <c r="M15" s="16" t="e">
        <f t="shared" si="17"/>
        <v>#DIV/0!</v>
      </c>
      <c r="N15" s="57" t="e">
        <f t="shared" si="7"/>
        <v>#DIV/0!</v>
      </c>
      <c r="O15" s="23" t="e">
        <f>MAX(0,N15-'Price and rebate input'!$I$8)*'Price and rebate input'!$I$9</f>
        <v>#DIV/0!</v>
      </c>
    </row>
    <row r="16" spans="2:15" ht="33.75" customHeight="1" thickBot="1">
      <c r="B16" s="116" t="s">
        <v>64</v>
      </c>
      <c r="C16" s="11" t="s">
        <v>8</v>
      </c>
      <c r="D16" s="123">
        <v>0.03</v>
      </c>
      <c r="E16" s="26">
        <f t="shared" ref="E16:E19" si="18">F16/$F$4-1</f>
        <v>0.10000000000000009</v>
      </c>
      <c r="F16" s="23">
        <f>$F$4*(1+B19)</f>
        <v>607200</v>
      </c>
      <c r="G16" s="21" t="e">
        <f>'Price and rebate input'!G$7</f>
        <v>#DIV/0!</v>
      </c>
      <c r="H16" s="55" t="e">
        <f>G16*$F16</f>
        <v>#DIV/0!</v>
      </c>
      <c r="I16" s="23" t="e">
        <f>MAX(0,H16-'Price and rebate input'!$G$8)*'Price and rebate input'!$G$9</f>
        <v>#DIV/0!</v>
      </c>
      <c r="J16" s="21" t="e">
        <f>'Price and rebate input'!H$7</f>
        <v>#DIV/0!</v>
      </c>
      <c r="K16" s="55" t="e">
        <f>J16*$F16</f>
        <v>#DIV/0!</v>
      </c>
      <c r="L16" s="23" t="e">
        <f>MAX(0,K16-'Price and rebate input'!$H$8)*'Price and rebate input'!$H$9</f>
        <v>#DIV/0!</v>
      </c>
      <c r="M16" s="21" t="e">
        <f>'Price and rebate input'!I$7</f>
        <v>#DIV/0!</v>
      </c>
      <c r="N16" s="55" t="e">
        <f t="shared" si="7"/>
        <v>#DIV/0!</v>
      </c>
      <c r="O16" s="23" t="e">
        <f>MAX(0,N16-'Price and rebate input'!$I$8)*'Price and rebate input'!$I$9</f>
        <v>#DIV/0!</v>
      </c>
    </row>
    <row r="17" spans="2:15" ht="33.75" customHeight="1" thickBot="1">
      <c r="B17" s="117"/>
      <c r="C17" s="9" t="s">
        <v>9</v>
      </c>
      <c r="D17" s="124"/>
      <c r="E17" s="27">
        <f t="shared" si="18"/>
        <v>0.20999999999999996</v>
      </c>
      <c r="F17" s="24">
        <f>F16*(1+B$19)</f>
        <v>667920</v>
      </c>
      <c r="G17" s="15" t="e">
        <f>G16</f>
        <v>#DIV/0!</v>
      </c>
      <c r="H17" s="56" t="e">
        <f t="shared" ref="H17:H19" si="19">G17*$F17</f>
        <v>#DIV/0!</v>
      </c>
      <c r="I17" s="23" t="e">
        <f>MAX(0,H17-'Price and rebate input'!$G$8)*'Price and rebate input'!$G$9</f>
        <v>#DIV/0!</v>
      </c>
      <c r="J17" s="15" t="e">
        <f>J16</f>
        <v>#DIV/0!</v>
      </c>
      <c r="K17" s="56" t="e">
        <f t="shared" ref="K17:K19" si="20">J17*$F17</f>
        <v>#DIV/0!</v>
      </c>
      <c r="L17" s="23" t="e">
        <f>MAX(0,K17-'Price and rebate input'!$H$8)*'Price and rebate input'!$H$9</f>
        <v>#DIV/0!</v>
      </c>
      <c r="M17" s="15" t="e">
        <f>M16</f>
        <v>#DIV/0!</v>
      </c>
      <c r="N17" s="56" t="e">
        <f t="shared" si="7"/>
        <v>#DIV/0!</v>
      </c>
      <c r="O17" s="23" t="e">
        <f>MAX(0,N17-'Price and rebate input'!$I$8)*'Price and rebate input'!$I$9</f>
        <v>#DIV/0!</v>
      </c>
    </row>
    <row r="18" spans="2:15" ht="33.75" customHeight="1" thickBot="1">
      <c r="B18" s="117"/>
      <c r="C18" s="52" t="s">
        <v>10</v>
      </c>
      <c r="D18" s="124"/>
      <c r="E18" s="27">
        <f t="shared" si="18"/>
        <v>0.33100000000000018</v>
      </c>
      <c r="F18" s="24">
        <f t="shared" ref="F18:F19" si="21">F17*(1+B$19)</f>
        <v>734712.00000000012</v>
      </c>
      <c r="G18" s="15" t="e">
        <f>G17</f>
        <v>#DIV/0!</v>
      </c>
      <c r="H18" s="56" t="e">
        <f t="shared" si="19"/>
        <v>#DIV/0!</v>
      </c>
      <c r="I18" s="23" t="e">
        <f>MAX(0,H18-'Price and rebate input'!$G$8)*'Price and rebate input'!$G$9</f>
        <v>#DIV/0!</v>
      </c>
      <c r="J18" s="15" t="e">
        <f t="shared" ref="J18:J19" si="22">J17</f>
        <v>#DIV/0!</v>
      </c>
      <c r="K18" s="56" t="e">
        <f t="shared" si="20"/>
        <v>#DIV/0!</v>
      </c>
      <c r="L18" s="23" t="e">
        <f>MAX(0,K18-'Price and rebate input'!$H$8)*'Price and rebate input'!$H$9</f>
        <v>#DIV/0!</v>
      </c>
      <c r="M18" s="15" t="e">
        <f t="shared" ref="M18:M19" si="23">M17</f>
        <v>#DIV/0!</v>
      </c>
      <c r="N18" s="56" t="e">
        <f t="shared" si="7"/>
        <v>#DIV/0!</v>
      </c>
      <c r="O18" s="23" t="e">
        <f>MAX(0,N18-'Price and rebate input'!$I$8)*'Price and rebate input'!$I$9</f>
        <v>#DIV/0!</v>
      </c>
    </row>
    <row r="19" spans="2:15" ht="33.75" customHeight="1" thickBot="1">
      <c r="B19" s="53">
        <v>0.1</v>
      </c>
      <c r="C19" s="10" t="s">
        <v>61</v>
      </c>
      <c r="D19" s="125"/>
      <c r="E19" s="27">
        <f t="shared" si="18"/>
        <v>0.4641000000000004</v>
      </c>
      <c r="F19" s="24">
        <f t="shared" si="21"/>
        <v>808183.20000000019</v>
      </c>
      <c r="G19" s="16" t="e">
        <f>G18</f>
        <v>#DIV/0!</v>
      </c>
      <c r="H19" s="57" t="e">
        <f t="shared" si="19"/>
        <v>#DIV/0!</v>
      </c>
      <c r="I19" s="23" t="e">
        <f>MAX(0,H19-'Price and rebate input'!$G$8)*'Price and rebate input'!$G$9</f>
        <v>#DIV/0!</v>
      </c>
      <c r="J19" s="16" t="e">
        <f t="shared" si="22"/>
        <v>#DIV/0!</v>
      </c>
      <c r="K19" s="57" t="e">
        <f t="shared" si="20"/>
        <v>#DIV/0!</v>
      </c>
      <c r="L19" s="23" t="e">
        <f>MAX(0,K19-'Price and rebate input'!$H$8)*'Price and rebate input'!$H$9</f>
        <v>#DIV/0!</v>
      </c>
      <c r="M19" s="16" t="e">
        <f t="shared" si="23"/>
        <v>#DIV/0!</v>
      </c>
      <c r="N19" s="57" t="e">
        <f t="shared" si="7"/>
        <v>#DIV/0!</v>
      </c>
      <c r="O19" s="23" t="e">
        <f>MAX(0,N19-'Price and rebate input'!$I$8)*'Price and rebate input'!$I$9</f>
        <v>#DIV/0!</v>
      </c>
    </row>
    <row r="20" spans="2:15" ht="33.75" customHeight="1" thickBot="1">
      <c r="B20" s="116" t="s">
        <v>65</v>
      </c>
      <c r="C20" s="11" t="s">
        <v>8</v>
      </c>
      <c r="D20" s="123">
        <v>0.02</v>
      </c>
      <c r="E20" s="26">
        <f t="shared" si="0"/>
        <v>0.19999999999999996</v>
      </c>
      <c r="F20" s="23">
        <f>$F$4*(1+B23)</f>
        <v>662400</v>
      </c>
      <c r="G20" s="21" t="e">
        <f>'Price and rebate input'!G$7</f>
        <v>#DIV/0!</v>
      </c>
      <c r="H20" s="55" t="e">
        <f>G20*$F20</f>
        <v>#DIV/0!</v>
      </c>
      <c r="I20" s="23" t="e">
        <f>MAX(0,H20-'Price and rebate input'!$G$8)*'Price and rebate input'!$G$9</f>
        <v>#DIV/0!</v>
      </c>
      <c r="J20" s="21" t="e">
        <f>'Price and rebate input'!H$7</f>
        <v>#DIV/0!</v>
      </c>
      <c r="K20" s="55" t="e">
        <f>J20*$F20</f>
        <v>#DIV/0!</v>
      </c>
      <c r="L20" s="23" t="e">
        <f>MAX(0,K20-'Price and rebate input'!$H$8)*'Price and rebate input'!$H$9</f>
        <v>#DIV/0!</v>
      </c>
      <c r="M20" s="21" t="e">
        <f>'Price and rebate input'!I$7</f>
        <v>#DIV/0!</v>
      </c>
      <c r="N20" s="55" t="e">
        <f t="shared" si="7"/>
        <v>#DIV/0!</v>
      </c>
      <c r="O20" s="23" t="e">
        <f>MAX(0,N20-'Price and rebate input'!$I$8)*'Price and rebate input'!$I$9</f>
        <v>#DIV/0!</v>
      </c>
    </row>
    <row r="21" spans="2:15" ht="33.75" customHeight="1" thickBot="1">
      <c r="B21" s="117"/>
      <c r="C21" s="9" t="s">
        <v>9</v>
      </c>
      <c r="D21" s="124"/>
      <c r="E21" s="27">
        <f t="shared" si="0"/>
        <v>0.43999999999999995</v>
      </c>
      <c r="F21" s="24">
        <f>F20*(1+B$23)</f>
        <v>794880</v>
      </c>
      <c r="G21" s="15" t="e">
        <f>G20</f>
        <v>#DIV/0!</v>
      </c>
      <c r="H21" s="56" t="e">
        <f t="shared" ref="H21:H23" si="24">G21*$F21</f>
        <v>#DIV/0!</v>
      </c>
      <c r="I21" s="23" t="e">
        <f>MAX(0,H21-'Price and rebate input'!$G$8)*'Price and rebate input'!$G$9</f>
        <v>#DIV/0!</v>
      </c>
      <c r="J21" s="15" t="e">
        <f>J20</f>
        <v>#DIV/0!</v>
      </c>
      <c r="K21" s="56" t="e">
        <f t="shared" ref="K21:K23" si="25">J21*$F21</f>
        <v>#DIV/0!</v>
      </c>
      <c r="L21" s="23" t="e">
        <f>MAX(0,K21-'Price and rebate input'!$H$8)*'Price and rebate input'!$H$9</f>
        <v>#DIV/0!</v>
      </c>
      <c r="M21" s="15" t="e">
        <f>M20</f>
        <v>#DIV/0!</v>
      </c>
      <c r="N21" s="56" t="e">
        <f t="shared" si="7"/>
        <v>#DIV/0!</v>
      </c>
      <c r="O21" s="23" t="e">
        <f>MAX(0,N21-'Price and rebate input'!$I$8)*'Price and rebate input'!$I$9</f>
        <v>#DIV/0!</v>
      </c>
    </row>
    <row r="22" spans="2:15" ht="33.75" customHeight="1" thickBot="1">
      <c r="B22" s="117"/>
      <c r="C22" s="52" t="s">
        <v>10</v>
      </c>
      <c r="D22" s="124"/>
      <c r="E22" s="27">
        <f t="shared" ref="E22:E23" si="26">F22/$F$4-1</f>
        <v>0.72799999999999998</v>
      </c>
      <c r="F22" s="24">
        <f>F21*(1+B$23)</f>
        <v>953856</v>
      </c>
      <c r="G22" s="15" t="e">
        <f>G21</f>
        <v>#DIV/0!</v>
      </c>
      <c r="H22" s="56" t="e">
        <f t="shared" si="24"/>
        <v>#DIV/0!</v>
      </c>
      <c r="I22" s="23" t="e">
        <f>MAX(0,H22-'Price and rebate input'!$G$8)*'Price and rebate input'!$G$9</f>
        <v>#DIV/0!</v>
      </c>
      <c r="J22" s="15" t="e">
        <f t="shared" ref="J22:J23" si="27">J21</f>
        <v>#DIV/0!</v>
      </c>
      <c r="K22" s="56" t="e">
        <f t="shared" si="25"/>
        <v>#DIV/0!</v>
      </c>
      <c r="L22" s="23" t="e">
        <f>MAX(0,K22-'Price and rebate input'!$H$8)*'Price and rebate input'!$H$9</f>
        <v>#DIV/0!</v>
      </c>
      <c r="M22" s="15" t="e">
        <f t="shared" ref="M22:M23" si="28">M21</f>
        <v>#DIV/0!</v>
      </c>
      <c r="N22" s="56" t="e">
        <f t="shared" si="7"/>
        <v>#DIV/0!</v>
      </c>
      <c r="O22" s="23" t="e">
        <f>MAX(0,N22-'Price and rebate input'!$I$8)*'Price and rebate input'!$I$9</f>
        <v>#DIV/0!</v>
      </c>
    </row>
    <row r="23" spans="2:15" ht="33.75" customHeight="1" thickBot="1">
      <c r="B23" s="53">
        <v>0.2</v>
      </c>
      <c r="C23" s="10" t="s">
        <v>61</v>
      </c>
      <c r="D23" s="125"/>
      <c r="E23" s="28">
        <f t="shared" si="26"/>
        <v>1.0735999999999999</v>
      </c>
      <c r="F23" s="25">
        <f>F22*(1+B$23)</f>
        <v>1144627.2</v>
      </c>
      <c r="G23" s="16" t="e">
        <f>G22</f>
        <v>#DIV/0!</v>
      </c>
      <c r="H23" s="57" t="e">
        <f t="shared" si="24"/>
        <v>#DIV/0!</v>
      </c>
      <c r="I23" s="23" t="e">
        <f>MAX(0,H23-'Price and rebate input'!$G$8)*'Price and rebate input'!$G$9</f>
        <v>#DIV/0!</v>
      </c>
      <c r="J23" s="16" t="e">
        <f t="shared" si="27"/>
        <v>#DIV/0!</v>
      </c>
      <c r="K23" s="57" t="e">
        <f t="shared" si="25"/>
        <v>#DIV/0!</v>
      </c>
      <c r="L23" s="23" t="e">
        <f>MAX(0,K23-'Price and rebate input'!$H$8)*'Price and rebate input'!$H$9</f>
        <v>#DIV/0!</v>
      </c>
      <c r="M23" s="16" t="e">
        <f t="shared" si="28"/>
        <v>#DIV/0!</v>
      </c>
      <c r="N23" s="57" t="e">
        <f t="shared" si="7"/>
        <v>#DIV/0!</v>
      </c>
      <c r="O23" s="23" t="e">
        <f>MAX(0,N23-'Price and rebate input'!$I$8)*'Price and rebate input'!$I$9</f>
        <v>#DIV/0!</v>
      </c>
    </row>
    <row r="24" spans="2:15" ht="15.75" thickBot="1">
      <c r="E24" s="2"/>
    </row>
    <row r="25" spans="2:15" ht="30.75" customHeight="1" thickBot="1">
      <c r="B25" s="118" t="s">
        <v>62</v>
      </c>
      <c r="C25" s="119"/>
      <c r="D25" s="19"/>
      <c r="E25" s="2"/>
      <c r="I25" s="13" t="e">
        <f>SUM(H4:H7)*$D4+SUM(H8:H11)*$D8+SUM(H12:H15)*$D12+SUM(H16:H19)*$D16+SUM(H20:H23)*$D20-(SUM(I4:I7)*$D4+SUM(I8:I11)*$D8+SUM(I12:I15)*$D12+SUM(I16:I19)*$D16+SUM(I20:I23)*$D20)</f>
        <v>#DIV/0!</v>
      </c>
      <c r="L25" s="13" t="e">
        <f>SUM(K4:K7)*$D4+SUM(K8:K11)*$D8+SUM(K12:K15)*$D12+SUM(K16:K19)*$D16+SUM(K20:K23)*$D20-(SUM(L4:L7)*$D4+SUM(L8:L11)*$D8+SUM(L12:L15)*$D12+SUM(L16:L19)*$D16+SUM(L20:L23)*$D20)</f>
        <v>#DIV/0!</v>
      </c>
      <c r="O25" s="13" t="e">
        <f>SUM(N4:N7)*$D4+SUM(N8:N11)*$D8+SUM(N12:N15)*$D12+SUM(N16:N19)*$D16+SUM(N20:N23)*$D20-(SUM(O4:O7)*$D4+SUM(O8:O11)*$D8+SUM(O12:O15)*$D12+SUM(O16:O19)*$D16+SUM(O20:O23)*$D20)</f>
        <v>#DIV/0!</v>
      </c>
    </row>
    <row r="26" spans="2:15">
      <c r="E26" s="2"/>
    </row>
    <row r="27" spans="2:15">
      <c r="E27" s="2"/>
      <c r="F27" s="4"/>
    </row>
    <row r="28" spans="2:15">
      <c r="E28" s="2"/>
    </row>
    <row r="29" spans="2:15">
      <c r="E29" s="2"/>
    </row>
  </sheetData>
  <mergeCells count="14">
    <mergeCell ref="B25:C25"/>
    <mergeCell ref="B4:B7"/>
    <mergeCell ref="D4:D7"/>
    <mergeCell ref="D8:D11"/>
    <mergeCell ref="D20:D23"/>
    <mergeCell ref="D16:D19"/>
    <mergeCell ref="D12:D15"/>
    <mergeCell ref="B16:B18"/>
    <mergeCell ref="B20:B22"/>
    <mergeCell ref="G2:I2"/>
    <mergeCell ref="J2:L2"/>
    <mergeCell ref="M2:O2"/>
    <mergeCell ref="B8:B10"/>
    <mergeCell ref="B12: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Supplier Details </vt:lpstr>
      <vt:lpstr>Contents</vt:lpstr>
      <vt:lpstr>Instructions</vt:lpstr>
      <vt:lpstr>Price and rebate input</vt:lpstr>
      <vt:lpstr>Scenario Volumes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Richman, Sam</cp:lastModifiedBy>
  <cp:lastPrinted>2016-10-12T07:15:25Z</cp:lastPrinted>
  <dcterms:created xsi:type="dcterms:W3CDTF">2016-10-11T14:37:02Z</dcterms:created>
  <dcterms:modified xsi:type="dcterms:W3CDTF">2017-06-20T08:43:09Z</dcterms:modified>
</cp:coreProperties>
</file>