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londonics.sharepoint.com/sites/SEL/CPCommissioningImprovement/111 IUC and LAS 999/3. 111 IUC/Redesign/Activity and Finance Modelling/"/>
    </mc:Choice>
  </mc:AlternateContent>
  <xr:revisionPtr revIDLastSave="2" documentId="8_{25346974-2276-4E2C-883E-A469CC49C952}" xr6:coauthVersionLast="47" xr6:coauthVersionMax="47" xr10:uidLastSave="{B5E9E068-2197-4769-9FDF-BE8CFEAC8AA1}"/>
  <bookViews>
    <workbookView xWindow="0" yWindow="0" windowWidth="19200" windowHeight="10200" xr2:uid="{46F7A891-6B1D-4C0A-B62A-887413316E7E}"/>
  </bookViews>
  <sheets>
    <sheet name="Summary Volumes" sheetId="7" r:id="rId1"/>
    <sheet name="Summary Percentages" sheetId="13" r:id="rId2"/>
    <sheet name="Example 1" sheetId="3" r:id="rId3"/>
    <sheet name="Example 2" sheetId="4" r:id="rId4"/>
    <sheet name="Example 3" sheetId="5" r:id="rId5"/>
    <sheet name="Example 4" sheetId="8" r:id="rId6"/>
    <sheet name="Example 5" sheetId="9" r:id="rId7"/>
    <sheet name="Example 6" sheetId="10" r:id="rId8"/>
    <sheet name="111 online activity only" sheetId="11" r:id="rId9"/>
  </sheets>
  <externalReferences>
    <externalReference r:id="rId10"/>
  </externalReferences>
  <definedNames>
    <definedName name="_xlnm._FilterDatabase" localSheetId="2" hidden="1">'Example 1'!$A$1:$J$1</definedName>
    <definedName name="_xlnm._FilterDatabase" localSheetId="3" hidden="1">'Example 2'!$A$1:$J$193</definedName>
    <definedName name="_xlnm._FilterDatabase" localSheetId="4" hidden="1">'Example 3'!$A$1:$J$1</definedName>
    <definedName name="_xlnm._FilterDatabase" localSheetId="5" hidden="1">'Example 4'!$A$1:$J$1</definedName>
    <definedName name="_xlnm._FilterDatabase" localSheetId="6" hidden="1">'Example 5'!$A$1:$J$1</definedName>
    <definedName name="_xlnm._FilterDatabase" localSheetId="7" hidden="1">'Example 6'!$A$1:$J$193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7" l="1"/>
  <c r="AQ61" i="7"/>
  <c r="AQ21" i="13" s="1"/>
  <c r="AO61" i="7"/>
  <c r="AO21" i="13" s="1"/>
  <c r="AM61" i="7"/>
  <c r="AM21" i="13" s="1"/>
  <c r="AK61" i="7"/>
  <c r="AK21" i="13" s="1"/>
  <c r="AI61" i="7"/>
  <c r="AI21" i="13" s="1"/>
  <c r="AG61" i="7"/>
  <c r="AG21" i="13" s="1"/>
  <c r="AF61" i="7"/>
  <c r="AD61" i="7"/>
  <c r="AD21" i="13" s="1"/>
  <c r="AB61" i="7"/>
  <c r="AB21" i="13" s="1"/>
  <c r="Z61" i="7"/>
  <c r="Z21" i="13" s="1"/>
  <c r="X61" i="7"/>
  <c r="X21" i="13" s="1"/>
  <c r="V61" i="7"/>
  <c r="V21" i="13" s="1"/>
  <c r="T61" i="7"/>
  <c r="T21" i="13" s="1"/>
  <c r="S61" i="7"/>
  <c r="U61" i="7" s="1"/>
  <c r="U21" i="13" s="1"/>
  <c r="Q61" i="7"/>
  <c r="Q21" i="13" s="1"/>
  <c r="O61" i="7"/>
  <c r="O21" i="13" s="1"/>
  <c r="M61" i="7"/>
  <c r="M21" i="13" s="1"/>
  <c r="K61" i="7"/>
  <c r="K21" i="13" s="1"/>
  <c r="I61" i="7"/>
  <c r="I21" i="13" s="1"/>
  <c r="G61" i="7"/>
  <c r="G21" i="13" s="1"/>
  <c r="F61" i="7"/>
  <c r="E61" i="7"/>
  <c r="D61" i="7"/>
  <c r="AQ60" i="7"/>
  <c r="AQ20" i="13" s="1"/>
  <c r="AO60" i="7"/>
  <c r="AO20" i="13" s="1"/>
  <c r="AM60" i="7"/>
  <c r="AM20" i="13" s="1"/>
  <c r="AK60" i="7"/>
  <c r="AK20" i="13" s="1"/>
  <c r="AI60" i="7"/>
  <c r="AI20" i="13" s="1"/>
  <c r="AG60" i="7"/>
  <c r="AG20" i="13" s="1"/>
  <c r="AF60" i="7"/>
  <c r="AH60" i="7" s="1"/>
  <c r="AH20" i="13" s="1"/>
  <c r="AD60" i="7"/>
  <c r="AD20" i="13" s="1"/>
  <c r="AB60" i="7"/>
  <c r="AB20" i="13" s="1"/>
  <c r="Z60" i="7"/>
  <c r="Z20" i="13" s="1"/>
  <c r="X60" i="7"/>
  <c r="X20" i="13" s="1"/>
  <c r="V60" i="7"/>
  <c r="V20" i="13" s="1"/>
  <c r="T60" i="7"/>
  <c r="T20" i="13" s="1"/>
  <c r="S60" i="7"/>
  <c r="Q60" i="7"/>
  <c r="Q20" i="13" s="1"/>
  <c r="O60" i="7"/>
  <c r="O20" i="13" s="1"/>
  <c r="M60" i="7"/>
  <c r="M20" i="13" s="1"/>
  <c r="K60" i="7"/>
  <c r="K20" i="13" s="1"/>
  <c r="I60" i="7"/>
  <c r="I20" i="13" s="1"/>
  <c r="G60" i="7"/>
  <c r="G20" i="13" s="1"/>
  <c r="F60" i="7"/>
  <c r="E60" i="7"/>
  <c r="D60" i="7"/>
  <c r="AQ59" i="7"/>
  <c r="AQ19" i="13" s="1"/>
  <c r="AO59" i="7"/>
  <c r="AO19" i="13" s="1"/>
  <c r="AM59" i="7"/>
  <c r="AM19" i="13" s="1"/>
  <c r="AK59" i="7"/>
  <c r="AK19" i="13" s="1"/>
  <c r="AI59" i="7"/>
  <c r="AI19" i="13" s="1"/>
  <c r="AG59" i="7"/>
  <c r="AG19" i="13" s="1"/>
  <c r="AF59" i="7"/>
  <c r="AD59" i="7"/>
  <c r="AD19" i="13" s="1"/>
  <c r="AB59" i="7"/>
  <c r="AB19" i="13" s="1"/>
  <c r="Z59" i="7"/>
  <c r="Z19" i="13" s="1"/>
  <c r="X59" i="7"/>
  <c r="X19" i="13" s="1"/>
  <c r="V59" i="7"/>
  <c r="V19" i="13" s="1"/>
  <c r="T59" i="7"/>
  <c r="T19" i="13" s="1"/>
  <c r="S59" i="7"/>
  <c r="Q59" i="7"/>
  <c r="Q19" i="13" s="1"/>
  <c r="O59" i="7"/>
  <c r="O19" i="13" s="1"/>
  <c r="M59" i="7"/>
  <c r="M19" i="13" s="1"/>
  <c r="K59" i="7"/>
  <c r="K19" i="13" s="1"/>
  <c r="I59" i="7"/>
  <c r="I19" i="13" s="1"/>
  <c r="G59" i="7"/>
  <c r="F59" i="7"/>
  <c r="E59" i="7"/>
  <c r="D59" i="7"/>
  <c r="AQ58" i="7"/>
  <c r="AQ18" i="13" s="1"/>
  <c r="AO58" i="7"/>
  <c r="AO18" i="13" s="1"/>
  <c r="AM58" i="7"/>
  <c r="AM18" i="13" s="1"/>
  <c r="AK58" i="7"/>
  <c r="AK18" i="13" s="1"/>
  <c r="AI58" i="7"/>
  <c r="AI18" i="13" s="1"/>
  <c r="AG58" i="7"/>
  <c r="AH58" i="7" s="1"/>
  <c r="AH18" i="13" s="1"/>
  <c r="AF58" i="7"/>
  <c r="AD58" i="7"/>
  <c r="AD18" i="13" s="1"/>
  <c r="AB58" i="7"/>
  <c r="AB18" i="13" s="1"/>
  <c r="Z58" i="7"/>
  <c r="Z18" i="13" s="1"/>
  <c r="X58" i="7"/>
  <c r="X18" i="13" s="1"/>
  <c r="V58" i="7"/>
  <c r="V18" i="13" s="1"/>
  <c r="T58" i="7"/>
  <c r="T18" i="13" s="1"/>
  <c r="S58" i="7"/>
  <c r="U58" i="7" s="1"/>
  <c r="U18" i="13" s="1"/>
  <c r="Q58" i="7"/>
  <c r="Q18" i="13" s="1"/>
  <c r="O58" i="7"/>
  <c r="O18" i="13" s="1"/>
  <c r="M58" i="7"/>
  <c r="M18" i="13" s="1"/>
  <c r="K58" i="7"/>
  <c r="K18" i="13" s="1"/>
  <c r="I58" i="7"/>
  <c r="I18" i="13" s="1"/>
  <c r="G58" i="7"/>
  <c r="G18" i="13" s="1"/>
  <c r="F58" i="7"/>
  <c r="H58" i="7" s="1"/>
  <c r="H18" i="13" s="1"/>
  <c r="E58" i="7"/>
  <c r="D58" i="7"/>
  <c r="AQ57" i="7"/>
  <c r="AQ17" i="13" s="1"/>
  <c r="AO57" i="7"/>
  <c r="AO17" i="13" s="1"/>
  <c r="AM57" i="7"/>
  <c r="AM17" i="13" s="1"/>
  <c r="AK57" i="7"/>
  <c r="AK17" i="13" s="1"/>
  <c r="AI57" i="7"/>
  <c r="AI17" i="13" s="1"/>
  <c r="AG57" i="7"/>
  <c r="AG17" i="13" s="1"/>
  <c r="AF57" i="7"/>
  <c r="AH57" i="7" s="1"/>
  <c r="AH17" i="13" s="1"/>
  <c r="AD57" i="7"/>
  <c r="AD17" i="13" s="1"/>
  <c r="AB57" i="7"/>
  <c r="AB17" i="13" s="1"/>
  <c r="Z57" i="7"/>
  <c r="Z17" i="13" s="1"/>
  <c r="X57" i="7"/>
  <c r="X17" i="13" s="1"/>
  <c r="V57" i="7"/>
  <c r="V17" i="13" s="1"/>
  <c r="T57" i="7"/>
  <c r="T17" i="13" s="1"/>
  <c r="S57" i="7"/>
  <c r="U57" i="7" s="1"/>
  <c r="U17" i="13" s="1"/>
  <c r="Q57" i="7"/>
  <c r="Q17" i="13" s="1"/>
  <c r="O57" i="7"/>
  <c r="O17" i="13" s="1"/>
  <c r="M57" i="7"/>
  <c r="M17" i="13" s="1"/>
  <c r="K57" i="7"/>
  <c r="K17" i="13" s="1"/>
  <c r="I57" i="7"/>
  <c r="I17" i="13" s="1"/>
  <c r="H57" i="7"/>
  <c r="L57" i="7" s="1"/>
  <c r="L17" i="13" s="1"/>
  <c r="G57" i="7"/>
  <c r="G17" i="13" s="1"/>
  <c r="F57" i="7"/>
  <c r="E57" i="7"/>
  <c r="D57" i="7"/>
  <c r="AQ56" i="7"/>
  <c r="AQ16" i="13" s="1"/>
  <c r="AO56" i="7"/>
  <c r="AO16" i="13" s="1"/>
  <c r="AM56" i="7"/>
  <c r="AM16" i="13" s="1"/>
  <c r="AK56" i="7"/>
  <c r="AK16" i="13" s="1"/>
  <c r="AI56" i="7"/>
  <c r="AI16" i="13" s="1"/>
  <c r="AH56" i="7"/>
  <c r="AR56" i="7" s="1"/>
  <c r="AR16" i="13" s="1"/>
  <c r="AG56" i="7"/>
  <c r="AG16" i="13" s="1"/>
  <c r="AF56" i="7"/>
  <c r="AF16" i="13" s="1"/>
  <c r="AD56" i="7"/>
  <c r="AD16" i="13" s="1"/>
  <c r="AB56" i="7"/>
  <c r="AB16" i="13" s="1"/>
  <c r="Z56" i="7"/>
  <c r="Z16" i="13" s="1"/>
  <c r="X56" i="7"/>
  <c r="X16" i="13" s="1"/>
  <c r="V56" i="7"/>
  <c r="V16" i="13" s="1"/>
  <c r="T56" i="7"/>
  <c r="T16" i="13" s="1"/>
  <c r="S56" i="7"/>
  <c r="S16" i="13" s="1"/>
  <c r="Q56" i="7"/>
  <c r="Q16" i="13" s="1"/>
  <c r="O56" i="7"/>
  <c r="O16" i="13" s="1"/>
  <c r="M56" i="7"/>
  <c r="M16" i="13" s="1"/>
  <c r="K56" i="7"/>
  <c r="K16" i="13" s="1"/>
  <c r="I56" i="7"/>
  <c r="I16" i="13" s="1"/>
  <c r="G56" i="7"/>
  <c r="G16" i="13" s="1"/>
  <c r="F56" i="7"/>
  <c r="F16" i="13" s="1"/>
  <c r="E56" i="7"/>
  <c r="E16" i="13" s="1"/>
  <c r="D56" i="7"/>
  <c r="B56" i="7" s="1"/>
  <c r="C16" i="13" s="1"/>
  <c r="AQ55" i="7"/>
  <c r="AQ15" i="13" s="1"/>
  <c r="AO55" i="7"/>
  <c r="AO15" i="13" s="1"/>
  <c r="AM55" i="7"/>
  <c r="AM15" i="13" s="1"/>
  <c r="AK55" i="7"/>
  <c r="AK15" i="13" s="1"/>
  <c r="AI55" i="7"/>
  <c r="AI15" i="13" s="1"/>
  <c r="AG55" i="7"/>
  <c r="AH55" i="7" s="1"/>
  <c r="AH15" i="13" s="1"/>
  <c r="AF55" i="7"/>
  <c r="AD55" i="7"/>
  <c r="AD15" i="13" s="1"/>
  <c r="AB55" i="7"/>
  <c r="AB15" i="13" s="1"/>
  <c r="Z55" i="7"/>
  <c r="Z15" i="13" s="1"/>
  <c r="X55" i="7"/>
  <c r="X15" i="13" s="1"/>
  <c r="V55" i="7"/>
  <c r="V15" i="13" s="1"/>
  <c r="T55" i="7"/>
  <c r="T15" i="13" s="1"/>
  <c r="S55" i="7"/>
  <c r="U55" i="7" s="1"/>
  <c r="U15" i="13" s="1"/>
  <c r="Q55" i="7"/>
  <c r="Q15" i="13" s="1"/>
  <c r="O55" i="7"/>
  <c r="O15" i="13" s="1"/>
  <c r="M55" i="7"/>
  <c r="M15" i="13" s="1"/>
  <c r="K55" i="7"/>
  <c r="K15" i="13" s="1"/>
  <c r="I55" i="7"/>
  <c r="I15" i="13" s="1"/>
  <c r="G55" i="7"/>
  <c r="G15" i="13" s="1"/>
  <c r="F55" i="7"/>
  <c r="H55" i="7" s="1"/>
  <c r="H15" i="13" s="1"/>
  <c r="E55" i="7"/>
  <c r="D55" i="7"/>
  <c r="AQ54" i="7"/>
  <c r="AQ14" i="13" s="1"/>
  <c r="AO54" i="7"/>
  <c r="AO62" i="7" s="1"/>
  <c r="AM54" i="7"/>
  <c r="AM62" i="7" s="1"/>
  <c r="AK54" i="7"/>
  <c r="AK62" i="7" s="1"/>
  <c r="AI54" i="7"/>
  <c r="AI14" i="13" s="1"/>
  <c r="AG54" i="7"/>
  <c r="AG62" i="7" s="1"/>
  <c r="AF54" i="7"/>
  <c r="AD54" i="7"/>
  <c r="AB54" i="7"/>
  <c r="AB14" i="13" s="1"/>
  <c r="Z54" i="7"/>
  <c r="Z62" i="7" s="1"/>
  <c r="X54" i="7"/>
  <c r="X62" i="7" s="1"/>
  <c r="V54" i="7"/>
  <c r="V14" i="13" s="1"/>
  <c r="U54" i="7"/>
  <c r="Y54" i="7" s="1"/>
  <c r="T54" i="7"/>
  <c r="T14" i="13" s="1"/>
  <c r="S54" i="7"/>
  <c r="Q54" i="7"/>
  <c r="Q62" i="7" s="1"/>
  <c r="O54" i="7"/>
  <c r="O62" i="7" s="1"/>
  <c r="O22" i="13" s="1"/>
  <c r="M54" i="7"/>
  <c r="M62" i="7" s="1"/>
  <c r="K54" i="7"/>
  <c r="K14" i="13" s="1"/>
  <c r="I54" i="7"/>
  <c r="I62" i="7" s="1"/>
  <c r="I22" i="13" s="1"/>
  <c r="H54" i="7"/>
  <c r="R54" i="7" s="1"/>
  <c r="G54" i="7"/>
  <c r="G62" i="7" s="1"/>
  <c r="G22" i="13" s="1"/>
  <c r="F54" i="7"/>
  <c r="F62" i="7" s="1"/>
  <c r="E54" i="7"/>
  <c r="D54" i="7"/>
  <c r="BD48" i="7"/>
  <c r="BB48" i="7"/>
  <c r="AZ48" i="7"/>
  <c r="AX48" i="7"/>
  <c r="AV48" i="7"/>
  <c r="AT48" i="7"/>
  <c r="AS48" i="7"/>
  <c r="AU48" i="7" s="1"/>
  <c r="AQ48" i="7"/>
  <c r="AO48" i="7"/>
  <c r="AM48" i="7"/>
  <c r="AK48" i="7"/>
  <c r="AI48" i="7"/>
  <c r="AG48" i="7"/>
  <c r="AF48" i="7"/>
  <c r="AH48" i="7" s="1"/>
  <c r="AL48" i="7" s="1"/>
  <c r="AD48" i="7"/>
  <c r="AB48" i="7"/>
  <c r="Z48" i="7"/>
  <c r="X48" i="7"/>
  <c r="V48" i="7"/>
  <c r="T48" i="7"/>
  <c r="S48" i="7"/>
  <c r="Q48" i="7"/>
  <c r="O48" i="7"/>
  <c r="M48" i="7"/>
  <c r="K48" i="7"/>
  <c r="I48" i="7"/>
  <c r="G48" i="7"/>
  <c r="F48" i="7"/>
  <c r="E48" i="7"/>
  <c r="D48" i="7"/>
  <c r="B48" i="7" s="1"/>
  <c r="BD47" i="7"/>
  <c r="BB47" i="7"/>
  <c r="AZ47" i="7"/>
  <c r="AX47" i="7"/>
  <c r="AV47" i="7"/>
  <c r="AT47" i="7"/>
  <c r="AU47" i="7" s="1"/>
  <c r="AS47" i="7"/>
  <c r="AQ47" i="7"/>
  <c r="AO47" i="7"/>
  <c r="AM47" i="7"/>
  <c r="AK47" i="7"/>
  <c r="AI47" i="7"/>
  <c r="AG47" i="7"/>
  <c r="AH47" i="7" s="1"/>
  <c r="AF47" i="7"/>
  <c r="AD47" i="7"/>
  <c r="AB47" i="7"/>
  <c r="Z47" i="7"/>
  <c r="X47" i="7"/>
  <c r="V47" i="7"/>
  <c r="T47" i="7"/>
  <c r="S47" i="7"/>
  <c r="U47" i="7" s="1"/>
  <c r="Q47" i="7"/>
  <c r="O47" i="7"/>
  <c r="M47" i="7"/>
  <c r="K47" i="7"/>
  <c r="I47" i="7"/>
  <c r="G47" i="7"/>
  <c r="F47" i="7"/>
  <c r="E47" i="7"/>
  <c r="D47" i="7"/>
  <c r="BD46" i="7"/>
  <c r="BB46" i="7"/>
  <c r="AZ46" i="7"/>
  <c r="AX46" i="7"/>
  <c r="AV46" i="7"/>
  <c r="AT46" i="7"/>
  <c r="AS46" i="7"/>
  <c r="AQ46" i="7"/>
  <c r="AO46" i="7"/>
  <c r="AM46" i="7"/>
  <c r="AK46" i="7"/>
  <c r="AI46" i="7"/>
  <c r="AG46" i="7"/>
  <c r="AF46" i="7"/>
  <c r="AD46" i="7"/>
  <c r="AB46" i="7"/>
  <c r="Z46" i="7"/>
  <c r="X46" i="7"/>
  <c r="V46" i="7"/>
  <c r="T46" i="7"/>
  <c r="S46" i="7"/>
  <c r="Q46" i="7"/>
  <c r="O46" i="7"/>
  <c r="M46" i="7"/>
  <c r="K46" i="7"/>
  <c r="I46" i="7"/>
  <c r="G46" i="7"/>
  <c r="F46" i="7"/>
  <c r="H46" i="7" s="1"/>
  <c r="E46" i="7"/>
  <c r="D46" i="7"/>
  <c r="BD45" i="7"/>
  <c r="BB45" i="7"/>
  <c r="AZ45" i="7"/>
  <c r="AX45" i="7"/>
  <c r="AV45" i="7"/>
  <c r="AT45" i="7"/>
  <c r="AS45" i="7"/>
  <c r="AQ45" i="7"/>
  <c r="AO45" i="7"/>
  <c r="AM45" i="7"/>
  <c r="AK45" i="7"/>
  <c r="AI45" i="7"/>
  <c r="AG45" i="7"/>
  <c r="AF45" i="7"/>
  <c r="AH45" i="7" s="1"/>
  <c r="AP45" i="7" s="1"/>
  <c r="AD45" i="7"/>
  <c r="AB45" i="7"/>
  <c r="Z45" i="7"/>
  <c r="X45" i="7"/>
  <c r="V45" i="7"/>
  <c r="T45" i="7"/>
  <c r="S45" i="7"/>
  <c r="U45" i="7" s="1"/>
  <c r="Y45" i="7" s="1"/>
  <c r="Q45" i="7"/>
  <c r="O45" i="7"/>
  <c r="M45" i="7"/>
  <c r="K45" i="7"/>
  <c r="I45" i="7"/>
  <c r="G45" i="7"/>
  <c r="F45" i="7"/>
  <c r="E45" i="7"/>
  <c r="D45" i="7"/>
  <c r="B45" i="7" s="1"/>
  <c r="BD44" i="7"/>
  <c r="BB44" i="7"/>
  <c r="AZ44" i="7"/>
  <c r="AX44" i="7"/>
  <c r="AV44" i="7"/>
  <c r="AT44" i="7"/>
  <c r="AS44" i="7"/>
  <c r="AQ44" i="7"/>
  <c r="AO44" i="7"/>
  <c r="AM44" i="7"/>
  <c r="AK44" i="7"/>
  <c r="AI44" i="7"/>
  <c r="AG44" i="7"/>
  <c r="AF44" i="7"/>
  <c r="AD44" i="7"/>
  <c r="AB44" i="7"/>
  <c r="Z44" i="7"/>
  <c r="X44" i="7"/>
  <c r="V44" i="7"/>
  <c r="T44" i="7"/>
  <c r="S44" i="7"/>
  <c r="Q44" i="7"/>
  <c r="O44" i="7"/>
  <c r="M44" i="7"/>
  <c r="K44" i="7"/>
  <c r="I44" i="7"/>
  <c r="G44" i="7"/>
  <c r="F44" i="7"/>
  <c r="H44" i="7" s="1"/>
  <c r="E44" i="7"/>
  <c r="D44" i="7"/>
  <c r="BD43" i="7"/>
  <c r="BB43" i="7"/>
  <c r="AZ43" i="7"/>
  <c r="AX43" i="7"/>
  <c r="AV43" i="7"/>
  <c r="AT43" i="7"/>
  <c r="AS43" i="7"/>
  <c r="AU43" i="7" s="1"/>
  <c r="AQ43" i="7"/>
  <c r="AO43" i="7"/>
  <c r="AM43" i="7"/>
  <c r="AK43" i="7"/>
  <c r="AI43" i="7"/>
  <c r="AG43" i="7"/>
  <c r="AF43" i="7"/>
  <c r="AH43" i="7" s="1"/>
  <c r="AD43" i="7"/>
  <c r="AB43" i="7"/>
  <c r="Z43" i="7"/>
  <c r="X43" i="7"/>
  <c r="V43" i="7"/>
  <c r="T43" i="7"/>
  <c r="S43" i="7"/>
  <c r="U43" i="7" s="1"/>
  <c r="Q43" i="7"/>
  <c r="O43" i="7"/>
  <c r="M43" i="7"/>
  <c r="K43" i="7"/>
  <c r="I43" i="7"/>
  <c r="G43" i="7"/>
  <c r="F43" i="7"/>
  <c r="E43" i="7"/>
  <c r="D43" i="7"/>
  <c r="BD42" i="7"/>
  <c r="BB42" i="7"/>
  <c r="AZ42" i="7"/>
  <c r="AX42" i="7"/>
  <c r="AV42" i="7"/>
  <c r="AT42" i="7"/>
  <c r="AS42" i="7"/>
  <c r="AQ42" i="7"/>
  <c r="AO42" i="7"/>
  <c r="AM42" i="7"/>
  <c r="AK42" i="7"/>
  <c r="AI42" i="7"/>
  <c r="AG42" i="7"/>
  <c r="AF42" i="7"/>
  <c r="AD42" i="7"/>
  <c r="AB42" i="7"/>
  <c r="Z42" i="7"/>
  <c r="X42" i="7"/>
  <c r="V42" i="7"/>
  <c r="T42" i="7"/>
  <c r="S42" i="7"/>
  <c r="Q42" i="7"/>
  <c r="O42" i="7"/>
  <c r="M42" i="7"/>
  <c r="K42" i="7"/>
  <c r="I42" i="7"/>
  <c r="G42" i="7"/>
  <c r="F42" i="7"/>
  <c r="H42" i="7" s="1"/>
  <c r="E42" i="7"/>
  <c r="D42" i="7"/>
  <c r="BD41" i="7"/>
  <c r="BB41" i="7"/>
  <c r="AZ41" i="7"/>
  <c r="AX41" i="7"/>
  <c r="AV41" i="7"/>
  <c r="AT41" i="7"/>
  <c r="AS41" i="7"/>
  <c r="AQ41" i="7"/>
  <c r="AO41" i="7"/>
  <c r="AM41" i="7"/>
  <c r="AK41" i="7"/>
  <c r="AI41" i="7"/>
  <c r="AG41" i="7"/>
  <c r="AF41" i="7"/>
  <c r="AH41" i="7" s="1"/>
  <c r="AP41" i="7" s="1"/>
  <c r="AD41" i="7"/>
  <c r="AB41" i="7"/>
  <c r="Z41" i="7"/>
  <c r="X41" i="7"/>
  <c r="V41" i="7"/>
  <c r="T41" i="7"/>
  <c r="S41" i="7"/>
  <c r="U41" i="7" s="1"/>
  <c r="Y41" i="7" s="1"/>
  <c r="Q41" i="7"/>
  <c r="O41" i="7"/>
  <c r="M41" i="7"/>
  <c r="K41" i="7"/>
  <c r="I41" i="7"/>
  <c r="G41" i="7"/>
  <c r="F41" i="7"/>
  <c r="E41" i="7"/>
  <c r="D41" i="7"/>
  <c r="AQ35" i="7"/>
  <c r="AO35" i="7"/>
  <c r="AM35" i="7"/>
  <c r="AK35" i="7"/>
  <c r="AI35" i="7"/>
  <c r="AG35" i="7"/>
  <c r="AF35" i="7"/>
  <c r="AD35" i="7"/>
  <c r="AB35" i="7"/>
  <c r="Z35" i="7"/>
  <c r="X35" i="7"/>
  <c r="V35" i="7"/>
  <c r="T35" i="7"/>
  <c r="S35" i="7"/>
  <c r="Q35" i="7"/>
  <c r="O35" i="7"/>
  <c r="M35" i="7"/>
  <c r="K35" i="7"/>
  <c r="I35" i="7"/>
  <c r="G35" i="7"/>
  <c r="F35" i="7"/>
  <c r="H35" i="7" s="1"/>
  <c r="E35" i="7"/>
  <c r="D35" i="7"/>
  <c r="AQ34" i="7"/>
  <c r="AO34" i="7"/>
  <c r="AM34" i="7"/>
  <c r="AK34" i="7"/>
  <c r="AI34" i="7"/>
  <c r="AG34" i="7"/>
  <c r="AF34" i="7"/>
  <c r="AH34" i="7" s="1"/>
  <c r="AD34" i="7"/>
  <c r="AB34" i="7"/>
  <c r="Z34" i="7"/>
  <c r="X34" i="7"/>
  <c r="V34" i="7"/>
  <c r="T34" i="7"/>
  <c r="S34" i="7"/>
  <c r="Q34" i="7"/>
  <c r="O34" i="7"/>
  <c r="M34" i="7"/>
  <c r="K34" i="7"/>
  <c r="I34" i="7"/>
  <c r="G34" i="7"/>
  <c r="F34" i="7"/>
  <c r="E34" i="7"/>
  <c r="D34" i="7"/>
  <c r="B34" i="7" s="1"/>
  <c r="AQ33" i="7"/>
  <c r="AO33" i="7"/>
  <c r="AM33" i="7"/>
  <c r="AK33" i="7"/>
  <c r="AI33" i="7"/>
  <c r="AH33" i="7"/>
  <c r="AG33" i="7"/>
  <c r="AF33" i="7"/>
  <c r="AD33" i="7"/>
  <c r="AB33" i="7"/>
  <c r="Z33" i="7"/>
  <c r="X33" i="7"/>
  <c r="V33" i="7"/>
  <c r="T33" i="7"/>
  <c r="S33" i="7"/>
  <c r="Q33" i="7"/>
  <c r="O33" i="7"/>
  <c r="M33" i="7"/>
  <c r="K33" i="7"/>
  <c r="I33" i="7"/>
  <c r="G33" i="7"/>
  <c r="F33" i="7"/>
  <c r="H33" i="7" s="1"/>
  <c r="E33" i="7"/>
  <c r="D33" i="7"/>
  <c r="AQ32" i="7"/>
  <c r="AO32" i="7"/>
  <c r="AM32" i="7"/>
  <c r="AK32" i="7"/>
  <c r="AI32" i="7"/>
  <c r="AG32" i="7"/>
  <c r="AF32" i="7"/>
  <c r="AD32" i="7"/>
  <c r="AB32" i="7"/>
  <c r="Z32" i="7"/>
  <c r="X32" i="7"/>
  <c r="V32" i="7"/>
  <c r="T32" i="7"/>
  <c r="S32" i="7"/>
  <c r="Q32" i="7"/>
  <c r="O32" i="7"/>
  <c r="M32" i="7"/>
  <c r="K32" i="7"/>
  <c r="I32" i="7"/>
  <c r="G32" i="7"/>
  <c r="F32" i="7"/>
  <c r="E32" i="7"/>
  <c r="D32" i="7"/>
  <c r="AQ31" i="7"/>
  <c r="AO31" i="7"/>
  <c r="AM31" i="7"/>
  <c r="AK31" i="7"/>
  <c r="AI31" i="7"/>
  <c r="AG31" i="7"/>
  <c r="AF31" i="7"/>
  <c r="AH31" i="7" s="1"/>
  <c r="AD31" i="7"/>
  <c r="AB31" i="7"/>
  <c r="Z31" i="7"/>
  <c r="X31" i="7"/>
  <c r="V31" i="7"/>
  <c r="T31" i="7"/>
  <c r="S31" i="7"/>
  <c r="Q31" i="7"/>
  <c r="O31" i="7"/>
  <c r="M31" i="7"/>
  <c r="K31" i="7"/>
  <c r="I31" i="7"/>
  <c r="G31" i="7"/>
  <c r="F31" i="7"/>
  <c r="H31" i="7" s="1"/>
  <c r="E31" i="7"/>
  <c r="D31" i="7"/>
  <c r="B31" i="7" s="1"/>
  <c r="AQ30" i="7"/>
  <c r="AO30" i="7"/>
  <c r="AM30" i="7"/>
  <c r="AK30" i="7"/>
  <c r="AI30" i="7"/>
  <c r="AG30" i="7"/>
  <c r="AF30" i="7"/>
  <c r="AH30" i="7" s="1"/>
  <c r="AP30" i="7" s="1"/>
  <c r="AD30" i="7"/>
  <c r="AB30" i="7"/>
  <c r="Z30" i="7"/>
  <c r="X30" i="7"/>
  <c r="V30" i="7"/>
  <c r="T30" i="7"/>
  <c r="S30" i="7"/>
  <c r="Q30" i="7"/>
  <c r="O30" i="7"/>
  <c r="M30" i="7"/>
  <c r="K30" i="7"/>
  <c r="I30" i="7"/>
  <c r="G30" i="7"/>
  <c r="F30" i="7"/>
  <c r="H30" i="7" s="1"/>
  <c r="E30" i="7"/>
  <c r="D30" i="7"/>
  <c r="B30" i="7" s="1"/>
  <c r="AQ29" i="7"/>
  <c r="AO29" i="7"/>
  <c r="AM29" i="7"/>
  <c r="AK29" i="7"/>
  <c r="AI29" i="7"/>
  <c r="AG29" i="7"/>
  <c r="AF29" i="7"/>
  <c r="AD29" i="7"/>
  <c r="AB29" i="7"/>
  <c r="Z29" i="7"/>
  <c r="X29" i="7"/>
  <c r="V29" i="7"/>
  <c r="T29" i="7"/>
  <c r="S29" i="7"/>
  <c r="U29" i="7" s="1"/>
  <c r="Q29" i="7"/>
  <c r="O29" i="7"/>
  <c r="M29" i="7"/>
  <c r="K29" i="7"/>
  <c r="I29" i="7"/>
  <c r="G29" i="7"/>
  <c r="F29" i="7"/>
  <c r="H29" i="7" s="1"/>
  <c r="E29" i="7"/>
  <c r="D29" i="7"/>
  <c r="B29" i="7"/>
  <c r="AQ28" i="7"/>
  <c r="AO28" i="7"/>
  <c r="AM28" i="7"/>
  <c r="AK28" i="7"/>
  <c r="AI28" i="7"/>
  <c r="AG28" i="7"/>
  <c r="AF28" i="7"/>
  <c r="AH28" i="7" s="1"/>
  <c r="AD28" i="7"/>
  <c r="AB28" i="7"/>
  <c r="Z28" i="7"/>
  <c r="X28" i="7"/>
  <c r="V28" i="7"/>
  <c r="T28" i="7"/>
  <c r="S28" i="7"/>
  <c r="Q28" i="7"/>
  <c r="O28" i="7"/>
  <c r="M28" i="7"/>
  <c r="K28" i="7"/>
  <c r="I28" i="7"/>
  <c r="G28" i="7"/>
  <c r="F28" i="7"/>
  <c r="H28" i="7" s="1"/>
  <c r="E28" i="7"/>
  <c r="D28" i="7"/>
  <c r="AD22" i="7"/>
  <c r="AB22" i="7"/>
  <c r="Z22" i="7"/>
  <c r="X22" i="7"/>
  <c r="V22" i="7"/>
  <c r="T22" i="7"/>
  <c r="S22" i="7"/>
  <c r="U22" i="7" s="1"/>
  <c r="AC22" i="7" s="1"/>
  <c r="Q22" i="7"/>
  <c r="O22" i="7"/>
  <c r="M22" i="7"/>
  <c r="K22" i="7"/>
  <c r="I22" i="7"/>
  <c r="G22" i="7"/>
  <c r="F22" i="7"/>
  <c r="H22" i="7" s="1"/>
  <c r="E22" i="7"/>
  <c r="D22" i="7"/>
  <c r="B22" i="7"/>
  <c r="AD21" i="7"/>
  <c r="AB21" i="7"/>
  <c r="Z21" i="7"/>
  <c r="X21" i="7"/>
  <c r="V21" i="7"/>
  <c r="T21" i="7"/>
  <c r="S21" i="7"/>
  <c r="Q21" i="7"/>
  <c r="O21" i="7"/>
  <c r="M21" i="7"/>
  <c r="K21" i="7"/>
  <c r="I21" i="7"/>
  <c r="G21" i="7"/>
  <c r="F21" i="7"/>
  <c r="H21" i="7" s="1"/>
  <c r="E21" i="7"/>
  <c r="D21" i="7"/>
  <c r="B21" i="7" s="1"/>
  <c r="AD20" i="7"/>
  <c r="AB20" i="7"/>
  <c r="Z20" i="7"/>
  <c r="X20" i="7"/>
  <c r="V20" i="7"/>
  <c r="T20" i="7"/>
  <c r="S20" i="7"/>
  <c r="Q20" i="7"/>
  <c r="O20" i="7"/>
  <c r="M20" i="7"/>
  <c r="K20" i="7"/>
  <c r="I20" i="7"/>
  <c r="G20" i="7"/>
  <c r="F20" i="7"/>
  <c r="H20" i="7" s="1"/>
  <c r="N20" i="7" s="1"/>
  <c r="E20" i="7"/>
  <c r="D20" i="7"/>
  <c r="AD19" i="7"/>
  <c r="AB19" i="7"/>
  <c r="Z19" i="7"/>
  <c r="X19" i="7"/>
  <c r="V19" i="7"/>
  <c r="T19" i="7"/>
  <c r="S19" i="7"/>
  <c r="U19" i="7" s="1"/>
  <c r="Q19" i="7"/>
  <c r="O19" i="7"/>
  <c r="M19" i="7"/>
  <c r="K19" i="7"/>
  <c r="I19" i="7"/>
  <c r="G19" i="7"/>
  <c r="F19" i="7"/>
  <c r="H19" i="7" s="1"/>
  <c r="E19" i="7"/>
  <c r="D19" i="7"/>
  <c r="AD18" i="7"/>
  <c r="AB18" i="7"/>
  <c r="Z18" i="7"/>
  <c r="X18" i="7"/>
  <c r="V18" i="7"/>
  <c r="T18" i="7"/>
  <c r="S18" i="7"/>
  <c r="Q18" i="7"/>
  <c r="O18" i="7"/>
  <c r="M18" i="7"/>
  <c r="K18" i="7"/>
  <c r="I18" i="7"/>
  <c r="G18" i="7"/>
  <c r="F18" i="7"/>
  <c r="E18" i="7"/>
  <c r="D18" i="7"/>
  <c r="AD17" i="7"/>
  <c r="AB17" i="7"/>
  <c r="Z17" i="7"/>
  <c r="X17" i="7"/>
  <c r="V17" i="7"/>
  <c r="T17" i="7"/>
  <c r="S17" i="7"/>
  <c r="U17" i="7" s="1"/>
  <c r="Q17" i="7"/>
  <c r="O17" i="7"/>
  <c r="M17" i="7"/>
  <c r="K17" i="7"/>
  <c r="I17" i="7"/>
  <c r="G17" i="7"/>
  <c r="F17" i="7"/>
  <c r="E17" i="7"/>
  <c r="D17" i="7"/>
  <c r="AD16" i="7"/>
  <c r="AB16" i="7"/>
  <c r="Z16" i="7"/>
  <c r="X16" i="7"/>
  <c r="V16" i="7"/>
  <c r="T16" i="7"/>
  <c r="S16" i="7"/>
  <c r="Q16" i="7"/>
  <c r="O16" i="7"/>
  <c r="M16" i="7"/>
  <c r="K16" i="7"/>
  <c r="I16" i="7"/>
  <c r="G16" i="7"/>
  <c r="F16" i="7"/>
  <c r="H16" i="7" s="1"/>
  <c r="N16" i="7" s="1"/>
  <c r="E16" i="7"/>
  <c r="D16" i="7"/>
  <c r="AD15" i="7"/>
  <c r="AB15" i="7"/>
  <c r="Z15" i="7"/>
  <c r="X15" i="7"/>
  <c r="V15" i="7"/>
  <c r="T15" i="7"/>
  <c r="S15" i="7"/>
  <c r="Q15" i="7"/>
  <c r="O15" i="7"/>
  <c r="M15" i="7"/>
  <c r="K15" i="7"/>
  <c r="I15" i="7"/>
  <c r="G15" i="7"/>
  <c r="F15" i="7"/>
  <c r="H15" i="7" s="1"/>
  <c r="E15" i="7"/>
  <c r="D15" i="7"/>
  <c r="AM22" i="13" l="1"/>
  <c r="M22" i="13"/>
  <c r="F21" i="13"/>
  <c r="Q22" i="13"/>
  <c r="E17" i="13"/>
  <c r="D14" i="13"/>
  <c r="B15" i="7"/>
  <c r="B16" i="7"/>
  <c r="B17" i="7"/>
  <c r="B18" i="7"/>
  <c r="B32" i="7"/>
  <c r="U33" i="7"/>
  <c r="AC33" i="7" s="1"/>
  <c r="U34" i="7"/>
  <c r="D16" i="13"/>
  <c r="B16" i="13" s="1"/>
  <c r="AH16" i="13"/>
  <c r="AB62" i="7"/>
  <c r="T62" i="7"/>
  <c r="D62" i="7"/>
  <c r="B44" i="7"/>
  <c r="AH44" i="7"/>
  <c r="H45" i="7"/>
  <c r="B54" i="7"/>
  <c r="AE54" i="7"/>
  <c r="B55" i="7"/>
  <c r="C15" i="13" s="1"/>
  <c r="B57" i="7"/>
  <c r="C17" i="13" s="1"/>
  <c r="B60" i="7"/>
  <c r="C20" i="13" s="1"/>
  <c r="B61" i="7"/>
  <c r="C21" i="13" s="1"/>
  <c r="F15" i="13"/>
  <c r="S15" i="13"/>
  <c r="AG15" i="13"/>
  <c r="AQ62" i="7"/>
  <c r="AQ22" i="13" s="1"/>
  <c r="AI62" i="7"/>
  <c r="S62" i="7"/>
  <c r="Z22" i="13" s="1"/>
  <c r="K62" i="7"/>
  <c r="K22" i="13" s="1"/>
  <c r="U48" i="7"/>
  <c r="W48" i="7" s="1"/>
  <c r="AH54" i="7"/>
  <c r="U56" i="7"/>
  <c r="U16" i="13" s="1"/>
  <c r="B58" i="7"/>
  <c r="C18" i="13" s="1"/>
  <c r="B59" i="7"/>
  <c r="C19" i="13" s="1"/>
  <c r="AH59" i="7"/>
  <c r="AH19" i="13" s="1"/>
  <c r="AH61" i="7"/>
  <c r="AH21" i="13" s="1"/>
  <c r="E14" i="13"/>
  <c r="F14" i="13"/>
  <c r="G14" i="13"/>
  <c r="H14" i="13"/>
  <c r="I14" i="13"/>
  <c r="M14" i="13"/>
  <c r="O14" i="13"/>
  <c r="Q14" i="13"/>
  <c r="R14" i="13"/>
  <c r="U14" i="13"/>
  <c r="X14" i="13"/>
  <c r="Y14" i="13"/>
  <c r="Z14" i="13"/>
  <c r="AD14" i="13"/>
  <c r="AF14" i="13"/>
  <c r="AG14" i="13"/>
  <c r="AK14" i="13"/>
  <c r="AM14" i="13"/>
  <c r="AO14" i="13"/>
  <c r="H18" i="7"/>
  <c r="P31" i="7"/>
  <c r="H32" i="7"/>
  <c r="L32" i="7" s="1"/>
  <c r="AP43" i="7"/>
  <c r="BE47" i="7"/>
  <c r="H48" i="7"/>
  <c r="U60" i="7"/>
  <c r="U20" i="13" s="1"/>
  <c r="Y43" i="7"/>
  <c r="Y47" i="7"/>
  <c r="AP47" i="7"/>
  <c r="H56" i="7"/>
  <c r="H16" i="13" s="1"/>
  <c r="H59" i="7"/>
  <c r="H19" i="13" s="1"/>
  <c r="U59" i="7"/>
  <c r="H60" i="7"/>
  <c r="H20" i="13" s="1"/>
  <c r="H61" i="7"/>
  <c r="H21" i="13" s="1"/>
  <c r="F20" i="13"/>
  <c r="S20" i="13"/>
  <c r="AF20" i="13"/>
  <c r="AF62" i="7"/>
  <c r="AK22" i="13" s="1"/>
  <c r="H62" i="7"/>
  <c r="H22" i="13" s="1"/>
  <c r="B41" i="7"/>
  <c r="B42" i="7"/>
  <c r="AH42" i="7"/>
  <c r="H43" i="7"/>
  <c r="P43" i="7" s="1"/>
  <c r="B46" i="7"/>
  <c r="W54" i="7"/>
  <c r="G19" i="13"/>
  <c r="AF19" i="13"/>
  <c r="B35" i="7"/>
  <c r="AH35" i="7"/>
  <c r="AU41" i="7"/>
  <c r="AU45" i="7"/>
  <c r="AW45" i="7" s="1"/>
  <c r="D18" i="13"/>
  <c r="F18" i="13"/>
  <c r="S18" i="13"/>
  <c r="AG18" i="13"/>
  <c r="AD62" i="7"/>
  <c r="AD22" i="13" s="1"/>
  <c r="V62" i="7"/>
  <c r="V22" i="13" s="1"/>
  <c r="H17" i="13"/>
  <c r="S17" i="13"/>
  <c r="AF17" i="13"/>
  <c r="E62" i="7"/>
  <c r="R18" i="7"/>
  <c r="L18" i="7"/>
  <c r="Y29" i="7"/>
  <c r="AC29" i="7"/>
  <c r="N32" i="7"/>
  <c r="R43" i="7"/>
  <c r="AN34" i="7"/>
  <c r="AL34" i="7"/>
  <c r="P45" i="7"/>
  <c r="R45" i="7"/>
  <c r="J45" i="7"/>
  <c r="AL28" i="7"/>
  <c r="AN28" i="7"/>
  <c r="U15" i="7"/>
  <c r="AC15" i="7" s="1"/>
  <c r="U28" i="7"/>
  <c r="Y28" i="7" s="1"/>
  <c r="B43" i="7"/>
  <c r="AU42" i="7"/>
  <c r="U16" i="7"/>
  <c r="AC16" i="7" s="1"/>
  <c r="H17" i="7"/>
  <c r="P17" i="7" s="1"/>
  <c r="AI17" i="7" s="1"/>
  <c r="B19" i="7"/>
  <c r="B20" i="7"/>
  <c r="U30" i="7"/>
  <c r="AC30" i="7" s="1"/>
  <c r="H34" i="7"/>
  <c r="N34" i="7" s="1"/>
  <c r="U35" i="7"/>
  <c r="W35" i="7" s="1"/>
  <c r="H41" i="7"/>
  <c r="U42" i="7"/>
  <c r="AC42" i="7" s="1"/>
  <c r="AU44" i="7"/>
  <c r="BE44" i="7" s="1"/>
  <c r="U18" i="7"/>
  <c r="B47" i="7"/>
  <c r="U44" i="7"/>
  <c r="Y44" i="7" s="1"/>
  <c r="AU46" i="7"/>
  <c r="BC46" i="7" s="1"/>
  <c r="U20" i="7"/>
  <c r="AA20" i="7" s="1"/>
  <c r="AH20" i="7" s="1"/>
  <c r="U21" i="7"/>
  <c r="AE21" i="7" s="1"/>
  <c r="B28" i="7"/>
  <c r="U31" i="7"/>
  <c r="AA31" i="7" s="1"/>
  <c r="AH32" i="7"/>
  <c r="AJ32" i="7" s="1"/>
  <c r="B33" i="7"/>
  <c r="U46" i="7"/>
  <c r="AC46" i="7" s="1"/>
  <c r="AH46" i="7"/>
  <c r="AR46" i="7" s="1"/>
  <c r="H47" i="7"/>
  <c r="L47" i="7" s="1"/>
  <c r="AE20" i="7"/>
  <c r="W20" i="7"/>
  <c r="AC20" i="7"/>
  <c r="W21" i="7"/>
  <c r="AC21" i="7"/>
  <c r="AA21" i="7"/>
  <c r="N21" i="7"/>
  <c r="L21" i="7"/>
  <c r="R21" i="7"/>
  <c r="J21" i="7"/>
  <c r="P21" i="7"/>
  <c r="Y15" i="7"/>
  <c r="N22" i="7"/>
  <c r="L22" i="7"/>
  <c r="R22" i="7"/>
  <c r="J22" i="7"/>
  <c r="P22" i="7"/>
  <c r="AI22" i="7" s="1"/>
  <c r="N28" i="7"/>
  <c r="L28" i="7"/>
  <c r="R28" i="7"/>
  <c r="J28" i="7"/>
  <c r="P28" i="7"/>
  <c r="AA28" i="7"/>
  <c r="AE28" i="7"/>
  <c r="AC28" i="7"/>
  <c r="R15" i="7"/>
  <c r="P15" i="7"/>
  <c r="N15" i="7"/>
  <c r="J15" i="7"/>
  <c r="L15" i="7"/>
  <c r="Y16" i="7"/>
  <c r="AC17" i="7"/>
  <c r="AA17" i="7"/>
  <c r="Y17" i="7"/>
  <c r="AE17" i="7"/>
  <c r="W17" i="7"/>
  <c r="R29" i="7"/>
  <c r="J29" i="7"/>
  <c r="L29" i="7"/>
  <c r="N29" i="7"/>
  <c r="P29" i="7"/>
  <c r="R17" i="7"/>
  <c r="AJ17" i="7" s="1"/>
  <c r="J17" i="7"/>
  <c r="AF17" i="7" s="1"/>
  <c r="AA18" i="7"/>
  <c r="Y18" i="7"/>
  <c r="AG18" i="7" s="1"/>
  <c r="AE18" i="7"/>
  <c r="W18" i="7"/>
  <c r="AC18" i="7"/>
  <c r="Y19" i="7"/>
  <c r="AE19" i="7"/>
  <c r="W19" i="7"/>
  <c r="AC19" i="7"/>
  <c r="AA19" i="7"/>
  <c r="AJ18" i="7"/>
  <c r="P19" i="7"/>
  <c r="N19" i="7"/>
  <c r="R19" i="7"/>
  <c r="L19" i="7"/>
  <c r="J19" i="7"/>
  <c r="AF19" i="7" s="1"/>
  <c r="AP28" i="7"/>
  <c r="AE33" i="7"/>
  <c r="W33" i="7"/>
  <c r="AA33" i="7"/>
  <c r="Y33" i="7"/>
  <c r="N44" i="7"/>
  <c r="L44" i="7"/>
  <c r="R44" i="7"/>
  <c r="J44" i="7"/>
  <c r="P44" i="7"/>
  <c r="BE45" i="7"/>
  <c r="AY45" i="7"/>
  <c r="BA48" i="7"/>
  <c r="AY48" i="7"/>
  <c r="BE48" i="7"/>
  <c r="AW48" i="7"/>
  <c r="BC48" i="7"/>
  <c r="P16" i="7"/>
  <c r="P20" i="7"/>
  <c r="Y22" i="7"/>
  <c r="AL33" i="7"/>
  <c r="Y46" i="7"/>
  <c r="AL46" i="7"/>
  <c r="AP46" i="7"/>
  <c r="AN46" i="7"/>
  <c r="R47" i="7"/>
  <c r="J47" i="7"/>
  <c r="P47" i="7"/>
  <c r="N47" i="7"/>
  <c r="Y48" i="7"/>
  <c r="AE48" i="7"/>
  <c r="AP54" i="7"/>
  <c r="AN54" i="7"/>
  <c r="AL54" i="7"/>
  <c r="AR54" i="7"/>
  <c r="AJ54" i="7"/>
  <c r="AA56" i="7"/>
  <c r="AA16" i="13" s="1"/>
  <c r="Y56" i="7"/>
  <c r="Y16" i="13" s="1"/>
  <c r="AE56" i="7"/>
  <c r="AE16" i="13" s="1"/>
  <c r="W56" i="7"/>
  <c r="W16" i="13" s="1"/>
  <c r="AC56" i="7"/>
  <c r="AC16" i="13" s="1"/>
  <c r="AL59" i="7"/>
  <c r="AL19" i="13" s="1"/>
  <c r="AR59" i="7"/>
  <c r="AR19" i="13" s="1"/>
  <c r="AJ59" i="7"/>
  <c r="AJ19" i="13" s="1"/>
  <c r="AP59" i="7"/>
  <c r="AP19" i="13" s="1"/>
  <c r="AN59" i="7"/>
  <c r="AN19" i="13" s="1"/>
  <c r="AN60" i="7"/>
  <c r="AN20" i="13" s="1"/>
  <c r="AL60" i="7"/>
  <c r="AL20" i="13" s="1"/>
  <c r="AR60" i="7"/>
  <c r="AR20" i="13" s="1"/>
  <c r="AJ60" i="7"/>
  <c r="AJ20" i="13" s="1"/>
  <c r="AP60" i="7"/>
  <c r="AP20" i="13" s="1"/>
  <c r="AN61" i="7"/>
  <c r="AN21" i="13" s="1"/>
  <c r="AL61" i="7"/>
  <c r="AL21" i="13" s="1"/>
  <c r="AR61" i="7"/>
  <c r="AR21" i="13" s="1"/>
  <c r="AJ61" i="7"/>
  <c r="AJ21" i="13" s="1"/>
  <c r="AP61" i="7"/>
  <c r="AP21" i="13" s="1"/>
  <c r="J16" i="7"/>
  <c r="N18" i="7"/>
  <c r="J20" i="7"/>
  <c r="R20" i="7"/>
  <c r="AR28" i="7"/>
  <c r="N46" i="7"/>
  <c r="L46" i="7"/>
  <c r="R46" i="7"/>
  <c r="J46" i="7"/>
  <c r="P46" i="7"/>
  <c r="N48" i="7"/>
  <c r="L48" i="7"/>
  <c r="R48" i="7"/>
  <c r="J48" i="7"/>
  <c r="P48" i="7"/>
  <c r="AA55" i="7"/>
  <c r="AA15" i="13" s="1"/>
  <c r="Y55" i="7"/>
  <c r="Y15" i="13" s="1"/>
  <c r="AE55" i="7"/>
  <c r="AE15" i="13" s="1"/>
  <c r="W55" i="7"/>
  <c r="W15" i="13" s="1"/>
  <c r="AC55" i="7"/>
  <c r="AC15" i="13" s="1"/>
  <c r="AP55" i="7"/>
  <c r="AP15" i="13" s="1"/>
  <c r="AN55" i="7"/>
  <c r="AN15" i="13" s="1"/>
  <c r="AL55" i="7"/>
  <c r="AL15" i="13" s="1"/>
  <c r="AR55" i="7"/>
  <c r="AR15" i="13" s="1"/>
  <c r="AJ55" i="7"/>
  <c r="AJ15" i="13" s="1"/>
  <c r="AR57" i="7"/>
  <c r="AR17" i="13" s="1"/>
  <c r="AJ57" i="7"/>
  <c r="AJ17" i="13" s="1"/>
  <c r="AP57" i="7"/>
  <c r="AP17" i="13" s="1"/>
  <c r="AN57" i="7"/>
  <c r="AN17" i="13" s="1"/>
  <c r="AL57" i="7"/>
  <c r="AL17" i="13" s="1"/>
  <c r="AC58" i="7"/>
  <c r="AC18" i="13" s="1"/>
  <c r="AA58" i="7"/>
  <c r="AA18" i="13" s="1"/>
  <c r="Y58" i="7"/>
  <c r="Y18" i="13" s="1"/>
  <c r="AE58" i="7"/>
  <c r="AE18" i="13" s="1"/>
  <c r="W58" i="7"/>
  <c r="W18" i="13" s="1"/>
  <c r="AL58" i="7"/>
  <c r="AL18" i="13" s="1"/>
  <c r="AR58" i="7"/>
  <c r="AR18" i="13" s="1"/>
  <c r="AJ58" i="7"/>
  <c r="AJ18" i="13" s="1"/>
  <c r="AP58" i="7"/>
  <c r="AP18" i="13" s="1"/>
  <c r="AN58" i="7"/>
  <c r="AN18" i="13" s="1"/>
  <c r="AE60" i="7"/>
  <c r="AE20" i="13" s="1"/>
  <c r="Y60" i="7"/>
  <c r="Y20" i="13" s="1"/>
  <c r="Y61" i="7"/>
  <c r="Y21" i="13" s="1"/>
  <c r="AE61" i="7"/>
  <c r="AE21" i="13" s="1"/>
  <c r="W61" i="7"/>
  <c r="W21" i="13" s="1"/>
  <c r="AC61" i="7"/>
  <c r="AC21" i="13" s="1"/>
  <c r="AA61" i="7"/>
  <c r="AA21" i="13" s="1"/>
  <c r="R16" i="7"/>
  <c r="AA22" i="7"/>
  <c r="AJ28" i="7"/>
  <c r="L30" i="7"/>
  <c r="P30" i="7"/>
  <c r="N30" i="7"/>
  <c r="R30" i="7"/>
  <c r="AE31" i="7"/>
  <c r="AR31" i="7"/>
  <c r="AJ31" i="7"/>
  <c r="AP31" i="7"/>
  <c r="AN31" i="7"/>
  <c r="AL31" i="7"/>
  <c r="L34" i="7"/>
  <c r="R34" i="7"/>
  <c r="J34" i="7"/>
  <c r="AE34" i="7"/>
  <c r="W34" i="7"/>
  <c r="AC34" i="7"/>
  <c r="AA34" i="7"/>
  <c r="Y34" i="7"/>
  <c r="BA42" i="7"/>
  <c r="AY42" i="7"/>
  <c r="BE42" i="7"/>
  <c r="AW42" i="7"/>
  <c r="BC42" i="7"/>
  <c r="AW54" i="7"/>
  <c r="R55" i="7"/>
  <c r="J55" i="7"/>
  <c r="P55" i="7"/>
  <c r="N55" i="7"/>
  <c r="L55" i="7"/>
  <c r="L15" i="13" s="1"/>
  <c r="L56" i="7"/>
  <c r="R56" i="7"/>
  <c r="J56" i="7"/>
  <c r="J16" i="13" s="1"/>
  <c r="P56" i="7"/>
  <c r="P16" i="13" s="1"/>
  <c r="N56" i="7"/>
  <c r="N16" i="13" s="1"/>
  <c r="AC57" i="7"/>
  <c r="AC17" i="13" s="1"/>
  <c r="AA57" i="7"/>
  <c r="AA17" i="13" s="1"/>
  <c r="Y57" i="7"/>
  <c r="Y17" i="13" s="1"/>
  <c r="AE57" i="7"/>
  <c r="AE17" i="13" s="1"/>
  <c r="W57" i="7"/>
  <c r="W17" i="13" s="1"/>
  <c r="N58" i="7"/>
  <c r="L58" i="7"/>
  <c r="R58" i="7"/>
  <c r="J58" i="7"/>
  <c r="P58" i="7"/>
  <c r="P18" i="13" s="1"/>
  <c r="N59" i="7"/>
  <c r="N19" i="13" s="1"/>
  <c r="L59" i="7"/>
  <c r="R59" i="7"/>
  <c r="J59" i="7"/>
  <c r="J19" i="13" s="1"/>
  <c r="P59" i="7"/>
  <c r="P19" i="13" s="1"/>
  <c r="P60" i="7"/>
  <c r="N60" i="7"/>
  <c r="L60" i="7"/>
  <c r="L20" i="13" s="1"/>
  <c r="R60" i="7"/>
  <c r="J60" i="7"/>
  <c r="P61" i="7"/>
  <c r="P21" i="13" s="1"/>
  <c r="N61" i="7"/>
  <c r="L61" i="7"/>
  <c r="R61" i="7"/>
  <c r="R21" i="13" s="1"/>
  <c r="J61" i="7"/>
  <c r="L16" i="7"/>
  <c r="AG16" i="7" s="1"/>
  <c r="P18" i="7"/>
  <c r="AI18" i="7" s="1"/>
  <c r="L20" i="7"/>
  <c r="AA30" i="7"/>
  <c r="Y30" i="7"/>
  <c r="L31" i="7"/>
  <c r="R31" i="7"/>
  <c r="J31" i="7"/>
  <c r="N31" i="7"/>
  <c r="AU31" i="7" s="1"/>
  <c r="AL32" i="7"/>
  <c r="AP32" i="7"/>
  <c r="AN32" i="7"/>
  <c r="AR32" i="7"/>
  <c r="AN35" i="7"/>
  <c r="AL35" i="7"/>
  <c r="AR35" i="7"/>
  <c r="AJ35" i="7"/>
  <c r="AP35" i="7"/>
  <c r="BE41" i="7"/>
  <c r="AW41" i="7"/>
  <c r="BC41" i="7"/>
  <c r="BA41" i="7"/>
  <c r="AY41" i="7"/>
  <c r="AL42" i="7"/>
  <c r="AR42" i="7"/>
  <c r="AJ42" i="7"/>
  <c r="AP42" i="7"/>
  <c r="AN42" i="7"/>
  <c r="AA29" i="7"/>
  <c r="AE29" i="7"/>
  <c r="W29" i="7"/>
  <c r="AH29" i="7"/>
  <c r="U32" i="7"/>
  <c r="Y35" i="7"/>
  <c r="AE35" i="7"/>
  <c r="AA35" i="7"/>
  <c r="R41" i="7"/>
  <c r="J41" i="7"/>
  <c r="P41" i="7"/>
  <c r="N41" i="7"/>
  <c r="L41" i="7"/>
  <c r="W42" i="7"/>
  <c r="BA44" i="7"/>
  <c r="AT57" i="7"/>
  <c r="AT17" i="13" s="1"/>
  <c r="J18" i="7"/>
  <c r="AF18" i="7" s="1"/>
  <c r="AE22" i="7"/>
  <c r="J30" i="7"/>
  <c r="P35" i="7"/>
  <c r="N35" i="7"/>
  <c r="L35" i="7"/>
  <c r="R35" i="7"/>
  <c r="J35" i="7"/>
  <c r="N42" i="7"/>
  <c r="L42" i="7"/>
  <c r="R42" i="7"/>
  <c r="J42" i="7"/>
  <c r="P42" i="7"/>
  <c r="BE43" i="7"/>
  <c r="AW43" i="7"/>
  <c r="BC43" i="7"/>
  <c r="BA43" i="7"/>
  <c r="AY43" i="7"/>
  <c r="AL44" i="7"/>
  <c r="AR44" i="7"/>
  <c r="AJ44" i="7"/>
  <c r="AP44" i="7"/>
  <c r="AN44" i="7"/>
  <c r="W22" i="7"/>
  <c r="W30" i="7"/>
  <c r="AR30" i="7"/>
  <c r="AJ30" i="7"/>
  <c r="AN30" i="7"/>
  <c r="AL30" i="7"/>
  <c r="N33" i="7"/>
  <c r="L33" i="7"/>
  <c r="R33" i="7"/>
  <c r="J33" i="7"/>
  <c r="P33" i="7"/>
  <c r="AA44" i="7"/>
  <c r="W44" i="7"/>
  <c r="BA46" i="7"/>
  <c r="AY46" i="7"/>
  <c r="BE46" i="7"/>
  <c r="AW46" i="7"/>
  <c r="AN33" i="7"/>
  <c r="AA41" i="7"/>
  <c r="AA43" i="7"/>
  <c r="AA45" i="7"/>
  <c r="AA47" i="7"/>
  <c r="AY47" i="7"/>
  <c r="AA54" i="7"/>
  <c r="N57" i="7"/>
  <c r="AP34" i="7"/>
  <c r="AJ41" i="7"/>
  <c r="AR41" i="7"/>
  <c r="AJ43" i="7"/>
  <c r="AR43" i="7"/>
  <c r="L45" i="7"/>
  <c r="AJ45" i="7"/>
  <c r="AR45" i="7"/>
  <c r="AJ47" i="7"/>
  <c r="AR47" i="7"/>
  <c r="AN48" i="7"/>
  <c r="L54" i="7"/>
  <c r="AL56" i="7"/>
  <c r="AL16" i="13" s="1"/>
  <c r="Y59" i="7"/>
  <c r="Y19" i="13" s="1"/>
  <c r="AP33" i="7"/>
  <c r="AC41" i="7"/>
  <c r="AC43" i="7"/>
  <c r="AC45" i="7"/>
  <c r="AC47" i="7"/>
  <c r="BA47" i="7"/>
  <c r="AC54" i="7"/>
  <c r="P57" i="7"/>
  <c r="AJ34" i="7"/>
  <c r="AR34" i="7"/>
  <c r="AL41" i="7"/>
  <c r="AL43" i="7"/>
  <c r="N45" i="7"/>
  <c r="AL45" i="7"/>
  <c r="AL47" i="7"/>
  <c r="AP48" i="7"/>
  <c r="N54" i="7"/>
  <c r="AN56" i="7"/>
  <c r="AN16" i="13" s="1"/>
  <c r="AJ33" i="7"/>
  <c r="AR33" i="7"/>
  <c r="W41" i="7"/>
  <c r="AE41" i="7"/>
  <c r="W43" i="7"/>
  <c r="AE43" i="7"/>
  <c r="BJ43" i="7" s="1"/>
  <c r="W45" i="7"/>
  <c r="AE45" i="7"/>
  <c r="W47" i="7"/>
  <c r="AE47" i="7"/>
  <c r="BC47" i="7"/>
  <c r="J57" i="7"/>
  <c r="R57" i="7"/>
  <c r="AN41" i="7"/>
  <c r="AN43" i="7"/>
  <c r="AN45" i="7"/>
  <c r="AN47" i="7"/>
  <c r="AJ48" i="7"/>
  <c r="AR48" i="7"/>
  <c r="P54" i="7"/>
  <c r="AP56" i="7"/>
  <c r="AP16" i="13" s="1"/>
  <c r="AC59" i="7"/>
  <c r="AC19" i="13" s="1"/>
  <c r="AW47" i="7"/>
  <c r="J54" i="7"/>
  <c r="AJ56" i="7"/>
  <c r="AJ16" i="13" s="1"/>
  <c r="W59" i="7"/>
  <c r="W19" i="13" s="1"/>
  <c r="AE14" i="13" l="1"/>
  <c r="P62" i="7"/>
  <c r="P22" i="13" s="1"/>
  <c r="P14" i="13"/>
  <c r="AS57" i="7"/>
  <c r="AS17" i="13" s="1"/>
  <c r="J17" i="13"/>
  <c r="R32" i="7"/>
  <c r="AC44" i="7"/>
  <c r="AE42" i="7"/>
  <c r="J20" i="13"/>
  <c r="AT59" i="7"/>
  <c r="AT19" i="13" s="1"/>
  <c r="L19" i="13"/>
  <c r="AT56" i="7"/>
  <c r="AT16" i="13" s="1"/>
  <c r="L16" i="13"/>
  <c r="AA60" i="7"/>
  <c r="AA20" i="13" s="1"/>
  <c r="BG48" i="7"/>
  <c r="AJ14" i="13"/>
  <c r="AJ62" i="7"/>
  <c r="AJ22" i="13" s="1"/>
  <c r="AA48" i="7"/>
  <c r="AI20" i="7"/>
  <c r="BA45" i="7"/>
  <c r="AJ19" i="7"/>
  <c r="L17" i="7"/>
  <c r="E19" i="13"/>
  <c r="B19" i="13" s="1"/>
  <c r="B62" i="7"/>
  <c r="C14" i="13"/>
  <c r="B14" i="13" s="1"/>
  <c r="F17" i="13"/>
  <c r="AF15" i="13"/>
  <c r="E20" i="13"/>
  <c r="X22" i="13"/>
  <c r="AW57" i="7"/>
  <c r="AW17" i="13" s="1"/>
  <c r="R17" i="13"/>
  <c r="BI43" i="7"/>
  <c r="R19" i="13"/>
  <c r="AW56" i="7"/>
  <c r="AW16" i="13" s="1"/>
  <c r="R16" i="13"/>
  <c r="J32" i="7"/>
  <c r="P32" i="7"/>
  <c r="Y42" i="7"/>
  <c r="BG42" i="7" s="1"/>
  <c r="AW60" i="7"/>
  <c r="AW20" i="13" s="1"/>
  <c r="R20" i="13"/>
  <c r="W31" i="7"/>
  <c r="AC60" i="7"/>
  <c r="AC20" i="13" s="1"/>
  <c r="AR14" i="13"/>
  <c r="AR62" i="7"/>
  <c r="AR22" i="13" s="1"/>
  <c r="AC48" i="7"/>
  <c r="W46" i="7"/>
  <c r="BC45" i="7"/>
  <c r="W15" i="7"/>
  <c r="Y21" i="7"/>
  <c r="AF21" i="13"/>
  <c r="E15" i="13"/>
  <c r="D15" i="13"/>
  <c r="D19" i="13"/>
  <c r="D21" i="13"/>
  <c r="AU55" i="7"/>
  <c r="AU15" i="13" s="1"/>
  <c r="N15" i="13"/>
  <c r="W60" i="7"/>
  <c r="W20" i="13" s="1"/>
  <c r="AL62" i="7"/>
  <c r="AL22" i="13" s="1"/>
  <c r="AL14" i="13"/>
  <c r="AE46" i="7"/>
  <c r="AE15" i="7"/>
  <c r="S21" i="13"/>
  <c r="AH62" i="7"/>
  <c r="AH22" i="13" s="1"/>
  <c r="AH14" i="13"/>
  <c r="S14" i="13"/>
  <c r="AO22" i="13"/>
  <c r="S19" i="13"/>
  <c r="AV57" i="7"/>
  <c r="AV17" i="13" s="1"/>
  <c r="P17" i="13"/>
  <c r="AU57" i="7"/>
  <c r="AU17" i="13" s="1"/>
  <c r="N17" i="13"/>
  <c r="AC14" i="13"/>
  <c r="AW33" i="7"/>
  <c r="AS61" i="7"/>
  <c r="AS21" i="13" s="1"/>
  <c r="J21" i="13"/>
  <c r="AU60" i="7"/>
  <c r="AU20" i="13" s="1"/>
  <c r="N20" i="13"/>
  <c r="AS58" i="7"/>
  <c r="AS18" i="13" s="1"/>
  <c r="J18" i="13"/>
  <c r="AN62" i="7"/>
  <c r="AN22" i="13" s="1"/>
  <c r="AN14" i="13"/>
  <c r="AE59" i="7"/>
  <c r="AE19" i="13" s="1"/>
  <c r="U19" i="13"/>
  <c r="BJ45" i="7"/>
  <c r="AA59" i="7"/>
  <c r="AA19" i="13" s="1"/>
  <c r="AW35" i="7"/>
  <c r="BC44" i="7"/>
  <c r="AV60" i="7"/>
  <c r="AV20" i="13" s="1"/>
  <c r="P20" i="13"/>
  <c r="AW58" i="7"/>
  <c r="AW18" i="13" s="1"/>
  <c r="R18" i="13"/>
  <c r="AP62" i="7"/>
  <c r="AP22" i="13" s="1"/>
  <c r="AP14" i="13"/>
  <c r="AA46" i="7"/>
  <c r="W16" i="7"/>
  <c r="AF16" i="7" s="1"/>
  <c r="AI21" i="7"/>
  <c r="J43" i="7"/>
  <c r="BF43" i="7" s="1"/>
  <c r="E22" i="13"/>
  <c r="AF22" i="13"/>
  <c r="D22" i="13"/>
  <c r="AF18" i="13"/>
  <c r="Y62" i="7"/>
  <c r="Y22" i="13" s="1"/>
  <c r="AA14" i="13"/>
  <c r="AV55" i="7"/>
  <c r="AV15" i="13" s="1"/>
  <c r="P15" i="13"/>
  <c r="AS54" i="7"/>
  <c r="J62" i="7"/>
  <c r="J22" i="13" s="1"/>
  <c r="J14" i="13"/>
  <c r="N43" i="7"/>
  <c r="AT54" i="7"/>
  <c r="L14" i="13"/>
  <c r="L62" i="7"/>
  <c r="L22" i="13" s="1"/>
  <c r="AT33" i="7"/>
  <c r="AW31" i="7"/>
  <c r="AS55" i="7"/>
  <c r="AS15" i="13" s="1"/>
  <c r="J15" i="13"/>
  <c r="BF45" i="7"/>
  <c r="L43" i="7"/>
  <c r="AY44" i="7"/>
  <c r="BG44" i="7" s="1"/>
  <c r="AT61" i="7"/>
  <c r="AT21" i="13" s="1"/>
  <c r="L21" i="13"/>
  <c r="AT58" i="7"/>
  <c r="AT18" i="13" s="1"/>
  <c r="L18" i="13"/>
  <c r="AW55" i="7"/>
  <c r="AW15" i="13" s="1"/>
  <c r="R15" i="13"/>
  <c r="AE16" i="7"/>
  <c r="W28" i="7"/>
  <c r="AS28" i="7" s="1"/>
  <c r="AF21" i="7"/>
  <c r="U62" i="7"/>
  <c r="U22" i="13" s="1"/>
  <c r="W62" i="7"/>
  <c r="W22" i="13" s="1"/>
  <c r="W14" i="13"/>
  <c r="S22" i="13"/>
  <c r="B17" i="13"/>
  <c r="T22" i="13"/>
  <c r="F19" i="13"/>
  <c r="D17" i="13"/>
  <c r="E21" i="13"/>
  <c r="B21" i="13" s="1"/>
  <c r="R62" i="7"/>
  <c r="R22" i="13" s="1"/>
  <c r="AU54" i="7"/>
  <c r="N62" i="7"/>
  <c r="N22" i="13" s="1"/>
  <c r="N14" i="13"/>
  <c r="BI45" i="7"/>
  <c r="AU61" i="7"/>
  <c r="AU21" i="13" s="1"/>
  <c r="N21" i="13"/>
  <c r="AU58" i="7"/>
  <c r="AU18" i="13" s="1"/>
  <c r="N18" i="13"/>
  <c r="AW14" i="13"/>
  <c r="AJ21" i="7"/>
  <c r="AI22" i="13"/>
  <c r="B15" i="13"/>
  <c r="AB22" i="13"/>
  <c r="E18" i="13"/>
  <c r="B18" i="13" s="1"/>
  <c r="D20" i="13"/>
  <c r="B20" i="13" s="1"/>
  <c r="AG22" i="13"/>
  <c r="AE44" i="7"/>
  <c r="BJ44" i="7" s="1"/>
  <c r="AT35" i="7"/>
  <c r="AW44" i="7"/>
  <c r="AA42" i="7"/>
  <c r="BH42" i="7" s="1"/>
  <c r="AC35" i="7"/>
  <c r="AE30" i="7"/>
  <c r="P34" i="7"/>
  <c r="AV34" i="7" s="1"/>
  <c r="Y31" i="7"/>
  <c r="AJ16" i="7"/>
  <c r="AF20" i="7"/>
  <c r="AJ46" i="7"/>
  <c r="N17" i="7"/>
  <c r="AA16" i="7"/>
  <c r="AH16" i="7" s="1"/>
  <c r="AJ15" i="7"/>
  <c r="AA15" i="7"/>
  <c r="AG21" i="7"/>
  <c r="Y20" i="7"/>
  <c r="AG20" i="7" s="1"/>
  <c r="BI42" i="7"/>
  <c r="AU35" i="7"/>
  <c r="AU34" i="7"/>
  <c r="AC31" i="7"/>
  <c r="AV31" i="7" s="1"/>
  <c r="AG19" i="7"/>
  <c r="AV35" i="7"/>
  <c r="BI47" i="7"/>
  <c r="AI16" i="7"/>
  <c r="AH19" i="7"/>
  <c r="BI41" i="7"/>
  <c r="AV30" i="7"/>
  <c r="BG46" i="7"/>
  <c r="AF15" i="7"/>
  <c r="AH15" i="7"/>
  <c r="AT31" i="7"/>
  <c r="AI15" i="7"/>
  <c r="AV54" i="7"/>
  <c r="AS35" i="7"/>
  <c r="BF41" i="7"/>
  <c r="AP29" i="7"/>
  <c r="AN29" i="7"/>
  <c r="AU29" i="7" s="1"/>
  <c r="AR29" i="7"/>
  <c r="AW29" i="7" s="1"/>
  <c r="AJ29" i="7"/>
  <c r="AS29" i="7" s="1"/>
  <c r="AL29" i="7"/>
  <c r="AT29" i="7" s="1"/>
  <c r="AS31" i="7"/>
  <c r="AU59" i="7"/>
  <c r="AU19" i="13" s="1"/>
  <c r="AT55" i="7"/>
  <c r="AT15" i="13" s="1"/>
  <c r="AS34" i="7"/>
  <c r="AT30" i="7"/>
  <c r="BF48" i="7"/>
  <c r="BH46" i="7"/>
  <c r="BF47" i="7"/>
  <c r="AV28" i="7"/>
  <c r="AG22" i="7"/>
  <c r="AC32" i="7"/>
  <c r="AV32" i="7" s="1"/>
  <c r="AA32" i="7"/>
  <c r="AU32" i="7" s="1"/>
  <c r="Y32" i="7"/>
  <c r="AT32" i="7" s="1"/>
  <c r="AE32" i="7"/>
  <c r="AW32" i="7" s="1"/>
  <c r="W32" i="7"/>
  <c r="AS32" i="7" s="1"/>
  <c r="AJ22" i="7"/>
  <c r="AU33" i="7"/>
  <c r="BJ41" i="7"/>
  <c r="AT60" i="7"/>
  <c r="AT20" i="13" s="1"/>
  <c r="AV58" i="7"/>
  <c r="AV18" i="13" s="1"/>
  <c r="AW34" i="7"/>
  <c r="BJ48" i="7"/>
  <c r="BJ47" i="7"/>
  <c r="BH44" i="7"/>
  <c r="AH17" i="7"/>
  <c r="AH22" i="7"/>
  <c r="BH45" i="7"/>
  <c r="BG45" i="7"/>
  <c r="AT34" i="7"/>
  <c r="AW28" i="7"/>
  <c r="AW61" i="7"/>
  <c r="AW21" i="13" s="1"/>
  <c r="AU56" i="7"/>
  <c r="AU16" i="13" s="1"/>
  <c r="BH48" i="7"/>
  <c r="AJ20" i="7"/>
  <c r="AT28" i="7"/>
  <c r="AV29" i="7"/>
  <c r="BH43" i="7"/>
  <c r="BF42" i="7"/>
  <c r="AV59" i="7"/>
  <c r="AV19" i="13" s="1"/>
  <c r="AV56" i="7"/>
  <c r="AV16" i="13" s="1"/>
  <c r="BI46" i="7"/>
  <c r="AI19" i="7"/>
  <c r="AU28" i="7"/>
  <c r="AH21" i="7"/>
  <c r="BG43" i="7"/>
  <c r="AV33" i="7"/>
  <c r="BJ42" i="7"/>
  <c r="BG41" i="7"/>
  <c r="AS59" i="7"/>
  <c r="AS19" i="13" s="1"/>
  <c r="AS56" i="7"/>
  <c r="AS16" i="13" s="1"/>
  <c r="AW30" i="7"/>
  <c r="BF46" i="7"/>
  <c r="AH18" i="7"/>
  <c r="BG47" i="7"/>
  <c r="BI44" i="7"/>
  <c r="AG17" i="7"/>
  <c r="BI48" i="7"/>
  <c r="AS33" i="7"/>
  <c r="AS30" i="7"/>
  <c r="BH41" i="7"/>
  <c r="AV61" i="7"/>
  <c r="AV21" i="13" s="1"/>
  <c r="AU30" i="7"/>
  <c r="BJ46" i="7"/>
  <c r="BH47" i="7"/>
  <c r="BF44" i="7"/>
  <c r="AG15" i="7"/>
  <c r="AF22" i="7"/>
  <c r="AU62" i="7" l="1"/>
  <c r="AU22" i="13" s="1"/>
  <c r="AU14" i="13"/>
  <c r="AC62" i="7"/>
  <c r="AC22" i="13" s="1"/>
  <c r="AS62" i="7"/>
  <c r="AS22" i="13" s="1"/>
  <c r="AS14" i="13"/>
  <c r="AW59" i="7"/>
  <c r="C22" i="13"/>
  <c r="B22" i="13" s="1"/>
  <c r="F22" i="13"/>
  <c r="AS60" i="7"/>
  <c r="AS20" i="13" s="1"/>
  <c r="AE62" i="7"/>
  <c r="AE22" i="13" s="1"/>
  <c r="AV62" i="7"/>
  <c r="AV22" i="13" s="1"/>
  <c r="AV14" i="13"/>
  <c r="AT62" i="7"/>
  <c r="AT22" i="13" s="1"/>
  <c r="AT14" i="13"/>
  <c r="AA62" i="7"/>
  <c r="AA22" i="13" s="1"/>
  <c r="AW19" i="13" l="1"/>
  <c r="AW62" i="7"/>
  <c r="AW2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Xavier Chitnis (NHS South East London ICB)</author>
  </authors>
  <commentList>
    <comment ref="B14" authorId="0" shapeId="0" xr:uid="{DFC2FEE9-FECE-40D7-838D-14202C48F05E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This is the sum of dental PEM, IUC PEM and 111 online activity directed to call in future.</t>
        </r>
      </text>
    </comment>
    <comment ref="C14" authorId="0" shapeId="0" xr:uid="{6B428137-0574-46FC-BFD4-87078FB058F1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Dental calls are shown here but discounted in all other columns</t>
        </r>
      </text>
    </comment>
    <comment ref="D14" authorId="0" shapeId="0" xr:uid="{DF7E7533-6BF7-4AAE-A43A-FAC2FFE06860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Simple 1/52 of annualised figure</t>
        </r>
      </text>
    </comment>
    <comment ref="G14" authorId="0" shapeId="0" xr:uid="{A73B9A4B-EBAA-4628-8C1F-D6F4B7D18376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T14" authorId="0" shapeId="0" xr:uid="{2A04C6A9-46D0-4CF1-BD0A-2EA9C067836E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D27" authorId="0" shapeId="0" xr:uid="{E545DFF6-64DF-4684-AE8C-62DBFFFC4800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Simple 1/52 of annualised figure</t>
        </r>
      </text>
    </comment>
    <comment ref="G27" authorId="0" shapeId="0" xr:uid="{46909FFB-829F-4C6C-AAF9-571109036664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T27" authorId="0" shapeId="0" xr:uid="{299E732A-B95F-4853-A231-436676169EE5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AG27" authorId="0" shapeId="0" xr:uid="{B5235A3B-C606-4DDB-8D4A-653562F519EE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D40" authorId="0" shapeId="0" xr:uid="{5D15F39B-C4C5-485A-9958-34032A903899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Simple 1/52 of annualised figure</t>
        </r>
      </text>
    </comment>
    <comment ref="G40" authorId="0" shapeId="0" xr:uid="{DCE58433-5984-4AFE-88A4-91817E32A17F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T40" authorId="0" shapeId="0" xr:uid="{943BCE42-DF35-4622-B29C-FFAB0707E2B2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AG40" authorId="0" shapeId="0" xr:uid="{EB938335-FCE6-4EE7-A524-4DB44AAA2B79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AT40" authorId="0" shapeId="0" xr:uid="{614B60B9-7BBC-4CDC-86BC-960E4A46B372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D53" authorId="0" shapeId="0" xr:uid="{107850BD-3068-47AC-9438-FD248A3B7734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Simple 1/52 of annualised figure</t>
        </r>
      </text>
    </comment>
    <comment ref="G53" authorId="0" shapeId="0" xr:uid="{C932905F-4D5A-4301-8D8E-40AC105A2B40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T53" authorId="0" shapeId="0" xr:uid="{1101E70B-68C9-41ED-AA38-46AA87E1E681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AG53" authorId="0" shapeId="0" xr:uid="{05B5209A-DE22-4D5B-8C7A-69BB6C30C58C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Xavier Chitnis (NHS South East London ICB)</author>
  </authors>
  <commentList>
    <comment ref="D13" authorId="0" shapeId="0" xr:uid="{B74ACCCA-D146-449B-AAD5-2B0CE6842DBA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Simple 1/52 of annualised figure</t>
        </r>
      </text>
    </comment>
    <comment ref="G13" authorId="0" shapeId="0" xr:uid="{F44C973A-30A2-41F3-B6E5-D2F9C8A884F3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T13" authorId="0" shapeId="0" xr:uid="{6AED9341-53D6-4B6C-A91E-3D71176CA9A5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  <comment ref="AG13" authorId="0" shapeId="0" xr:uid="{A0EF1B36-07CF-4FCF-9269-ECFF97626497}">
      <text>
        <r>
          <rPr>
            <b/>
            <sz val="9"/>
            <color indexed="81"/>
            <rFont val="Tahoma"/>
            <family val="2"/>
          </rPr>
          <t>Xavier Chitnis (NHS South East London ICB):</t>
        </r>
        <r>
          <rPr>
            <sz val="9"/>
            <color indexed="81"/>
            <rFont val="Tahoma"/>
            <family val="2"/>
          </rPr>
          <t xml:space="preserve">
Cat 1/2 ambulance based on initial disposition only</t>
        </r>
      </text>
    </comment>
  </commentList>
</comments>
</file>

<file path=xl/sharedStrings.xml><?xml version="1.0" encoding="utf-8"?>
<sst xmlns="http://schemas.openxmlformats.org/spreadsheetml/2006/main" count="1727" uniqueCount="116">
  <si>
    <t>Time Variant 1: In-Hours: 0800 - 2200, Out-of-Hours: 2200 - 0800 7 Days Per Week</t>
  </si>
  <si>
    <t>Borough allocation based on call location (preferred) or registration</t>
  </si>
  <si>
    <t>Borough</t>
  </si>
  <si>
    <t>In-Hours (0800 - 2200)</t>
  </si>
  <si>
    <t>Out-Of-Hours (2200 - 0800)</t>
  </si>
  <si>
    <t>BEXLEY</t>
  </si>
  <si>
    <t>BROMLEY</t>
  </si>
  <si>
    <t>GREENWICH</t>
  </si>
  <si>
    <t>LAMBETH</t>
  </si>
  <si>
    <t>LEWISHAM</t>
  </si>
  <si>
    <t>Non-SEL</t>
  </si>
  <si>
    <t>Not Known</t>
  </si>
  <si>
    <t>SOUTHWARK</t>
  </si>
  <si>
    <t>Time Variant 2: In-Hours: 0800 - 1630, Out-of-Hours (PM): 1630 - 2200, Out-of-Hours (Overnight): 2200 - 0800 7 Days Per Week</t>
  </si>
  <si>
    <t>In-Hours (0800 - 1630)</t>
  </si>
  <si>
    <t>Out-of-Hours PM (1630 - 2200)</t>
  </si>
  <si>
    <t>Out-of-Hours Overnight (2200 - 0800)</t>
  </si>
  <si>
    <t>Time Variant 3: In-Hours: 0800 - 1630 Weekdays, Out-of-Hours (PM): 1630 - 2200 Weekdays, Out-of-Hours (Overnight): 2200 - 0800 Weekdays, Out-of-Hours Weekend/BH 24 Hours</t>
  </si>
  <si>
    <t>Out-of-Hours Weekend/BH</t>
  </si>
  <si>
    <t>Time_Band_Start</t>
  </si>
  <si>
    <t>Time_Band_End</t>
  </si>
  <si>
    <t>Monday</t>
  </si>
  <si>
    <t>Tuesday</t>
  </si>
  <si>
    <t>Wednesday</t>
  </si>
  <si>
    <t>Thursday</t>
  </si>
  <si>
    <t>Friday</t>
  </si>
  <si>
    <t>Saturday</t>
  </si>
  <si>
    <t>Sunday</t>
  </si>
  <si>
    <t>Bexley</t>
  </si>
  <si>
    <t>Bromley</t>
  </si>
  <si>
    <t>Greenwich</t>
  </si>
  <si>
    <t>Lambeth</t>
  </si>
  <si>
    <t>Lewisham</t>
  </si>
  <si>
    <t>Southwark</t>
  </si>
  <si>
    <t>Time Variant 4: In-Hours: 0800 - 1830 Weekdays, Out-of-Hours (Overnight): 1830 - 0800 Weekdays, Out-of-Hours Weekend/BH 24 Hours</t>
  </si>
  <si>
    <t>In-Hours (0800 - 1830)</t>
  </si>
  <si>
    <t>Out-Of-Hours Overnight (1830 - 0800)</t>
  </si>
  <si>
    <t>Out-Of-Hours Weekend/BH</t>
  </si>
  <si>
    <t>Model Descriptions</t>
  </si>
  <si>
    <t>In Hours - Module 0 Activity (Cat 1 &amp; 2 Ambulance)</t>
  </si>
  <si>
    <t>Example 1: In-Hours (Activity Remaining)</t>
  </si>
  <si>
    <t>Example 2: In-Hours Activity (Call Handler)</t>
  </si>
  <si>
    <t>Example 2: In-Hours (Activity Remaining)</t>
  </si>
  <si>
    <t>Example 3: In-Hours Activity (Call Handler)</t>
  </si>
  <si>
    <t>Example 3: In-Hours (Activity Remaining)</t>
  </si>
  <si>
    <t>Example 4: In-Hours Activity (Call Handler)</t>
  </si>
  <si>
    <t>Example 4: In-Hours (Activity Remaining)</t>
  </si>
  <si>
    <t>Example 5: In-Hours Activity (Call Handler)</t>
  </si>
  <si>
    <t>Example 5: In-Hours (Activity Remaining)</t>
  </si>
  <si>
    <t>Example 6: In-Hours Activity (Call Handler)</t>
  </si>
  <si>
    <t>Example 6: In-Hours (Activity Remaining)</t>
  </si>
  <si>
    <t>Out-Of-Hours - Module 0 Activity (Cat 1 &amp; 2 Ambulance)</t>
  </si>
  <si>
    <t>Example 1: Out-Of-Hours (Activity Remaining)</t>
  </si>
  <si>
    <t>Example 2: Out-Of-Hours Activity (Call Handler)</t>
  </si>
  <si>
    <t>Example 2: Out-Of-Hours (Activity Remaining)</t>
  </si>
  <si>
    <t>Example 3: Out-Of-Hours Activity (Call Handler)</t>
  </si>
  <si>
    <t>Example 3: Out-Of-Hours (Activity Remaining)</t>
  </si>
  <si>
    <t>Example 4: Out-Of-Hours Activity (Call Handler)</t>
  </si>
  <si>
    <t>Example 4: Out-Of-Hours (Activity Remaining)</t>
  </si>
  <si>
    <t>Example 5: Out-Of-Hours Activity (Call Handler)</t>
  </si>
  <si>
    <t>Example 5: Out-Of-Hours (Activity Remaining)</t>
  </si>
  <si>
    <t>Example 6: Out-Of-Hours Activity (Call Handler)</t>
  </si>
  <si>
    <t>Example 6: Out-Of-Hours (Activity Remaining)</t>
  </si>
  <si>
    <t>Example 2: Total Activity Remaining</t>
  </si>
  <si>
    <t>Example 3: Total Activity Remaining</t>
  </si>
  <si>
    <t>Example 4: Total Activity Remaining</t>
  </si>
  <si>
    <t>Example 5: Total Activity Remaining</t>
  </si>
  <si>
    <t>Example 6: Total Activity Remaining</t>
  </si>
  <si>
    <t>Out-Of-Hours PM - Module 0 Activity (Cat 1 &amp; 2 Ambulance)</t>
  </si>
  <si>
    <t>Example 1: Out-Of-Hours PM (Activity Remaining)</t>
  </si>
  <si>
    <t>Example 2: Out-Of-Hours PM Activity (Call Handler)</t>
  </si>
  <si>
    <t>Example 2: Out-Of-Hours PM (Activity Remaining)</t>
  </si>
  <si>
    <t>Example 3: Out-Of-Hours PM Activity (Call Handler)</t>
  </si>
  <si>
    <t>Example 3: Out-Of-Hours PM (Activity Remaining)</t>
  </si>
  <si>
    <t>Example 4: Out-Of-Hours PM Activity (Call Handler)</t>
  </si>
  <si>
    <t>Example 4: Out-Of-Hours PM (Activity Remaining)</t>
  </si>
  <si>
    <t>Example 5: Out-Of-Hours PM Activity (Call Handler)</t>
  </si>
  <si>
    <t>Example 5: Out-Of-Hours PM (Activity Remaining)</t>
  </si>
  <si>
    <t>Example 6: Out-Of-Hours PM Activity (Call Handler)</t>
  </si>
  <si>
    <t>Example 6: Out-Of-Hours PM (Activity Remaining)</t>
  </si>
  <si>
    <t>Out-Of-Hours Overnight - Module 0 Activity (Cat 1 &amp; 2 Ambulance)</t>
  </si>
  <si>
    <t>Example 1: Out-Of-Hours Overnight (Activity Remaining)</t>
  </si>
  <si>
    <t>Example 2: Out-Of-Hours Overnight Activity (Call Handler)</t>
  </si>
  <si>
    <t>Example 2: Out-Of-Hours Overnight (Activity Remaining)</t>
  </si>
  <si>
    <t>Example 3: Out-Of-Hours Overnight Activity (Call Handler)</t>
  </si>
  <si>
    <t>Example 3: Out-Of-Hours Overnight (Activity Remaining)</t>
  </si>
  <si>
    <t>Example 4: Out-Of-Hours Overnight Activity (Call Handler)</t>
  </si>
  <si>
    <t>Example 4: Out-Of-Hours Overnight (Activity Remaining)</t>
  </si>
  <si>
    <t>Example 5: Out-Of-Hours Overnight Activity (Call Handler)</t>
  </si>
  <si>
    <t>Example 5: Out-Of-Hours Overnight (Activity Remaining)</t>
  </si>
  <si>
    <t>Example 6: Out-Of-Hours Overnight Activity (Call Handler)</t>
  </si>
  <si>
    <t>Example 6: Out-Of-Hours Overnight (Activity Remaining)</t>
  </si>
  <si>
    <t>Out-Of-Hours Weekend/BH - Module 0 Activity (Cat 1 &amp; 2 Ambulance)</t>
  </si>
  <si>
    <t>Example 1: Out-Of-Hours Weekend/BH (Activity Remaining)</t>
  </si>
  <si>
    <t>Example 2: Out-Of-Hours Weekend/BH Activity (Call Handler)</t>
  </si>
  <si>
    <t>Example 2: Out-Of-Hours Weekend/BH (Activity Remaining)</t>
  </si>
  <si>
    <t>Example 3: Out-Of-Hours Weekend/BH Activity (Call Handler)</t>
  </si>
  <si>
    <t>Example 3: Out-Of-Hours Weekend/BH (Activity Remaining)</t>
  </si>
  <si>
    <t>Example 4: Out-Of-Hours Weekend/BH Activity (Call Handler)</t>
  </si>
  <si>
    <t>Example 4: Out-Of-Hours Weekend/BH (Activity Remaining)</t>
  </si>
  <si>
    <t>Example 5: Out-Of-Hours Weekend/BH Activity (Call Handler)</t>
  </si>
  <si>
    <t>Example 5: Out-Of-Hours Weekend/BH (Activity Remaining)</t>
  </si>
  <si>
    <t>Example 6: Out-Of-Hours Weekend/BH Activity (Call Handler)</t>
  </si>
  <si>
    <t>Example 6: Out-Of-Hours Weekend/BH (Activity Remaining)</t>
  </si>
  <si>
    <t>Total Weekly Call Volume</t>
  </si>
  <si>
    <t>Dental PEM Calls</t>
  </si>
  <si>
    <t>IUC PEM Calls</t>
  </si>
  <si>
    <t>111 Online Generated Calls</t>
  </si>
  <si>
    <t>All figures are expressed weekly (to match heatmaps). All figures and heatmaps (as of 28/5/24) include 111 Online activity that is intended to be directed to IDUs in future.</t>
  </si>
  <si>
    <t>Total</t>
  </si>
  <si>
    <t>Example 2 (Gold): Local service to handle activity remaining after 111 call handler completion of NHS Pathways Modules 0 and 1 (minus referrals to: Dental, District Nursing, Eye Casualty, Health Visitor, Mental Health, Midwifery, Optician, Palliative Care, Pharmacy, Sexual Health, Sexual Assault Referral Centres) - No direct booking into primary care.</t>
  </si>
  <si>
    <t>Example 4 (Silver v2): As Example 3 but additionally allowing call handlers to book directly into OOH primary care</t>
  </si>
  <si>
    <t>Example 3 (Silver v1): As Example 2 but additionally allowing call handlers to directly book into primary care (excl. Out-of-Hours)</t>
  </si>
  <si>
    <t>Example 5 (Silver v3): As Example 4 but additionally removing "Signposted to Primary Care" dispositions</t>
  </si>
  <si>
    <t>Example 6 (Bronze): As Example 5 but additionally allowing call handlers to book directly into GP hubs and ED for injuries</t>
  </si>
  <si>
    <t>Example 1: Activity remaining after Pathways Module 0 (i.e. removing category 1 and 2 ambulance dispositions)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</si>
</sst>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4" applyNumberFormat="0" applyAlignment="0" applyProtection="0"/>
    <xf numFmtId="0" fontId="11" fillId="9" borderId="5" applyNumberFormat="0" applyAlignment="0" applyProtection="0"/>
    <xf numFmtId="0" fontId="12" fillId="9" borderId="4" applyNumberFormat="0" applyAlignment="0" applyProtection="0"/>
    <xf numFmtId="0" fontId="13" fillId="0" borderId="6" applyNumberFormat="0" applyFill="0" applyAlignment="0" applyProtection="0"/>
    <xf numFmtId="0" fontId="14" fillId="10" borderId="7" applyNumberFormat="0" applyAlignment="0" applyProtection="0"/>
    <xf numFmtId="0" fontId="15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20" fontId="2" fillId="0" borderId="0" xfId="0" applyNumberFormat="1" applyFont="1"/>
    <xf numFmtId="3" fontId="2" fillId="0" borderId="0" xfId="0" applyNumberFormat="1" applyFont="1"/>
    <xf numFmtId="20" fontId="0" fillId="0" borderId="0" xfId="0" applyNumberFormat="1"/>
    <xf numFmtId="3" fontId="0" fillId="0" borderId="0" xfId="0" applyNumberFormat="1"/>
    <xf numFmtId="0" fontId="0" fillId="0" borderId="0" xfId="0" applyAlignment="1">
      <alignment horizontal="left" vertical="top" wrapText="1"/>
    </xf>
    <xf numFmtId="9" fontId="0" fillId="0" borderId="0" xfId="43" applyFont="1"/>
    <xf numFmtId="0" fontId="2" fillId="2" borderId="0" xfId="0" applyFont="1" applyFill="1"/>
    <xf numFmtId="0" fontId="0" fillId="2" borderId="0" xfId="0" applyFill="1"/>
    <xf numFmtId="164" fontId="0" fillId="0" borderId="0" xfId="0" applyNumberFormat="1"/>
    <xf numFmtId="164" fontId="0" fillId="0" borderId="0" xfId="45" applyNumberFormat="1" applyFont="1"/>
    <xf numFmtId="164" fontId="2" fillId="0" borderId="0" xfId="45" applyNumberFormat="1" applyFont="1"/>
    <xf numFmtId="0" fontId="2" fillId="36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2" xr:uid="{AC71E69F-6D9C-4EA4-A197-4F2F3910DADB}"/>
    <cellStyle name="Comma 3" xfId="44" xr:uid="{3A7D46FC-0950-4F3C-8766-3AC3065A21E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londonics.sharepoint.com/sites/SEL/CPCommissioningImprovement/111%20IUC%20and%20LAS%20999/3.%20111%20IUC/Redesign/Activity%20and%20Finance%20Modelling/Modelling/2024-04-18%20PRM%20Re-Procurement%20Dataset.xlsb" TargetMode="External"/><Relationship Id="rId1" Type="http://schemas.openxmlformats.org/officeDocument/2006/relationships/externalLinkPath" Target="Modelling/2024-04-18%20PRM%20Re-Procurement%20Datase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utput Tables"/>
      <sheetName val="Heatmap - All Calls"/>
      <sheetName val="Heatmap - Excl Cat1&amp;2 Ambulance"/>
      <sheetName val="Heatmap - Example 2"/>
      <sheetName val="Heatmap - Example 3"/>
      <sheetName val="Heatmap - Example 4"/>
      <sheetName val="Heatmap - Example 5"/>
      <sheetName val="Heatmap - Example 6"/>
      <sheetName val="Heatmap - 111 Online Only"/>
      <sheetName val="PRM Dataset"/>
      <sheetName val="111 Online Activity"/>
      <sheetName val="Aug 22 Adjustment"/>
      <sheetName val="Working Hours Template"/>
      <sheetName val="Working Hours Data Model"/>
      <sheetName val="Cat 1-2 Ambulance Dispositions"/>
      <sheetName val="Future Delivery Models"/>
      <sheetName val="Cost Template"/>
      <sheetName val="2024-04-18 PRM Re-Procurement 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68E2-68B4-4E25-8020-7DED351A4D10}">
  <dimension ref="A1:BJ62"/>
  <sheetViews>
    <sheetView tabSelected="1" zoomScale="80" zoomScaleNormal="80" workbookViewId="0">
      <selection sqref="A1:A7"/>
    </sheetView>
  </sheetViews>
  <sheetFormatPr defaultRowHeight="14.5" x14ac:dyDescent="0.35"/>
  <cols>
    <col min="1" max="51" width="15.6328125" style="6" customWidth="1"/>
    <col min="52" max="59" width="8.7265625" style="6"/>
  </cols>
  <sheetData>
    <row r="1" spans="1:59" x14ac:dyDescent="0.35">
      <c r="A1" s="1" t="s">
        <v>38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x14ac:dyDescent="0.35">
      <c r="A2" t="s">
        <v>115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x14ac:dyDescent="0.3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x14ac:dyDescent="0.35">
      <c r="A4" t="s">
        <v>112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x14ac:dyDescent="0.35">
      <c r="A5" t="s">
        <v>111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x14ac:dyDescent="0.35">
      <c r="A6" t="s">
        <v>113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x14ac:dyDescent="0.35">
      <c r="A7" t="s">
        <v>114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x14ac:dyDescent="0.35">
      <c r="A9" t="s">
        <v>108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hidden="1" x14ac:dyDescent="0.35">
      <c r="A11" s="14" t="s">
        <v>0</v>
      </c>
      <c r="B11" s="14"/>
      <c r="C11" s="14"/>
      <c r="D11" s="14"/>
      <c r="E11" s="14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hidden="1" x14ac:dyDescent="0.35">
      <c r="A12" s="8" t="s">
        <v>1</v>
      </c>
      <c r="B12" s="8"/>
      <c r="C12" s="8"/>
      <c r="D12" s="8"/>
      <c r="E12" s="9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hidden="1" x14ac:dyDescent="0.35">
      <c r="A13"/>
      <c r="B13"/>
      <c r="C13" s="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idden="1" x14ac:dyDescent="0.35">
      <c r="A14" s="1" t="s">
        <v>2</v>
      </c>
      <c r="B14" s="1" t="s">
        <v>104</v>
      </c>
      <c r="C14" s="1" t="s">
        <v>105</v>
      </c>
      <c r="D14" s="1" t="s">
        <v>106</v>
      </c>
      <c r="E14" s="1" t="s">
        <v>107</v>
      </c>
      <c r="F14" s="1" t="s">
        <v>3</v>
      </c>
      <c r="G14" s="1" t="s">
        <v>39</v>
      </c>
      <c r="H14" s="1" t="s">
        <v>40</v>
      </c>
      <c r="I14" s="1" t="s">
        <v>41</v>
      </c>
      <c r="J14" s="1" t="s">
        <v>42</v>
      </c>
      <c r="K14" s="1" t="s">
        <v>43</v>
      </c>
      <c r="L14" s="1" t="s">
        <v>44</v>
      </c>
      <c r="M14" s="1" t="s">
        <v>45</v>
      </c>
      <c r="N14" s="1" t="s">
        <v>46</v>
      </c>
      <c r="O14" s="1" t="s">
        <v>47</v>
      </c>
      <c r="P14" s="1" t="s">
        <v>48</v>
      </c>
      <c r="Q14" s="1" t="s">
        <v>49</v>
      </c>
      <c r="R14" s="1" t="s">
        <v>50</v>
      </c>
      <c r="S14" s="1" t="s">
        <v>4</v>
      </c>
      <c r="T14" s="1" t="s">
        <v>51</v>
      </c>
      <c r="U14" s="1" t="s">
        <v>52</v>
      </c>
      <c r="V14" s="1" t="s">
        <v>53</v>
      </c>
      <c r="W14" s="1" t="s">
        <v>54</v>
      </c>
      <c r="X14" s="1" t="s">
        <v>55</v>
      </c>
      <c r="Y14" s="1" t="s">
        <v>56</v>
      </c>
      <c r="Z14" s="1" t="s">
        <v>57</v>
      </c>
      <c r="AA14" s="1" t="s">
        <v>58</v>
      </c>
      <c r="AB14" s="1" t="s">
        <v>59</v>
      </c>
      <c r="AC14" s="1" t="s">
        <v>60</v>
      </c>
      <c r="AD14" s="1" t="s">
        <v>61</v>
      </c>
      <c r="AE14" s="1" t="s">
        <v>62</v>
      </c>
      <c r="AF14" s="1" t="s">
        <v>63</v>
      </c>
      <c r="AG14" s="1" t="s">
        <v>64</v>
      </c>
      <c r="AH14" s="1" t="s">
        <v>65</v>
      </c>
      <c r="AI14" s="1" t="s">
        <v>66</v>
      </c>
      <c r="AJ14" s="1" t="s">
        <v>67</v>
      </c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hidden="1" x14ac:dyDescent="0.35">
      <c r="A15" t="s">
        <v>5</v>
      </c>
      <c r="B15" s="10">
        <f>SUM(C15:E15)</f>
        <v>1485.8872947804518</v>
      </c>
      <c r="C15" s="11">
        <v>51.94744115376659</v>
      </c>
      <c r="D15" s="11">
        <f>SUMIF([1]!tbl_PRM_Activity[Borough_Derived_SEL],A15,[1]!tbl_PRM_Activity[Annualised_Activity_Volume])/52</f>
        <v>1340.1154820537454</v>
      </c>
      <c r="E15" s="11">
        <f>SUMIF([1]!tbl_111Online_Activity[Borough],A15, [1]!tbl_111Online_Activity[Borough_111Online_Activity])/52</f>
        <v>93.824371572939853</v>
      </c>
      <c r="F15" s="11">
        <f>(SUMIFS([1]!tbl_PRM_Activity[Annualised_Activity_Volume],[1]!tbl_PRM_Activity[Time_Variant_1_Label],F$14,[1]!tbl_PRM_Activity[Borough_Derived_SEL],A15) +SUMIFS([1]!tbl_111Online_Activity[Borough_111Online_Activity],[1]!tbl_111Online_Activity[Time_Variant_1_Label],F$14,[1]!tbl_111Online_Activity[Borough],A15))/52</f>
        <v>1149.4783927984065</v>
      </c>
      <c r="G15" s="11">
        <f>SUMIFS([1]!tbl_PRM_Activity[Annualised_Activity_Volume],[1]!tbl_PRM_Activity[Time_Variant_1_Label],F$14,[1]!tbl_PRM_Activity[Borough_Derived_SEL],A15, [1]!tbl_PRM_Activity[Initial_Dx_Amb_Cat1&amp;2],1)/52</f>
        <v>43.485846792307747</v>
      </c>
      <c r="H15" s="10">
        <f>F15-G15</f>
        <v>1105.9925460060988</v>
      </c>
      <c r="I15" s="10">
        <f>SUMIFS([1]!tbl_PRM_Activity[Annualised_Activity_Volume],[1]!tbl_PRM_Activity[Time_Variant_1_Label],F$14,[1]!tbl_PRM_Activity[Borough_Derived_SEL],A15,[1]!tbl_PRM_Activity[Initial_Dx_Amb_Cat1&amp;2],0, [1]!tbl_PRM_Activity[Example 2: Call Handling: Modules 0 &amp; 1 - No Direct Booking],1)/52</f>
        <v>105.17937791154054</v>
      </c>
      <c r="J15" s="10">
        <f>H15-I15</f>
        <v>1000.8131680945583</v>
      </c>
      <c r="K15" s="11">
        <f>SUMIFS([1]!tbl_PRM_Activity[Annualised_Activity_Volume],[1]!tbl_PRM_Activity[Time_Variant_1_Label],F$14,[1]!tbl_PRM_Activity[Borough_Derived_SEL],A15, [1]!tbl_PRM_Activity[Initial_Dx_Amb_Cat1&amp;2],0,[1]!tbl_PRM_Activity[Example 3: Call Handling: Modules 0 &amp; 1 -  With Direct Booking],1)/52</f>
        <v>227.31268759616347</v>
      </c>
      <c r="L15" s="10">
        <f>H15-K15</f>
        <v>878.67985840993538</v>
      </c>
      <c r="M15" s="10">
        <f>SUMIFS([1]!tbl_PRM_Activity[Annualised_Activity_Volume],[1]!tbl_PRM_Activity[Time_Variant_1_Label],F$14,[1]!tbl_PRM_Activity[Borough_Derived_SEL],A15, [1]!tbl_PRM_Activity[Initial_Dx_Amb_Cat1&amp;2],0,[1]!tbl_PRM_Activity[Example 4: Module 0 &amp; 1 - with Direct Booking to GP &amp; GPOOH],1)/52</f>
        <v>254.18962292308709</v>
      </c>
      <c r="N15" s="10">
        <f>H15-M15</f>
        <v>851.80292308301171</v>
      </c>
      <c r="O15" s="10">
        <f>SUMIFS([1]!tbl_PRM_Activity[Annualised_Activity_Volume],[1]!tbl_PRM_Activity[Time_Variant_1_Label],F$14,[1]!tbl_PRM_Activity[Borough_Derived_SEL],A15, [1]!tbl_PRM_Activity[Initial_Dx_Amb_Cat1&amp;2],0,[1]!tbl_PRM_Activity[Example 5: Module 0 &amp; 1 - with Direct Booking to GP &amp; GPOOH &amp; Signposting to GP],1)/52</f>
        <v>257.13584780385696</v>
      </c>
      <c r="P15" s="10">
        <f>H15-O15</f>
        <v>848.85669820224189</v>
      </c>
      <c r="Q15" s="10">
        <f>SUMIFS([1]!tbl_PRM_Activity[Annualised_Activity_Volume],[1]!tbl_PRM_Activity[Time_Variant_1_Label],F$14,[1]!tbl_PRM_Activity[Borough_Derived_SEL],A15, [1]!tbl_PRM_Activity[Initial_Dx_Amb_Cat1&amp;2],0,[1]!tbl_PRM_Activity[Example 6: Module 0 &amp; 1 - with Direct Booking to GP, GP hub, GPOOH, ED for injury &amp; Signposting to GP],1)/52</f>
        <v>378.47711129231106</v>
      </c>
      <c r="R15" s="10">
        <f>H15-Q15</f>
        <v>727.51543471378773</v>
      </c>
      <c r="S15" s="11">
        <f>(SUMIFS([1]!tbl_PRM_Activity[Annualised_Activity_Volume],[1]!tbl_PRM_Activity[Time_Variant_1_Label],S$14,[1]!tbl_PRM_Activity[Borough_Derived_SEL],A15)+SUMIFS([1]!tbl_111Online_Activity[Borough_111Online_Activity],[1]!tbl_111Online_Activity[Time_Variant_1_Label],S$14,[1]!tbl_111Online_Activity[Borough],A15))/52</f>
        <v>284.46146082832405</v>
      </c>
      <c r="T15" s="11">
        <f>SUMIFS([1]!tbl_PRM_Activity[Annualised_Activity_Volume],[1]!tbl_PRM_Activity[Time_Variant_1_Label],S$14,[1]!tbl_PRM_Activity[Borough_Derived_SEL],A15, [1]!tbl_PRM_Activity[Initial_Dx_Amb_Cat1&amp;2],1)/52</f>
        <v>16.1507073038462</v>
      </c>
      <c r="U15" s="10">
        <f>S15-T15</f>
        <v>268.31075352447783</v>
      </c>
      <c r="V15" s="10">
        <f>SUMIFS([1]!tbl_PRM_Activity[Annualised_Activity_Volume],[1]!tbl_PRM_Activity[Time_Variant_1_Label],S$14,[1]!tbl_PRM_Activity[Borough_Derived_SEL],A15,[1]!tbl_PRM_Activity[Initial_Dx_Amb_Cat1&amp;2],0,[1]!tbl_PRM_Activity[Example 2: Call Handling: Modules 0 &amp; 1 - No Direct Booking],1)/52</f>
        <v>15.571687148076972</v>
      </c>
      <c r="W15" s="10">
        <f>U15-V15</f>
        <v>252.73906637640087</v>
      </c>
      <c r="X15" s="11">
        <f>SUMIFS([1]!tbl_PRM_Activity[Annualised_Activity_Volume],[1]!tbl_PRM_Activity[Time_Variant_1_Label],S$14,[1]!tbl_PRM_Activity[Borough_Derived_SEL],A15, [1]!tbl_PRM_Activity[Initial_Dx_Amb_Cat1&amp;2],0,[1]!tbl_PRM_Activity[Example 3: Call Handling: Modules 0 &amp; 1 -  With Direct Booking],1)/52</f>
        <v>39.825753436538314</v>
      </c>
      <c r="Y15" s="10">
        <f>U15-X15</f>
        <v>228.48500008793951</v>
      </c>
      <c r="Z15" s="10">
        <f>SUMIFS([1]!tbl_PRM_Activity[Annualised_Activity_Volume],[1]!tbl_PRM_Activity[Time_Variant_1_Label],S$14,[1]!tbl_PRM_Activity[Borough_Derived_SEL],A15, [1]!tbl_PRM_Activity[Initial_Dx_Amb_Cat1&amp;2],0,[1]!tbl_PRM_Activity[Example 4: Module 0 &amp; 1 - with Direct Booking to GP &amp; GPOOH],1)/52</f>
        <v>50.057823792307808</v>
      </c>
      <c r="AA15" s="10">
        <f>U15-Z15</f>
        <v>218.25292973217003</v>
      </c>
      <c r="AB15" s="10">
        <f>SUMIFS([1]!tbl_PRM_Activity[Annualised_Activity_Volume],[1]!tbl_PRM_Activity[Time_Variant_1_Label],S$14,[1]!tbl_PRM_Activity[Borough_Derived_SEL],A15, [1]!tbl_PRM_Activity[Initial_Dx_Amb_Cat1&amp;2],0,[1]!tbl_PRM_Activity[Example 5: Module 0 &amp; 1 - with Direct Booking to GP &amp; GPOOH &amp; Signposting to GP],1)/52</f>
        <v>50.722548953846271</v>
      </c>
      <c r="AC15" s="10">
        <f>U15-AB15</f>
        <v>217.58820457063155</v>
      </c>
      <c r="AD15" s="10">
        <f>SUMIFS([1]!tbl_PRM_Activity[Annualised_Activity_Volume],[1]!tbl_PRM_Activity[Time_Variant_1_Label],S$14,[1]!tbl_PRM_Activity[Borough_Derived_SEL],A15, [1]!tbl_PRM_Activity[Initial_Dx_Amb_Cat1&amp;2],0,[1]!tbl_PRM_Activity[Example 6: Module 0 &amp; 1 - with Direct Booking to GP, GP hub, GPOOH, ED for injury &amp; Signposting to GP],1)/52</f>
        <v>64.876021440385486</v>
      </c>
      <c r="AE15" s="10">
        <f>U15-AD15</f>
        <v>203.43473208409233</v>
      </c>
      <c r="AF15" s="10">
        <f t="shared" ref="AF15:AF22" si="0">SUM(J15,W15)</f>
        <v>1253.5522344709591</v>
      </c>
      <c r="AG15" s="10">
        <f t="shared" ref="AG15:AG22" si="1">SUM(L15,Y15)</f>
        <v>1107.1648584978748</v>
      </c>
      <c r="AH15" s="10">
        <f t="shared" ref="AH15:AH22" si="2">SUM(N15,AA15)</f>
        <v>1070.0558528151817</v>
      </c>
      <c r="AI15" s="10">
        <f t="shared" ref="AI15:AI22" si="3">SUM(P15,AC15)</f>
        <v>1066.4449027728733</v>
      </c>
      <c r="AJ15" s="10">
        <f>SUM(R15,AE15)</f>
        <v>930.95016679788</v>
      </c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hidden="1" x14ac:dyDescent="0.35">
      <c r="A16" t="s">
        <v>6</v>
      </c>
      <c r="B16" s="10">
        <f t="shared" ref="B16:B22" si="4">SUM(C16:E16)</f>
        <v>1959.1720313993383</v>
      </c>
      <c r="C16" s="11">
        <v>62.020119001686218</v>
      </c>
      <c r="D16" s="11">
        <f>SUMIF([1]!tbl_PRM_Activity[Borough_Derived_SEL],A16,[1]!tbl_PRM_Activity[Annualised_Activity_Volume])/52</f>
        <v>1772.9874024631877</v>
      </c>
      <c r="E16" s="11">
        <f>SUMIF([1]!tbl_111Online_Activity[Borough],A16, [1]!tbl_111Online_Activity[Borough_111Online_Activity])/52</f>
        <v>124.16450993446448</v>
      </c>
      <c r="F16" s="11">
        <f>(SUMIFS([1]!tbl_PRM_Activity[Annualised_Activity_Volume],[1]!tbl_PRM_Activity[Time_Variant_1_Label],F$14,[1]!tbl_PRM_Activity[Borough_Derived_SEL],A16) +SUMIFS([1]!tbl_111Online_Activity[Borough_111Online_Activity],[1]!tbl_111Online_Activity[Time_Variant_1_Label],F$14,[1]!tbl_111Online_Activity[Borough],A16))/52</f>
        <v>1520.5097697658007</v>
      </c>
      <c r="G16" s="11">
        <f>SUMIFS([1]!tbl_PRM_Activity[Annualised_Activity_Volume],[1]!tbl_PRM_Activity[Time_Variant_1_Label],F$14,[1]!tbl_PRM_Activity[Borough_Derived_SEL],A16, [1]!tbl_PRM_Activity[Initial_Dx_Amb_Cat1&amp;2],1)/52</f>
        <v>60.575968396154671</v>
      </c>
      <c r="H16" s="10">
        <f t="shared" ref="H16:H22" si="5">F16-G16</f>
        <v>1459.9338013696461</v>
      </c>
      <c r="I16" s="10">
        <f>SUMIFS([1]!tbl_PRM_Activity[Annualised_Activity_Volume],[1]!tbl_PRM_Activity[Time_Variant_1_Label],F$14,[1]!tbl_PRM_Activity[Borough_Derived_SEL],A16,[1]!tbl_PRM_Activity[Initial_Dx_Amb_Cat1&amp;2],0, [1]!tbl_PRM_Activity[Example 2: Call Handling: Modules 0 &amp; 1 - No Direct Booking],1)/52</f>
        <v>143.65746087500267</v>
      </c>
      <c r="J16" s="10">
        <f t="shared" ref="J16:J22" si="6">H16-I16</f>
        <v>1316.2763404946434</v>
      </c>
      <c r="K16" s="11">
        <f>SUMIFS([1]!tbl_PRM_Activity[Annualised_Activity_Volume],[1]!tbl_PRM_Activity[Time_Variant_1_Label],F$14,[1]!tbl_PRM_Activity[Borough_Derived_SEL],A16, [1]!tbl_PRM_Activity[Initial_Dx_Amb_Cat1&amp;2],0,[1]!tbl_PRM_Activity[Example 3: Call Handling: Modules 0 &amp; 1 -  With Direct Booking],1)/52</f>
        <v>283.43840557116619</v>
      </c>
      <c r="L16" s="10">
        <f t="shared" ref="L16:L22" si="7">H16-K16</f>
        <v>1176.4953957984799</v>
      </c>
      <c r="M16" s="10">
        <f>SUMIFS([1]!tbl_PRM_Activity[Annualised_Activity_Volume],[1]!tbl_PRM_Activity[Time_Variant_1_Label],F$14,[1]!tbl_PRM_Activity[Borough_Derived_SEL],A16, [1]!tbl_PRM_Activity[Initial_Dx_Amb_Cat1&amp;2],0,[1]!tbl_PRM_Activity[Example 4: Module 0 &amp; 1 - with Direct Booking to GP &amp; GPOOH],1)/52</f>
        <v>328.61977537501235</v>
      </c>
      <c r="N16" s="10">
        <f t="shared" ref="N16:N22" si="8">H16-M16</f>
        <v>1131.3140259946338</v>
      </c>
      <c r="O16" s="10">
        <f>SUMIFS([1]!tbl_PRM_Activity[Annualised_Activity_Volume],[1]!tbl_PRM_Activity[Time_Variant_1_Label],F$14,[1]!tbl_PRM_Activity[Borough_Derived_SEL],A16, [1]!tbl_PRM_Activity[Initial_Dx_Amb_Cat1&amp;2],0,[1]!tbl_PRM_Activity[Example 5: Module 0 &amp; 1 - with Direct Booking to GP &amp; GPOOH &amp; Signposting to GP],1)/52</f>
        <v>332.70251961731896</v>
      </c>
      <c r="P16" s="10">
        <f t="shared" ref="P16:P22" si="9">H16-O16</f>
        <v>1127.231281752327</v>
      </c>
      <c r="Q16" s="10">
        <f>SUMIFS([1]!tbl_PRM_Activity[Annualised_Activity_Volume],[1]!tbl_PRM_Activity[Time_Variant_1_Label],F$14,[1]!tbl_PRM_Activity[Borough_Derived_SEL],A16, [1]!tbl_PRM_Activity[Initial_Dx_Amb_Cat1&amp;2],0,[1]!tbl_PRM_Activity[Example 6: Module 0 &amp; 1 - with Direct Booking to GP, GP hub, GPOOH, ED for injury &amp; Signposting to GP],1)/52</f>
        <v>517.12978741729682</v>
      </c>
      <c r="R16" s="10">
        <f t="shared" ref="R16:R22" si="10">H16-Q16</f>
        <v>942.80401395234924</v>
      </c>
      <c r="S16" s="11">
        <f>(SUMIFS([1]!tbl_PRM_Activity[Annualised_Activity_Volume],[1]!tbl_PRM_Activity[Time_Variant_1_Label],S$14,[1]!tbl_PRM_Activity[Borough_Derived_SEL],A16)+SUMIFS([1]!tbl_111Online_Activity[Borough_111Online_Activity],[1]!tbl_111Online_Activity[Time_Variant_1_Label],S$14,[1]!tbl_111Online_Activity[Borough],A16))/52</f>
        <v>376.64214263199585</v>
      </c>
      <c r="T16" s="11">
        <f>SUMIFS([1]!tbl_PRM_Activity[Annualised_Activity_Volume],[1]!tbl_PRM_Activity[Time_Variant_1_Label],S$14,[1]!tbl_PRM_Activity[Borough_Derived_SEL],A16, [1]!tbl_PRM_Activity[Initial_Dx_Amb_Cat1&amp;2],1)/52</f>
        <v>23.480112509615417</v>
      </c>
      <c r="U16" s="10">
        <f t="shared" ref="U16:U22" si="11">S16-T16</f>
        <v>353.16203012238043</v>
      </c>
      <c r="V16" s="10">
        <f>SUMIFS([1]!tbl_PRM_Activity[Annualised_Activity_Volume],[1]!tbl_PRM_Activity[Time_Variant_1_Label],S$14,[1]!tbl_PRM_Activity[Borough_Derived_SEL],A16,[1]!tbl_PRM_Activity[Initial_Dx_Amb_Cat1&amp;2],0,[1]!tbl_PRM_Activity[Example 2: Call Handling: Modules 0 &amp; 1 - No Direct Booking],1)/52</f>
        <v>21.662292880769275</v>
      </c>
      <c r="W16" s="10">
        <f t="shared" ref="W16:W22" si="12">U16-V16</f>
        <v>331.49973724161117</v>
      </c>
      <c r="X16" s="11">
        <f>SUMIFS([1]!tbl_PRM_Activity[Annualised_Activity_Volume],[1]!tbl_PRM_Activity[Time_Variant_1_Label],S$14,[1]!tbl_PRM_Activity[Borough_Derived_SEL],A16, [1]!tbl_PRM_Activity[Initial_Dx_Amb_Cat1&amp;2],0,[1]!tbl_PRM_Activity[Example 3: Call Handling: Modules 0 &amp; 1 -  With Direct Booking],1)/52</f>
        <v>47.803793940384736</v>
      </c>
      <c r="Y16" s="10">
        <f t="shared" ref="Y16:Y22" si="13">U16-X16</f>
        <v>305.35823618199572</v>
      </c>
      <c r="Z16" s="10">
        <f>SUMIFS([1]!tbl_PRM_Activity[Annualised_Activity_Volume],[1]!tbl_PRM_Activity[Time_Variant_1_Label],S$14,[1]!tbl_PRM_Activity[Borough_Derived_SEL],A16, [1]!tbl_PRM_Activity[Initial_Dx_Amb_Cat1&amp;2],0,[1]!tbl_PRM_Activity[Example 4: Module 0 &amp; 1 - with Direct Booking to GP &amp; GPOOH],1)/52</f>
        <v>65.113873513462536</v>
      </c>
      <c r="AA16" s="10">
        <f t="shared" ref="AA16:AA22" si="14">U16-Z16</f>
        <v>288.04815660891791</v>
      </c>
      <c r="AB16" s="10">
        <f>SUMIFS([1]!tbl_PRM_Activity[Annualised_Activity_Volume],[1]!tbl_PRM_Activity[Time_Variant_1_Label],S$14,[1]!tbl_PRM_Activity[Borough_Derived_SEL],A16, [1]!tbl_PRM_Activity[Initial_Dx_Amb_Cat1&amp;2],0,[1]!tbl_PRM_Activity[Example 5: Module 0 &amp; 1 - with Direct Booking to GP &amp; GPOOH &amp; Signposting to GP],1)/52</f>
        <v>65.900211561539521</v>
      </c>
      <c r="AC16" s="10">
        <f t="shared" ref="AC16:AC22" si="15">U16-AB16</f>
        <v>287.26181856084088</v>
      </c>
      <c r="AD16" s="10">
        <f>SUMIFS([1]!tbl_PRM_Activity[Annualised_Activity_Volume],[1]!tbl_PRM_Activity[Time_Variant_1_Label],S$14,[1]!tbl_PRM_Activity[Borough_Derived_SEL],A16, [1]!tbl_PRM_Activity[Initial_Dx_Amb_Cat1&amp;2],0,[1]!tbl_PRM_Activity[Example 6: Module 0 &amp; 1 - with Direct Booking to GP, GP hub, GPOOH, ED for injury &amp; Signposting to GP],1)/52</f>
        <v>95.864812865386881</v>
      </c>
      <c r="AE16" s="10">
        <f t="shared" ref="AE16:AE22" si="16">U16-AD16</f>
        <v>257.29721725699358</v>
      </c>
      <c r="AF16" s="10">
        <f t="shared" si="0"/>
        <v>1647.7760777362546</v>
      </c>
      <c r="AG16" s="10">
        <f t="shared" si="1"/>
        <v>1481.8536319804757</v>
      </c>
      <c r="AH16" s="10">
        <f t="shared" si="2"/>
        <v>1419.3621826035517</v>
      </c>
      <c r="AI16" s="10">
        <f t="shared" si="3"/>
        <v>1414.4931003131678</v>
      </c>
      <c r="AJ16" s="10">
        <f t="shared" ref="AJ16:AJ22" si="17">SUM(R16,AE16)</f>
        <v>1200.1012312093428</v>
      </c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hidden="1" x14ac:dyDescent="0.35">
      <c r="A17" t="s">
        <v>7</v>
      </c>
      <c r="B17" s="10">
        <f t="shared" si="4"/>
        <v>2065.306130671519</v>
      </c>
      <c r="C17" s="11">
        <v>93.103737694085794</v>
      </c>
      <c r="D17" s="11">
        <f>SUMIF([1]!tbl_PRM_Activity[Borough_Derived_SEL],A17,[1]!tbl_PRM_Activity[Annualised_Activity_Volume])/52</f>
        <v>1843.1907005708838</v>
      </c>
      <c r="E17" s="11">
        <f>SUMIF([1]!tbl_111Online_Activity[Borough],A17, [1]!tbl_111Online_Activity[Borough_111Online_Activity])/52</f>
        <v>129.01169240654957</v>
      </c>
      <c r="F17" s="11">
        <f>(SUMIFS([1]!tbl_PRM_Activity[Annualised_Activity_Volume],[1]!tbl_PRM_Activity[Time_Variant_1_Label],F$14,[1]!tbl_PRM_Activity[Borough_Derived_SEL],A17) +SUMIFS([1]!tbl_111Online_Activity[Borough_111Online_Activity],[1]!tbl_111Online_Activity[Time_Variant_1_Label],F$14,[1]!tbl_111Online_Activity[Borough],A17))/52</f>
        <v>1595.109821498284</v>
      </c>
      <c r="G17" s="11">
        <f>SUMIFS([1]!tbl_PRM_Activity[Annualised_Activity_Volume],[1]!tbl_PRM_Activity[Time_Variant_1_Label],F$14,[1]!tbl_PRM_Activity[Borough_Derived_SEL],A17, [1]!tbl_PRM_Activity[Initial_Dx_Amb_Cat1&amp;2],1)/52</f>
        <v>59.704190694231471</v>
      </c>
      <c r="H17" s="10">
        <f t="shared" si="5"/>
        <v>1535.4056308040524</v>
      </c>
      <c r="I17" s="10">
        <f>SUMIFS([1]!tbl_PRM_Activity[Annualised_Activity_Volume],[1]!tbl_PRM_Activity[Time_Variant_1_Label],F$14,[1]!tbl_PRM_Activity[Borough_Derived_SEL],A17,[1]!tbl_PRM_Activity[Initial_Dx_Amb_Cat1&amp;2],0, [1]!tbl_PRM_Activity[Example 2: Call Handling: Modules 0 &amp; 1 - No Direct Booking],1)/52</f>
        <v>173.46029537116007</v>
      </c>
      <c r="J17" s="10">
        <f t="shared" si="6"/>
        <v>1361.9453354328923</v>
      </c>
      <c r="K17" s="11">
        <f>SUMIFS([1]!tbl_PRM_Activity[Annualised_Activity_Volume],[1]!tbl_PRM_Activity[Time_Variant_1_Label],F$14,[1]!tbl_PRM_Activity[Borough_Derived_SEL],A17, [1]!tbl_PRM_Activity[Initial_Dx_Amb_Cat1&amp;2],0,[1]!tbl_PRM_Activity[Example 3: Call Handling: Modules 0 &amp; 1 -  With Direct Booking],1)/52</f>
        <v>328.73669987116773</v>
      </c>
      <c r="L17" s="10">
        <f t="shared" si="7"/>
        <v>1206.6689309328847</v>
      </c>
      <c r="M17" s="10">
        <f>SUMIFS([1]!tbl_PRM_Activity[Annualised_Activity_Volume],[1]!tbl_PRM_Activity[Time_Variant_1_Label],F$14,[1]!tbl_PRM_Activity[Borough_Derived_SEL],A17, [1]!tbl_PRM_Activity[Initial_Dx_Amb_Cat1&amp;2],0,[1]!tbl_PRM_Activity[Example 4: Module 0 &amp; 1 - with Direct Booking to GP &amp; GPOOH],1)/52</f>
        <v>346.49181000193306</v>
      </c>
      <c r="N17" s="10">
        <f t="shared" si="8"/>
        <v>1188.9138208021193</v>
      </c>
      <c r="O17" s="10">
        <f>SUMIFS([1]!tbl_PRM_Activity[Annualised_Activity_Volume],[1]!tbl_PRM_Activity[Time_Variant_1_Label],F$14,[1]!tbl_PRM_Activity[Borough_Derived_SEL],A17, [1]!tbl_PRM_Activity[Initial_Dx_Amb_Cat1&amp;2],0,[1]!tbl_PRM_Activity[Example 5: Module 0 &amp; 1 - with Direct Booking to GP &amp; GPOOH &amp; Signposting to GP],1)/52</f>
        <v>351.66279847308647</v>
      </c>
      <c r="P17" s="10">
        <f t="shared" si="9"/>
        <v>1183.7428323309659</v>
      </c>
      <c r="Q17" s="10">
        <f>SUMIFS([1]!tbl_PRM_Activity[Annualised_Activity_Volume],[1]!tbl_PRM_Activity[Time_Variant_1_Label],F$14,[1]!tbl_PRM_Activity[Borough_Derived_SEL],A17, [1]!tbl_PRM_Activity[Initial_Dx_Amb_Cat1&amp;2],0,[1]!tbl_PRM_Activity[Example 6: Module 0 &amp; 1 - with Direct Booking to GP, GP hub, GPOOH, ED for injury &amp; Signposting to GP],1)/52</f>
        <v>531.89289141729023</v>
      </c>
      <c r="R17" s="10">
        <f t="shared" si="10"/>
        <v>1003.5127393867622</v>
      </c>
      <c r="S17" s="11">
        <f>(SUMIFS([1]!tbl_PRM_Activity[Annualised_Activity_Volume],[1]!tbl_PRM_Activity[Time_Variant_1_Label],S$14,[1]!tbl_PRM_Activity[Borough_Derived_SEL],A17)+SUMIFS([1]!tbl_111Online_Activity[Borough_111Online_Activity],[1]!tbl_111Online_Activity[Time_Variant_1_Label],S$14,[1]!tbl_111Online_Activity[Borough],A17))/52</f>
        <v>377.09257147920067</v>
      </c>
      <c r="T17" s="11">
        <f>SUMIFS([1]!tbl_PRM_Activity[Annualised_Activity_Volume],[1]!tbl_PRM_Activity[Time_Variant_1_Label],S$14,[1]!tbl_PRM_Activity[Borough_Derived_SEL],A17, [1]!tbl_PRM_Activity[Initial_Dx_Amb_Cat1&amp;2],1)/52</f>
        <v>22.180363382692335</v>
      </c>
      <c r="U17" s="10">
        <f t="shared" si="11"/>
        <v>354.91220809650832</v>
      </c>
      <c r="V17" s="10">
        <f>SUMIFS([1]!tbl_PRM_Activity[Annualised_Activity_Volume],[1]!tbl_PRM_Activity[Time_Variant_1_Label],S$14,[1]!tbl_PRM_Activity[Borough_Derived_SEL],A17,[1]!tbl_PRM_Activity[Initial_Dx_Amb_Cat1&amp;2],0,[1]!tbl_PRM_Activity[Example 2: Call Handling: Modules 0 &amp; 1 - No Direct Booking],1)/52</f>
        <v>22.600626019230805</v>
      </c>
      <c r="W17" s="10">
        <f t="shared" si="12"/>
        <v>332.31158207727754</v>
      </c>
      <c r="X17" s="11">
        <f>SUMIFS([1]!tbl_PRM_Activity[Annualised_Activity_Volume],[1]!tbl_PRM_Activity[Time_Variant_1_Label],S$14,[1]!tbl_PRM_Activity[Borough_Derived_SEL],A17, [1]!tbl_PRM_Activity[Initial_Dx_Amb_Cat1&amp;2],0,[1]!tbl_PRM_Activity[Example 3: Call Handling: Modules 0 &amp; 1 -  With Direct Booking],1)/52</f>
        <v>50.894958986538661</v>
      </c>
      <c r="Y17" s="10">
        <f t="shared" si="13"/>
        <v>304.01724910996967</v>
      </c>
      <c r="Z17" s="10">
        <f>SUMIFS([1]!tbl_PRM_Activity[Annualised_Activity_Volume],[1]!tbl_PRM_Activity[Time_Variant_1_Label],S$14,[1]!tbl_PRM_Activity[Borough_Derived_SEL],A17, [1]!tbl_PRM_Activity[Initial_Dx_Amb_Cat1&amp;2],0,[1]!tbl_PRM_Activity[Example 4: Module 0 &amp; 1 - with Direct Booking to GP &amp; GPOOH],1)/52</f>
        <v>59.387081136539173</v>
      </c>
      <c r="AA17" s="10">
        <f t="shared" si="14"/>
        <v>295.52512695996916</v>
      </c>
      <c r="AB17" s="10">
        <f>SUMIFS([1]!tbl_PRM_Activity[Annualised_Activity_Volume],[1]!tbl_PRM_Activity[Time_Variant_1_Label],S$14,[1]!tbl_PRM_Activity[Borough_Derived_SEL],A17, [1]!tbl_PRM_Activity[Initial_Dx_Amb_Cat1&amp;2],0,[1]!tbl_PRM_Activity[Example 5: Module 0 &amp; 1 - with Direct Booking to GP &amp; GPOOH &amp; Signposting to GP],1)/52</f>
        <v>60.21375925384681</v>
      </c>
      <c r="AC17" s="10">
        <f t="shared" si="15"/>
        <v>294.69844884266149</v>
      </c>
      <c r="AD17" s="10">
        <f>SUMIFS([1]!tbl_PRM_Activity[Annualised_Activity_Volume],[1]!tbl_PRM_Activity[Time_Variant_1_Label],S$14,[1]!tbl_PRM_Activity[Borough_Derived_SEL],A17, [1]!tbl_PRM_Activity[Initial_Dx_Amb_Cat1&amp;2],0,[1]!tbl_PRM_Activity[Example 6: Module 0 &amp; 1 - with Direct Booking to GP, GP hub, GPOOH, ED for injury &amp; Signposting to GP],1)/52</f>
        <v>88.337170613463584</v>
      </c>
      <c r="AE17" s="10">
        <f t="shared" si="16"/>
        <v>266.57503748304475</v>
      </c>
      <c r="AF17" s="10">
        <f t="shared" si="0"/>
        <v>1694.2569175101698</v>
      </c>
      <c r="AG17" s="10">
        <f t="shared" si="1"/>
        <v>1510.6861800428544</v>
      </c>
      <c r="AH17" s="10">
        <f t="shared" si="2"/>
        <v>1484.4389477620884</v>
      </c>
      <c r="AI17" s="10">
        <f t="shared" si="3"/>
        <v>1478.4412811736274</v>
      </c>
      <c r="AJ17" s="10">
        <f t="shared" si="17"/>
        <v>1270.0877768698069</v>
      </c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hidden="1" x14ac:dyDescent="0.35">
      <c r="A18" t="s">
        <v>8</v>
      </c>
      <c r="B18" s="10">
        <f t="shared" si="4"/>
        <v>2056.2122324197571</v>
      </c>
      <c r="C18" s="11">
        <v>113.44905245095372</v>
      </c>
      <c r="D18" s="11">
        <f>SUMIF([1]!tbl_PRM_Activity[Borough_Derived_SEL],A18,[1]!tbl_PRM_Activity[Annualised_Activity_Volume])/52</f>
        <v>1815.6646258016735</v>
      </c>
      <c r="E18" s="11">
        <f>SUMIF([1]!tbl_111Online_Activity[Borough],A18, [1]!tbl_111Online_Activity[Borough_111Online_Activity])/52</f>
        <v>127.09855416712998</v>
      </c>
      <c r="F18" s="11">
        <f>(SUMIFS([1]!tbl_PRM_Activity[Annualised_Activity_Volume],[1]!tbl_PRM_Activity[Time_Variant_1_Label],F$14,[1]!tbl_PRM_Activity[Borough_Derived_SEL],A18) +SUMIFS([1]!tbl_111Online_Activity[Borough_111Online_Activity],[1]!tbl_111Online_Activity[Time_Variant_1_Label],F$14,[1]!tbl_111Online_Activity[Borough],A18))/52</f>
        <v>1546.9946875888779</v>
      </c>
      <c r="G18" s="11">
        <f>SUMIFS([1]!tbl_PRM_Activity[Annualised_Activity_Volume],[1]!tbl_PRM_Activity[Time_Variant_1_Label],F$14,[1]!tbl_PRM_Activity[Borough_Derived_SEL],A18, [1]!tbl_PRM_Activity[Initial_Dx_Amb_Cat1&amp;2],1)/52</f>
        <v>50.915161203846459</v>
      </c>
      <c r="H18" s="10">
        <f t="shared" si="5"/>
        <v>1496.0795263850314</v>
      </c>
      <c r="I18" s="10">
        <f>SUMIFS([1]!tbl_PRM_Activity[Annualised_Activity_Volume],[1]!tbl_PRM_Activity[Time_Variant_1_Label],F$14,[1]!tbl_PRM_Activity[Borough_Derived_SEL],A18,[1]!tbl_PRM_Activity[Initial_Dx_Amb_Cat1&amp;2],0, [1]!tbl_PRM_Activity[Example 2: Call Handling: Modules 0 &amp; 1 - No Direct Booking],1)/52</f>
        <v>205.41009591731515</v>
      </c>
      <c r="J18" s="10">
        <f t="shared" si="6"/>
        <v>1290.6694304677162</v>
      </c>
      <c r="K18" s="11">
        <f>SUMIFS([1]!tbl_PRM_Activity[Annualised_Activity_Volume],[1]!tbl_PRM_Activity[Time_Variant_1_Label],F$14,[1]!tbl_PRM_Activity[Borough_Derived_SEL],A18, [1]!tbl_PRM_Activity[Initial_Dx_Amb_Cat1&amp;2],0,[1]!tbl_PRM_Activity[Example 3: Call Handling: Modules 0 &amp; 1 -  With Direct Booking],1)/52</f>
        <v>374.0835836576988</v>
      </c>
      <c r="L18" s="10">
        <f t="shared" si="7"/>
        <v>1121.9959427273325</v>
      </c>
      <c r="M18" s="10">
        <f>SUMIFS([1]!tbl_PRM_Activity[Annualised_Activity_Volume],[1]!tbl_PRM_Activity[Time_Variant_1_Label],F$14,[1]!tbl_PRM_Activity[Borough_Derived_SEL],A18, [1]!tbl_PRM_Activity[Initial_Dx_Amb_Cat1&amp;2],0,[1]!tbl_PRM_Activity[Example 4: Module 0 &amp; 1 - with Direct Booking to GP &amp; GPOOH],1)/52</f>
        <v>454.31705202306966</v>
      </c>
      <c r="N18" s="10">
        <f t="shared" si="8"/>
        <v>1041.7624743619617</v>
      </c>
      <c r="O18" s="10">
        <f>SUMIFS([1]!tbl_PRM_Activity[Annualised_Activity_Volume],[1]!tbl_PRM_Activity[Time_Variant_1_Label],F$14,[1]!tbl_PRM_Activity[Borough_Derived_SEL],A18, [1]!tbl_PRM_Activity[Initial_Dx_Amb_Cat1&amp;2],0,[1]!tbl_PRM_Activity[Example 5: Module 0 &amp; 1 - with Direct Booking to GP &amp; GPOOH &amp; Signposting to GP],1)/52</f>
        <v>459.57037002498998</v>
      </c>
      <c r="P18" s="10">
        <f t="shared" si="9"/>
        <v>1036.5091563600413</v>
      </c>
      <c r="Q18" s="10">
        <f>SUMIFS([1]!tbl_PRM_Activity[Annualised_Activity_Volume],[1]!tbl_PRM_Activity[Time_Variant_1_Label],F$14,[1]!tbl_PRM_Activity[Borough_Derived_SEL],A18, [1]!tbl_PRM_Activity[Initial_Dx_Amb_Cat1&amp;2],0,[1]!tbl_PRM_Activity[Example 6: Module 0 &amp; 1 - with Direct Booking to GP, GP hub, GPOOH, ED for injury &amp; Signposting to GP],1)/52</f>
        <v>576.47752410189742</v>
      </c>
      <c r="R18" s="10">
        <f t="shared" si="10"/>
        <v>919.60200228313397</v>
      </c>
      <c r="S18" s="11">
        <f>(SUMIFS([1]!tbl_PRM_Activity[Annualised_Activity_Volume],[1]!tbl_PRM_Activity[Time_Variant_1_Label],S$14,[1]!tbl_PRM_Activity[Borough_Derived_SEL],A18)+SUMIFS([1]!tbl_111Online_Activity[Borough_111Online_Activity],[1]!tbl_111Online_Activity[Time_Variant_1_Label],S$14,[1]!tbl_111Online_Activity[Borough],A18))/52</f>
        <v>395.7684923800237</v>
      </c>
      <c r="T18" s="11">
        <f>SUMIFS([1]!tbl_PRM_Activity[Annualised_Activity_Volume],[1]!tbl_PRM_Activity[Time_Variant_1_Label],S$14,[1]!tbl_PRM_Activity[Borough_Derived_SEL],A18, [1]!tbl_PRM_Activity[Initial_Dx_Amb_Cat1&amp;2],1)/52</f>
        <v>21.595703732692321</v>
      </c>
      <c r="U18" s="10">
        <f t="shared" si="11"/>
        <v>374.1727886473314</v>
      </c>
      <c r="V18" s="10">
        <f>SUMIFS([1]!tbl_PRM_Activity[Annualised_Activity_Volume],[1]!tbl_PRM_Activity[Time_Variant_1_Label],S$14,[1]!tbl_PRM_Activity[Borough_Derived_SEL],A18,[1]!tbl_PRM_Activity[Initial_Dx_Amb_Cat1&amp;2],0,[1]!tbl_PRM_Activity[Example 2: Call Handling: Modules 0 &amp; 1 - No Direct Booking],1)/52</f>
        <v>30.476017055769141</v>
      </c>
      <c r="W18" s="10">
        <f t="shared" si="12"/>
        <v>343.69677159156225</v>
      </c>
      <c r="X18" s="11">
        <f>SUMIFS([1]!tbl_PRM_Activity[Annualised_Activity_Volume],[1]!tbl_PRM_Activity[Time_Variant_1_Label],S$14,[1]!tbl_PRM_Activity[Borough_Derived_SEL],A18, [1]!tbl_PRM_Activity[Initial_Dx_Amb_Cat1&amp;2],0,[1]!tbl_PRM_Activity[Example 3: Call Handling: Modules 0 &amp; 1 -  With Direct Booking],1)/52</f>
        <v>56.962024771154617</v>
      </c>
      <c r="Y18" s="10">
        <f t="shared" si="13"/>
        <v>317.21076387617677</v>
      </c>
      <c r="Z18" s="10">
        <f>SUMIFS([1]!tbl_PRM_Activity[Annualised_Activity_Volume],[1]!tbl_PRM_Activity[Time_Variant_1_Label],S$14,[1]!tbl_PRM_Activity[Borough_Derived_SEL],A18, [1]!tbl_PRM_Activity[Initial_Dx_Amb_Cat1&amp;2],0,[1]!tbl_PRM_Activity[Example 4: Module 0 &amp; 1 - with Direct Booking to GP &amp; GPOOH],1)/52</f>
        <v>84.939845961540101</v>
      </c>
      <c r="AA18" s="10">
        <f t="shared" si="14"/>
        <v>289.23294268579127</v>
      </c>
      <c r="AB18" s="10">
        <f>SUMIFS([1]!tbl_PRM_Activity[Annualised_Activity_Volume],[1]!tbl_PRM_Activity[Time_Variant_1_Label],S$14,[1]!tbl_PRM_Activity[Borough_Derived_SEL],A18, [1]!tbl_PRM_Activity[Initial_Dx_Amb_Cat1&amp;2],0,[1]!tbl_PRM_Activity[Example 5: Module 0 &amp; 1 - with Direct Booking to GP &amp; GPOOH &amp; Signposting to GP],1)/52</f>
        <v>85.827886065386465</v>
      </c>
      <c r="AC18" s="10">
        <f t="shared" si="15"/>
        <v>288.34490258194495</v>
      </c>
      <c r="AD18" s="10">
        <f>SUMIFS([1]!tbl_PRM_Activity[Annualised_Activity_Volume],[1]!tbl_PRM_Activity[Time_Variant_1_Label],S$14,[1]!tbl_PRM_Activity[Borough_Derived_SEL],A18, [1]!tbl_PRM_Activity[Initial_Dx_Amb_Cat1&amp;2],0,[1]!tbl_PRM_Activity[Example 6: Module 0 &amp; 1 - with Direct Booking to GP, GP hub, GPOOH, ED for injury &amp; Signposting to GP],1)/52</f>
        <v>113.01356533846446</v>
      </c>
      <c r="AE18" s="10">
        <f t="shared" si="16"/>
        <v>261.15922330886696</v>
      </c>
      <c r="AF18" s="10">
        <f t="shared" si="0"/>
        <v>1634.3662020592785</v>
      </c>
      <c r="AG18" s="10">
        <f t="shared" si="1"/>
        <v>1439.2067066035092</v>
      </c>
      <c r="AH18" s="10">
        <f t="shared" si="2"/>
        <v>1330.9954170477531</v>
      </c>
      <c r="AI18" s="10">
        <f t="shared" si="3"/>
        <v>1324.8540589419863</v>
      </c>
      <c r="AJ18" s="10">
        <f t="shared" si="17"/>
        <v>1180.761225592001</v>
      </c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hidden="1" x14ac:dyDescent="0.35">
      <c r="A19" t="s">
        <v>9</v>
      </c>
      <c r="B19" s="10">
        <f t="shared" si="4"/>
        <v>2204.9957792156924</v>
      </c>
      <c r="C19" s="11">
        <v>94.258383136382633</v>
      </c>
      <c r="D19" s="11">
        <f>SUMIF([1]!tbl_PRM_Activity[Borough_Derived_SEL],A19,[1]!tbl_PRM_Activity[Annualised_Activity_Volume])/52</f>
        <v>1972.6633954862143</v>
      </c>
      <c r="E19" s="11">
        <f>SUMIF([1]!tbl_111Online_Activity[Borough],A19, [1]!tbl_111Online_Activity[Borough_111Online_Activity])/52</f>
        <v>138.07400059309555</v>
      </c>
      <c r="F19" s="11">
        <f>(SUMIFS([1]!tbl_PRM_Activity[Annualised_Activity_Volume],[1]!tbl_PRM_Activity[Time_Variant_1_Label],F$14,[1]!tbl_PRM_Activity[Borough_Derived_SEL],A19) +SUMIFS([1]!tbl_111Online_Activity[Borough_111Online_Activity],[1]!tbl_111Online_Activity[Time_Variant_1_Label],F$14,[1]!tbl_111Online_Activity[Borough],A19))/52</f>
        <v>1696.7273366196143</v>
      </c>
      <c r="G19" s="11">
        <f>SUMIFS([1]!tbl_PRM_Activity[Annualised_Activity_Volume],[1]!tbl_PRM_Activity[Time_Variant_1_Label],F$14,[1]!tbl_PRM_Activity[Borough_Derived_SEL],A19, [1]!tbl_PRM_Activity[Initial_Dx_Amb_Cat1&amp;2],1)/52</f>
        <v>59.726740900000841</v>
      </c>
      <c r="H19" s="10">
        <f t="shared" si="5"/>
        <v>1637.0005957196136</v>
      </c>
      <c r="I19" s="10">
        <f>SUMIFS([1]!tbl_PRM_Activity[Annualised_Activity_Volume],[1]!tbl_PRM_Activity[Time_Variant_1_Label],F$14,[1]!tbl_PRM_Activity[Borough_Derived_SEL],A19,[1]!tbl_PRM_Activity[Initial_Dx_Amb_Cat1&amp;2],0, [1]!tbl_PRM_Activity[Example 2: Call Handling: Modules 0 &amp; 1 - No Direct Booking],1)/52</f>
        <v>187.87315305962167</v>
      </c>
      <c r="J19" s="10">
        <f t="shared" si="6"/>
        <v>1449.1274426599919</v>
      </c>
      <c r="K19" s="11">
        <f>SUMIFS([1]!tbl_PRM_Activity[Annualised_Activity_Volume],[1]!tbl_PRM_Activity[Time_Variant_1_Label],F$14,[1]!tbl_PRM_Activity[Borough_Derived_SEL],A19, [1]!tbl_PRM_Activity[Initial_Dx_Amb_Cat1&amp;2],0,[1]!tbl_PRM_Activity[Example 3: Call Handling: Modules 0 &amp; 1 -  With Direct Booking],1)/52</f>
        <v>364.16691967308731</v>
      </c>
      <c r="L19" s="10">
        <f t="shared" si="7"/>
        <v>1272.8336760465263</v>
      </c>
      <c r="M19" s="10">
        <f>SUMIFS([1]!tbl_PRM_Activity[Annualised_Activity_Volume],[1]!tbl_PRM_Activity[Time_Variant_1_Label],F$14,[1]!tbl_PRM_Activity[Borough_Derived_SEL],A19, [1]!tbl_PRM_Activity[Initial_Dx_Amb_Cat1&amp;2],0,[1]!tbl_PRM_Activity[Example 4: Module 0 &amp; 1 - with Direct Booking to GP &amp; GPOOH],1)/52</f>
        <v>454.07489315768908</v>
      </c>
      <c r="N19" s="10">
        <f t="shared" si="8"/>
        <v>1182.9257025619245</v>
      </c>
      <c r="O19" s="10">
        <f>SUMIFS([1]!tbl_PRM_Activity[Annualised_Activity_Volume],[1]!tbl_PRM_Activity[Time_Variant_1_Label],F$14,[1]!tbl_PRM_Activity[Borough_Derived_SEL],A19, [1]!tbl_PRM_Activity[Initial_Dx_Amb_Cat1&amp;2],0,[1]!tbl_PRM_Activity[Example 5: Module 0 &amp; 1 - with Direct Booking to GP &amp; GPOOH &amp; Signposting to GP],1)/52</f>
        <v>459.82092217114774</v>
      </c>
      <c r="P19" s="10">
        <f t="shared" si="9"/>
        <v>1177.1796735484659</v>
      </c>
      <c r="Q19" s="10">
        <f>SUMIFS([1]!tbl_PRM_Activity[Annualised_Activity_Volume],[1]!tbl_PRM_Activity[Time_Variant_1_Label],F$14,[1]!tbl_PRM_Activity[Borough_Derived_SEL],A19, [1]!tbl_PRM_Activity[Initial_Dx_Amb_Cat1&amp;2],0,[1]!tbl_PRM_Activity[Example 6: Module 0 &amp; 1 - with Direct Booking to GP, GP hub, GPOOH, ED for injury &amp; Signposting to GP],1)/52</f>
        <v>607.07169973074349</v>
      </c>
      <c r="R19" s="10">
        <f t="shared" si="10"/>
        <v>1029.92889598887</v>
      </c>
      <c r="S19" s="11">
        <f>(SUMIFS([1]!tbl_PRM_Activity[Annualised_Activity_Volume],[1]!tbl_PRM_Activity[Time_Variant_1_Label],S$14,[1]!tbl_PRM_Activity[Borough_Derived_SEL],A19)+SUMIFS([1]!tbl_111Online_Activity[Borough_111Online_Activity],[1]!tbl_111Online_Activity[Time_Variant_1_Label],S$14,[1]!tbl_111Online_Activity[Borough],A19))/52</f>
        <v>414.01005945978153</v>
      </c>
      <c r="T19" s="11">
        <f>SUMIFS([1]!tbl_PRM_Activity[Annualised_Activity_Volume],[1]!tbl_PRM_Activity[Time_Variant_1_Label],S$14,[1]!tbl_PRM_Activity[Borough_Derived_SEL],A19, [1]!tbl_PRM_Activity[Initial_Dx_Amb_Cat1&amp;2],1)/52</f>
        <v>24.596937244230809</v>
      </c>
      <c r="U19" s="10">
        <f t="shared" si="11"/>
        <v>389.41312221555074</v>
      </c>
      <c r="V19" s="10">
        <f>SUMIFS([1]!tbl_PRM_Activity[Annualised_Activity_Volume],[1]!tbl_PRM_Activity[Time_Variant_1_Label],S$14,[1]!tbl_PRM_Activity[Borough_Derived_SEL],A19,[1]!tbl_PRM_Activity[Initial_Dx_Amb_Cat1&amp;2],0,[1]!tbl_PRM_Activity[Example 2: Call Handling: Modules 0 &amp; 1 - No Direct Booking],1)/52</f>
        <v>25.31274063653844</v>
      </c>
      <c r="W19" s="10">
        <f t="shared" si="12"/>
        <v>364.10038157901232</v>
      </c>
      <c r="X19" s="11">
        <f>SUMIFS([1]!tbl_PRM_Activity[Annualised_Activity_Volume],[1]!tbl_PRM_Activity[Time_Variant_1_Label],S$14,[1]!tbl_PRM_Activity[Borough_Derived_SEL],A19, [1]!tbl_PRM_Activity[Initial_Dx_Amb_Cat1&amp;2],0,[1]!tbl_PRM_Activity[Example 3: Call Handling: Modules 0 &amp; 1 -  With Direct Booking],1)/52</f>
        <v>54.515307990385132</v>
      </c>
      <c r="Y19" s="10">
        <f t="shared" si="13"/>
        <v>334.89781422516563</v>
      </c>
      <c r="Z19" s="10">
        <f>SUMIFS([1]!tbl_PRM_Activity[Annualised_Activity_Volume],[1]!tbl_PRM_Activity[Time_Variant_1_Label],S$14,[1]!tbl_PRM_Activity[Borough_Derived_SEL],A19, [1]!tbl_PRM_Activity[Initial_Dx_Amb_Cat1&amp;2],0,[1]!tbl_PRM_Activity[Example 4: Module 0 &amp; 1 - with Direct Booking to GP &amp; GPOOH],1)/52</f>
        <v>85.745313598078468</v>
      </c>
      <c r="AA19" s="10">
        <f t="shared" si="14"/>
        <v>303.66780861747225</v>
      </c>
      <c r="AB19" s="10">
        <f>SUMIFS([1]!tbl_PRM_Activity[Annualised_Activity_Volume],[1]!tbl_PRM_Activity[Time_Variant_1_Label],S$14,[1]!tbl_PRM_Activity[Borough_Derived_SEL],A19, [1]!tbl_PRM_Activity[Initial_Dx_Amb_Cat1&amp;2],0,[1]!tbl_PRM_Activity[Example 5: Module 0 &amp; 1 - with Direct Booking to GP &amp; GPOOH &amp; Signposting to GP],1)/52</f>
        <v>86.553759659616816</v>
      </c>
      <c r="AC19" s="10">
        <f t="shared" si="15"/>
        <v>302.8593625559339</v>
      </c>
      <c r="AD19" s="10">
        <f>SUMIFS([1]!tbl_PRM_Activity[Annualised_Activity_Volume],[1]!tbl_PRM_Activity[Time_Variant_1_Label],S$14,[1]!tbl_PRM_Activity[Borough_Derived_SEL],A19, [1]!tbl_PRM_Activity[Initial_Dx_Amb_Cat1&amp;2],0,[1]!tbl_PRM_Activity[Example 6: Module 0 &amp; 1 - with Direct Booking to GP, GP hub, GPOOH, ED for injury &amp; Signposting to GP],1)/52</f>
        <v>113.72368572115657</v>
      </c>
      <c r="AE19" s="10">
        <f t="shared" si="16"/>
        <v>275.68943649439416</v>
      </c>
      <c r="AF19" s="10">
        <f t="shared" si="0"/>
        <v>1813.2278242390041</v>
      </c>
      <c r="AG19" s="10">
        <f t="shared" si="1"/>
        <v>1607.7314902716919</v>
      </c>
      <c r="AH19" s="10">
        <f t="shared" si="2"/>
        <v>1486.5935111793967</v>
      </c>
      <c r="AI19" s="10">
        <f t="shared" si="3"/>
        <v>1480.0390361043997</v>
      </c>
      <c r="AJ19" s="10">
        <f t="shared" si="17"/>
        <v>1305.6183324832641</v>
      </c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hidden="1" x14ac:dyDescent="0.35">
      <c r="A20" t="s">
        <v>10</v>
      </c>
      <c r="B20" s="10">
        <f t="shared" si="4"/>
        <v>3737.9023890387389</v>
      </c>
      <c r="C20" s="11">
        <v>1531.7673660965443</v>
      </c>
      <c r="D20" s="11">
        <f>SUMIF([1]!tbl_PRM_Activity[Borough_Derived_SEL],A20,[1]!tbl_PRM_Activity[Annualised_Activity_Volume])/52</f>
        <v>2206.1350229421946</v>
      </c>
      <c r="E20" s="11">
        <f>SUMIF([1]!tbl_111Online_Activity[Borough],A20, [1]!tbl_111Online_Activity[Borough_111Online_Activity])/52</f>
        <v>0</v>
      </c>
      <c r="F20" s="11">
        <f>(SUMIFS([1]!tbl_PRM_Activity[Annualised_Activity_Volume],[1]!tbl_PRM_Activity[Time_Variant_1_Label],F$14,[1]!tbl_PRM_Activity[Borough_Derived_SEL],A20) +SUMIFS([1]!tbl_111Online_Activity[Borough_111Online_Activity],[1]!tbl_111Online_Activity[Time_Variant_1_Label],F$14,[1]!tbl_111Online_Activity[Borough],A20))/52</f>
        <v>1730.2811404172244</v>
      </c>
      <c r="G20" s="11">
        <f>SUMIFS([1]!tbl_PRM_Activity[Annualised_Activity_Volume],[1]!tbl_PRM_Activity[Time_Variant_1_Label],F$14,[1]!tbl_PRM_Activity[Borough_Derived_SEL],A20, [1]!tbl_PRM_Activity[Initial_Dx_Amb_Cat1&amp;2],1)/52</f>
        <v>56.908368911538801</v>
      </c>
      <c r="H20" s="10">
        <f t="shared" si="5"/>
        <v>1673.3727715056855</v>
      </c>
      <c r="I20" s="10">
        <f>SUMIFS([1]!tbl_PRM_Activity[Annualised_Activity_Volume],[1]!tbl_PRM_Activity[Time_Variant_1_Label],F$14,[1]!tbl_PRM_Activity[Borough_Derived_SEL],A20,[1]!tbl_PRM_Activity[Initial_Dx_Amb_Cat1&amp;2],0, [1]!tbl_PRM_Activity[Example 2: Call Handling: Modules 0 &amp; 1 - No Direct Booking],1)/52</f>
        <v>337.97083592308445</v>
      </c>
      <c r="J20" s="10">
        <f t="shared" si="6"/>
        <v>1335.401935582601</v>
      </c>
      <c r="K20" s="11">
        <f>SUMIFS([1]!tbl_PRM_Activity[Annualised_Activity_Volume],[1]!tbl_PRM_Activity[Time_Variant_1_Label],F$14,[1]!tbl_PRM_Activity[Borough_Derived_SEL],A20, [1]!tbl_PRM_Activity[Initial_Dx_Amb_Cat1&amp;2],0,[1]!tbl_PRM_Activity[Example 3: Call Handling: Modules 0 &amp; 1 -  With Direct Booking],1)/52</f>
        <v>525.25915826923199</v>
      </c>
      <c r="L20" s="10">
        <f t="shared" si="7"/>
        <v>1148.1136132364536</v>
      </c>
      <c r="M20" s="10">
        <f>SUMIFS([1]!tbl_PRM_Activity[Annualised_Activity_Volume],[1]!tbl_PRM_Activity[Time_Variant_1_Label],F$14,[1]!tbl_PRM_Activity[Borough_Derived_SEL],A20, [1]!tbl_PRM_Activity[Initial_Dx_Amb_Cat1&amp;2],0,[1]!tbl_PRM_Activity[Example 4: Module 0 &amp; 1 - with Direct Booking to GP &amp; GPOOH],1)/52</f>
        <v>606.56653345192274</v>
      </c>
      <c r="N20" s="10">
        <f t="shared" si="8"/>
        <v>1066.8062380537626</v>
      </c>
      <c r="O20" s="10">
        <f>SUMIFS([1]!tbl_PRM_Activity[Annualised_Activity_Volume],[1]!tbl_PRM_Activity[Time_Variant_1_Label],F$14,[1]!tbl_PRM_Activity[Borough_Derived_SEL],A20, [1]!tbl_PRM_Activity[Initial_Dx_Amb_Cat1&amp;2],0,[1]!tbl_PRM_Activity[Example 5: Module 0 &amp; 1 - with Direct Booking to GP &amp; GPOOH &amp; Signposting to GP],1)/52</f>
        <v>607.87953970961485</v>
      </c>
      <c r="P20" s="10">
        <f t="shared" si="9"/>
        <v>1065.4932317960706</v>
      </c>
      <c r="Q20" s="10">
        <f>SUMIFS([1]!tbl_PRM_Activity[Annualised_Activity_Volume],[1]!tbl_PRM_Activity[Time_Variant_1_Label],F$14,[1]!tbl_PRM_Activity[Borough_Derived_SEL],A20, [1]!tbl_PRM_Activity[Initial_Dx_Amb_Cat1&amp;2],0,[1]!tbl_PRM_Activity[Example 6: Module 0 &amp; 1 - with Direct Booking to GP, GP hub, GPOOH, ED for injury &amp; Signposting to GP],1)/52</f>
        <v>747.13053017114646</v>
      </c>
      <c r="R20" s="10">
        <f t="shared" si="10"/>
        <v>926.24224133453902</v>
      </c>
      <c r="S20" s="11">
        <f>(SUMIFS([1]!tbl_PRM_Activity[Annualised_Activity_Volume],[1]!tbl_PRM_Activity[Time_Variant_1_Label],S$14,[1]!tbl_PRM_Activity[Borough_Derived_SEL],A20)+SUMIFS([1]!tbl_111Online_Activity[Borough_111Online_Activity],[1]!tbl_111Online_Activity[Time_Variant_1_Label],S$14,[1]!tbl_111Online_Activity[Borough],A20))/52</f>
        <v>475.85388252500286</v>
      </c>
      <c r="T20" s="11">
        <f>SUMIFS([1]!tbl_PRM_Activity[Annualised_Activity_Volume],[1]!tbl_PRM_Activity[Time_Variant_1_Label],S$14,[1]!tbl_PRM_Activity[Borough_Derived_SEL],A20, [1]!tbl_PRM_Activity[Initial_Dx_Amb_Cat1&amp;2],1)/52</f>
        <v>32.086654126923037</v>
      </c>
      <c r="U20" s="10">
        <f t="shared" si="11"/>
        <v>443.76722839807985</v>
      </c>
      <c r="V20" s="10">
        <f>SUMIFS([1]!tbl_PRM_Activity[Annualised_Activity_Volume],[1]!tbl_PRM_Activity[Time_Variant_1_Label],S$14,[1]!tbl_PRM_Activity[Borough_Derived_SEL],A20,[1]!tbl_PRM_Activity[Initial_Dx_Amb_Cat1&amp;2],0,[1]!tbl_PRM_Activity[Example 2: Call Handling: Modules 0 &amp; 1 - No Direct Booking],1)/52</f>
        <v>87.48971807500098</v>
      </c>
      <c r="W20" s="10">
        <f t="shared" si="12"/>
        <v>356.2775103230789</v>
      </c>
      <c r="X20" s="11">
        <f>SUMIFS([1]!tbl_PRM_Activity[Annualised_Activity_Volume],[1]!tbl_PRM_Activity[Time_Variant_1_Label],S$14,[1]!tbl_PRM_Activity[Borough_Derived_SEL],A20, [1]!tbl_PRM_Activity[Initial_Dx_Amb_Cat1&amp;2],0,[1]!tbl_PRM_Activity[Example 3: Call Handling: Modules 0 &amp; 1 -  With Direct Booking],1)/52</f>
        <v>134.80423542500245</v>
      </c>
      <c r="Y20" s="10">
        <f t="shared" si="13"/>
        <v>308.96299297307741</v>
      </c>
      <c r="Z20" s="10">
        <f>SUMIFS([1]!tbl_PRM_Activity[Annualised_Activity_Volume],[1]!tbl_PRM_Activity[Time_Variant_1_Label],S$14,[1]!tbl_PRM_Activity[Borough_Derived_SEL],A20, [1]!tbl_PRM_Activity[Initial_Dx_Amb_Cat1&amp;2],0,[1]!tbl_PRM_Activity[Example 4: Module 0 &amp; 1 - with Direct Booking to GP &amp; GPOOH],1)/52</f>
        <v>169.95831160192651</v>
      </c>
      <c r="AA20" s="10">
        <f t="shared" si="14"/>
        <v>273.80891679615331</v>
      </c>
      <c r="AB20" s="10">
        <f>SUMIFS([1]!tbl_PRM_Activity[Annualised_Activity_Volume],[1]!tbl_PRM_Activity[Time_Variant_1_Label],S$14,[1]!tbl_PRM_Activity[Borough_Derived_SEL],A20, [1]!tbl_PRM_Activity[Initial_Dx_Amb_Cat1&amp;2],0,[1]!tbl_PRM_Activity[Example 5: Module 0 &amp; 1 - with Direct Booking to GP &amp; GPOOH &amp; Signposting to GP],1)/52</f>
        <v>170.32250514808027</v>
      </c>
      <c r="AC20" s="10">
        <f t="shared" si="15"/>
        <v>273.44472324999958</v>
      </c>
      <c r="AD20" s="10">
        <f>SUMIFS([1]!tbl_PRM_Activity[Annualised_Activity_Volume],[1]!tbl_PRM_Activity[Time_Variant_1_Label],S$14,[1]!tbl_PRM_Activity[Borough_Derived_SEL],A20, [1]!tbl_PRM_Activity[Initial_Dx_Amb_Cat1&amp;2],0,[1]!tbl_PRM_Activity[Example 6: Module 0 &amp; 1 - with Direct Booking to GP, GP hub, GPOOH, ED for injury &amp; Signposting to GP],1)/52</f>
        <v>199.88991689423531</v>
      </c>
      <c r="AE20" s="10">
        <f t="shared" si="16"/>
        <v>243.87731150384454</v>
      </c>
      <c r="AF20" s="10">
        <f t="shared" si="0"/>
        <v>1691.67944590568</v>
      </c>
      <c r="AG20" s="10">
        <f t="shared" si="1"/>
        <v>1457.0766062095311</v>
      </c>
      <c r="AH20" s="10">
        <f t="shared" si="2"/>
        <v>1340.6151548499161</v>
      </c>
      <c r="AI20" s="10">
        <f t="shared" si="3"/>
        <v>1338.9379550460703</v>
      </c>
      <c r="AJ20" s="10">
        <f t="shared" si="17"/>
        <v>1170.1195528383835</v>
      </c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hidden="1" x14ac:dyDescent="0.35">
      <c r="A21" t="s">
        <v>11</v>
      </c>
      <c r="B21" s="10">
        <f t="shared" si="4"/>
        <v>79.115332552625091</v>
      </c>
      <c r="C21" s="11">
        <v>34.308920418009663</v>
      </c>
      <c r="D21" s="11">
        <f>SUMIF([1]!tbl_PRM_Activity[Borough_Derived_SEL],A21,[1]!tbl_PRM_Activity[Annualised_Activity_Volume])/52</f>
        <v>44.806412134615421</v>
      </c>
      <c r="E21" s="11">
        <f>SUMIF([1]!tbl_111Online_Activity[Borough],A21, [1]!tbl_111Online_Activity[Borough_111Online_Activity])/52</f>
        <v>0</v>
      </c>
      <c r="F21" s="11">
        <f>(SUMIFS([1]!tbl_PRM_Activity[Annualised_Activity_Volume],[1]!tbl_PRM_Activity[Time_Variant_1_Label],F$14,[1]!tbl_PRM_Activity[Borough_Derived_SEL],A21) +SUMIFS([1]!tbl_111Online_Activity[Borough_111Online_Activity],[1]!tbl_111Online_Activity[Time_Variant_1_Label],F$14,[1]!tbl_111Online_Activity[Borough],A21))/52</f>
        <v>26.44041752499998</v>
      </c>
      <c r="G21" s="11">
        <f>SUMIFS([1]!tbl_PRM_Activity[Annualised_Activity_Volume],[1]!tbl_PRM_Activity[Time_Variant_1_Label],F$14,[1]!tbl_PRM_Activity[Borough_Derived_SEL],A21, [1]!tbl_PRM_Activity[Initial_Dx_Amb_Cat1&amp;2],1)/52</f>
        <v>0.30341840384615387</v>
      </c>
      <c r="H21" s="10">
        <f t="shared" si="5"/>
        <v>26.136999121153824</v>
      </c>
      <c r="I21" s="10">
        <f>SUMIFS([1]!tbl_PRM_Activity[Annualised_Activity_Volume],[1]!tbl_PRM_Activity[Time_Variant_1_Label],F$14,[1]!tbl_PRM_Activity[Borough_Derived_SEL],A21,[1]!tbl_PRM_Activity[Initial_Dx_Amb_Cat1&amp;2],0, [1]!tbl_PRM_Activity[Example 2: Call Handling: Modules 0 &amp; 1 - No Direct Booking],1)/52</f>
        <v>1.4953500596153846</v>
      </c>
      <c r="J21" s="10">
        <f t="shared" si="6"/>
        <v>24.641649061538441</v>
      </c>
      <c r="K21" s="11">
        <f>SUMIFS([1]!tbl_PRM_Activity[Annualised_Activity_Volume],[1]!tbl_PRM_Activity[Time_Variant_1_Label],F$14,[1]!tbl_PRM_Activity[Borough_Derived_SEL],A21, [1]!tbl_PRM_Activity[Initial_Dx_Amb_Cat1&amp;2],0,[1]!tbl_PRM_Activity[Example 3: Call Handling: Modules 0 &amp; 1 -  With Direct Booking],1)/52</f>
        <v>2.3817947326923052</v>
      </c>
      <c r="L21" s="10">
        <f t="shared" si="7"/>
        <v>23.755204388461518</v>
      </c>
      <c r="M21" s="10">
        <f>SUMIFS([1]!tbl_PRM_Activity[Annualised_Activity_Volume],[1]!tbl_PRM_Activity[Time_Variant_1_Label],F$14,[1]!tbl_PRM_Activity[Borough_Derived_SEL],A21, [1]!tbl_PRM_Activity[Initial_Dx_Amb_Cat1&amp;2],0,[1]!tbl_PRM_Activity[Example 4: Module 0 &amp; 1 - with Direct Booking to GP &amp; GPOOH],1)/52</f>
        <v>2.8062017230769212</v>
      </c>
      <c r="N21" s="10">
        <f t="shared" si="8"/>
        <v>23.330797398076903</v>
      </c>
      <c r="O21" s="10">
        <f>SUMIFS([1]!tbl_PRM_Activity[Annualised_Activity_Volume],[1]!tbl_PRM_Activity[Time_Variant_1_Label],F$14,[1]!tbl_PRM_Activity[Borough_Derived_SEL],A21, [1]!tbl_PRM_Activity[Initial_Dx_Amb_Cat1&amp;2],0,[1]!tbl_PRM_Activity[Example 5: Module 0 &amp; 1 - with Direct Booking to GP &amp; GPOOH &amp; Signposting to GP],1)/52</f>
        <v>2.8062017230769212</v>
      </c>
      <c r="P21" s="10">
        <f t="shared" si="9"/>
        <v>23.330797398076903</v>
      </c>
      <c r="Q21" s="10">
        <f>SUMIFS([1]!tbl_PRM_Activity[Annualised_Activity_Volume],[1]!tbl_PRM_Activity[Time_Variant_1_Label],F$14,[1]!tbl_PRM_Activity[Borough_Derived_SEL],A21, [1]!tbl_PRM_Activity[Initial_Dx_Amb_Cat1&amp;2],0,[1]!tbl_PRM_Activity[Example 6: Module 0 &amp; 1 - with Direct Booking to GP, GP hub, GPOOH, ED for injury &amp; Signposting to GP],1)/52</f>
        <v>3.1916349480769197</v>
      </c>
      <c r="R21" s="10">
        <f t="shared" si="10"/>
        <v>22.945364173076904</v>
      </c>
      <c r="S21" s="11">
        <f>(SUMIFS([1]!tbl_PRM_Activity[Annualised_Activity_Volume],[1]!tbl_PRM_Activity[Time_Variant_1_Label],S$14,[1]!tbl_PRM_Activity[Borough_Derived_SEL],A21)+SUMIFS([1]!tbl_111Online_Activity[Borough_111Online_Activity],[1]!tbl_111Online_Activity[Time_Variant_1_Label],S$14,[1]!tbl_111Online_Activity[Borough],A21))/52</f>
        <v>18.365994609615392</v>
      </c>
      <c r="T21" s="11">
        <f>SUMIFS([1]!tbl_PRM_Activity[Annualised_Activity_Volume],[1]!tbl_PRM_Activity[Time_Variant_1_Label],S$14,[1]!tbl_PRM_Activity[Borough_Derived_SEL],A21, [1]!tbl_PRM_Activity[Initial_Dx_Amb_Cat1&amp;2],1)/52</f>
        <v>0.26335174615384616</v>
      </c>
      <c r="U21" s="10">
        <f t="shared" si="11"/>
        <v>18.102642863461547</v>
      </c>
      <c r="V21" s="10">
        <f>SUMIFS([1]!tbl_PRM_Activity[Annualised_Activity_Volume],[1]!tbl_PRM_Activity[Time_Variant_1_Label],S$14,[1]!tbl_PRM_Activity[Borough_Derived_SEL],A21,[1]!tbl_PRM_Activity[Initial_Dx_Amb_Cat1&amp;2],0,[1]!tbl_PRM_Activity[Example 2: Call Handling: Modules 0 &amp; 1 - No Direct Booking],1)/52</f>
        <v>0.2833624980769231</v>
      </c>
      <c r="W21" s="10">
        <f t="shared" si="12"/>
        <v>17.819280365384625</v>
      </c>
      <c r="X21" s="11">
        <f>SUMIFS([1]!tbl_PRM_Activity[Annualised_Activity_Volume],[1]!tbl_PRM_Activity[Time_Variant_1_Label],S$14,[1]!tbl_PRM_Activity[Borough_Derived_SEL],A21, [1]!tbl_PRM_Activity[Initial_Dx_Amb_Cat1&amp;2],0,[1]!tbl_PRM_Activity[Example 3: Call Handling: Modules 0 &amp; 1 -  With Direct Booking],1)/52</f>
        <v>0.56690638269230775</v>
      </c>
      <c r="Y21" s="10">
        <f t="shared" si="13"/>
        <v>17.535736480769238</v>
      </c>
      <c r="Z21" s="10">
        <f>SUMIFS([1]!tbl_PRM_Activity[Annualised_Activity_Volume],[1]!tbl_PRM_Activity[Time_Variant_1_Label],S$14,[1]!tbl_PRM_Activity[Borough_Derived_SEL],A21, [1]!tbl_PRM_Activity[Initial_Dx_Amb_Cat1&amp;2],0,[1]!tbl_PRM_Activity[Example 4: Module 0 &amp; 1 - with Direct Booking to GP &amp; GPOOH],1)/52</f>
        <v>0.84977637692307717</v>
      </c>
      <c r="AA21" s="10">
        <f t="shared" si="14"/>
        <v>17.252866486538469</v>
      </c>
      <c r="AB21" s="10">
        <f>SUMIFS([1]!tbl_PRM_Activity[Annualised_Activity_Volume],[1]!tbl_PRM_Activity[Time_Variant_1_Label],S$14,[1]!tbl_PRM_Activity[Borough_Derived_SEL],A21, [1]!tbl_PRM_Activity[Initial_Dx_Amb_Cat1&amp;2],0,[1]!tbl_PRM_Activity[Example 5: Module 0 &amp; 1 - with Direct Booking to GP &amp; GPOOH &amp; Signposting to GP],1)/52</f>
        <v>0.84977637692307717</v>
      </c>
      <c r="AC21" s="10">
        <f t="shared" si="15"/>
        <v>17.252866486538469</v>
      </c>
      <c r="AD21" s="10">
        <f>SUMIFS([1]!tbl_PRM_Activity[Annualised_Activity_Volume],[1]!tbl_PRM_Activity[Time_Variant_1_Label],S$14,[1]!tbl_PRM_Activity[Borough_Derived_SEL],A21, [1]!tbl_PRM_Activity[Initial_Dx_Amb_Cat1&amp;2],0,[1]!tbl_PRM_Activity[Example 6: Module 0 &amp; 1 - with Direct Booking to GP, GP hub, GPOOH, ED for injury &amp; Signposting to GP],1)/52</f>
        <v>1.0728460500000006</v>
      </c>
      <c r="AE21" s="10">
        <f t="shared" si="16"/>
        <v>17.029796813461548</v>
      </c>
      <c r="AF21" s="10">
        <f t="shared" si="0"/>
        <v>42.460929426923066</v>
      </c>
      <c r="AG21" s="10">
        <f t="shared" si="1"/>
        <v>41.290940869230752</v>
      </c>
      <c r="AH21" s="10">
        <f t="shared" si="2"/>
        <v>40.583663884615376</v>
      </c>
      <c r="AI21" s="10">
        <f t="shared" si="3"/>
        <v>40.583663884615376</v>
      </c>
      <c r="AJ21" s="10">
        <f t="shared" si="17"/>
        <v>39.975160986538455</v>
      </c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hidden="1" x14ac:dyDescent="0.35">
      <c r="A22" t="s">
        <v>12</v>
      </c>
      <c r="B22" s="10">
        <f t="shared" si="4"/>
        <v>2205.4602005029642</v>
      </c>
      <c r="C22" s="11">
        <v>125.2773435659257</v>
      </c>
      <c r="D22" s="11">
        <f>SUMIF([1]!tbl_PRM_Activity[Borough_Derived_SEL],A22,[1]!tbl_PRM_Activity[Annualised_Activity_Volume])/52</f>
        <v>1944.1252163804534</v>
      </c>
      <c r="E22" s="11">
        <f>SUMIF([1]!tbl_111Online_Activity[Borough],A22, [1]!tbl_111Online_Activity[Borough_111Online_Activity])/52</f>
        <v>136.05764055658548</v>
      </c>
      <c r="F22" s="11">
        <f>(SUMIFS([1]!tbl_PRM_Activity[Annualised_Activity_Volume],[1]!tbl_PRM_Activity[Time_Variant_1_Label],F$14,[1]!tbl_PRM_Activity[Borough_Derived_SEL],A22) +SUMIFS([1]!tbl_111Online_Activity[Borough_111Online_Activity],[1]!tbl_111Online_Activity[Time_Variant_1_Label],F$14,[1]!tbl_111Online_Activity[Borough],A22))/52</f>
        <v>1667.0908246241063</v>
      </c>
      <c r="G22" s="11">
        <f>SUMIFS([1]!tbl_PRM_Activity[Annualised_Activity_Volume],[1]!tbl_PRM_Activity[Time_Variant_1_Label],F$14,[1]!tbl_PRM_Activity[Borough_Derived_SEL],A22, [1]!tbl_PRM_Activity[Initial_Dx_Amb_Cat1&amp;2],1)/52</f>
        <v>58.402161071154595</v>
      </c>
      <c r="H22" s="10">
        <f t="shared" si="5"/>
        <v>1608.6886635529518</v>
      </c>
      <c r="I22" s="10">
        <f>SUMIFS([1]!tbl_PRM_Activity[Annualised_Activity_Volume],[1]!tbl_PRM_Activity[Time_Variant_1_Label],F$14,[1]!tbl_PRM_Activity[Borough_Derived_SEL],A22,[1]!tbl_PRM_Activity[Initial_Dx_Amb_Cat1&amp;2],0, [1]!tbl_PRM_Activity[Example 2: Call Handling: Modules 0 &amp; 1 - No Direct Booking],1)/52</f>
        <v>199.94917783462319</v>
      </c>
      <c r="J22" s="10">
        <f t="shared" si="6"/>
        <v>1408.7394857183285</v>
      </c>
      <c r="K22" s="11">
        <f>SUMIFS([1]!tbl_PRM_Activity[Annualised_Activity_Volume],[1]!tbl_PRM_Activity[Time_Variant_1_Label],F$14,[1]!tbl_PRM_Activity[Borough_Derived_SEL],A22, [1]!tbl_PRM_Activity[Initial_Dx_Amb_Cat1&amp;2],0,[1]!tbl_PRM_Activity[Example 3: Call Handling: Modules 0 &amp; 1 -  With Direct Booking],1)/52</f>
        <v>394.59000323653981</v>
      </c>
      <c r="L22" s="10">
        <f t="shared" si="7"/>
        <v>1214.098660316412</v>
      </c>
      <c r="M22" s="10">
        <f>SUMIFS([1]!tbl_PRM_Activity[Annualised_Activity_Volume],[1]!tbl_PRM_Activity[Time_Variant_1_Label],F$14,[1]!tbl_PRM_Activity[Borough_Derived_SEL],A22, [1]!tbl_PRM_Activity[Initial_Dx_Amb_Cat1&amp;2],0,[1]!tbl_PRM_Activity[Example 4: Module 0 &amp; 1 - with Direct Booking to GP &amp; GPOOH],1)/52</f>
        <v>464.22096520575712</v>
      </c>
      <c r="N22" s="10">
        <f t="shared" si="8"/>
        <v>1144.4676983471945</v>
      </c>
      <c r="O22" s="10">
        <f>SUMIFS([1]!tbl_PRM_Activity[Annualised_Activity_Volume],[1]!tbl_PRM_Activity[Time_Variant_1_Label],F$14,[1]!tbl_PRM_Activity[Borough_Derived_SEL],A22, [1]!tbl_PRM_Activity[Initial_Dx_Amb_Cat1&amp;2],0,[1]!tbl_PRM_Activity[Example 5: Module 0 &amp; 1 - with Direct Booking to GP &amp; GPOOH &amp; Signposting to GP],1)/52</f>
        <v>468.38100034998627</v>
      </c>
      <c r="P22" s="10">
        <f t="shared" si="9"/>
        <v>1140.3076632029656</v>
      </c>
      <c r="Q22" s="10">
        <f>SUMIFS([1]!tbl_PRM_Activity[Annualised_Activity_Volume],[1]!tbl_PRM_Activity[Time_Variant_1_Label],F$14,[1]!tbl_PRM_Activity[Borough_Derived_SEL],A22, [1]!tbl_PRM_Activity[Initial_Dx_Amb_Cat1&amp;2],0,[1]!tbl_PRM_Activity[Example 6: Module 0 &amp; 1 - with Direct Booking to GP, GP hub, GPOOH, ED for injury &amp; Signposting to GP],1)/52</f>
        <v>652.39273035573331</v>
      </c>
      <c r="R22" s="10">
        <f t="shared" si="10"/>
        <v>956.29593319721846</v>
      </c>
      <c r="S22" s="11">
        <f>(SUMIFS([1]!tbl_PRM_Activity[Annualised_Activity_Volume],[1]!tbl_PRM_Activity[Time_Variant_1_Label],S$14,[1]!tbl_PRM_Activity[Borough_Derived_SEL],A22)+SUMIFS([1]!tbl_111Online_Activity[Borough_111Online_Activity],[1]!tbl_111Online_Activity[Time_Variant_1_Label],S$14,[1]!tbl_111Online_Activity[Borough],A22))/52</f>
        <v>413.09203231302632</v>
      </c>
      <c r="T22" s="11">
        <f>SUMIFS([1]!tbl_PRM_Activity[Annualised_Activity_Volume],[1]!tbl_PRM_Activity[Time_Variant_1_Label],S$14,[1]!tbl_PRM_Activity[Borough_Derived_SEL],A22, [1]!tbl_PRM_Activity[Initial_Dx_Amb_Cat1&amp;2],1)/52</f>
        <v>23.125825738461579</v>
      </c>
      <c r="U22" s="10">
        <f t="shared" si="11"/>
        <v>389.96620657456475</v>
      </c>
      <c r="V22" s="10">
        <f>SUMIFS([1]!tbl_PRM_Activity[Annualised_Activity_Volume],[1]!tbl_PRM_Activity[Time_Variant_1_Label],S$14,[1]!tbl_PRM_Activity[Borough_Derived_SEL],A22,[1]!tbl_PRM_Activity[Initial_Dx_Amb_Cat1&amp;2],0,[1]!tbl_PRM_Activity[Example 2: Call Handling: Modules 0 &amp; 1 - No Direct Booking],1)/52</f>
        <v>28.709112659615332</v>
      </c>
      <c r="W22" s="10">
        <f t="shared" si="12"/>
        <v>361.25709391494939</v>
      </c>
      <c r="X22" s="11">
        <f>SUMIFS([1]!tbl_PRM_Activity[Annualised_Activity_Volume],[1]!tbl_PRM_Activity[Time_Variant_1_Label],S$14,[1]!tbl_PRM_Activity[Borough_Derived_SEL],A22, [1]!tbl_PRM_Activity[Initial_Dx_Amb_Cat1&amp;2],0,[1]!tbl_PRM_Activity[Example 3: Call Handling: Modules 0 &amp; 1 -  With Direct Booking],1)/52</f>
        <v>58.221123909616225</v>
      </c>
      <c r="Y22" s="10">
        <f t="shared" si="13"/>
        <v>331.74508266494854</v>
      </c>
      <c r="Z22" s="10">
        <f>SUMIFS([1]!tbl_PRM_Activity[Annualised_Activity_Volume],[1]!tbl_PRM_Activity[Time_Variant_1_Label],S$14,[1]!tbl_PRM_Activity[Borough_Derived_SEL],A22, [1]!tbl_PRM_Activity[Initial_Dx_Amb_Cat1&amp;2],0,[1]!tbl_PRM_Activity[Example 4: Module 0 &amp; 1 - with Direct Booking to GP &amp; GPOOH],1)/52</f>
        <v>87.063670442309487</v>
      </c>
      <c r="AA22" s="10">
        <f t="shared" si="14"/>
        <v>302.90253613225525</v>
      </c>
      <c r="AB22" s="10">
        <f>SUMIFS([1]!tbl_PRM_Activity[Annualised_Activity_Volume],[1]!tbl_PRM_Activity[Time_Variant_1_Label],S$14,[1]!tbl_PRM_Activity[Borough_Derived_SEL],A22, [1]!tbl_PRM_Activity[Initial_Dx_Amb_Cat1&amp;2],0,[1]!tbl_PRM_Activity[Example 5: Module 0 &amp; 1 - with Direct Booking to GP &amp; GPOOH &amp; Signposting to GP],1)/52</f>
        <v>88.134417711540308</v>
      </c>
      <c r="AC22" s="10">
        <f t="shared" si="15"/>
        <v>301.83178886302443</v>
      </c>
      <c r="AD22" s="10">
        <f>SUMIFS([1]!tbl_PRM_Activity[Annualised_Activity_Volume],[1]!tbl_PRM_Activity[Time_Variant_1_Label],S$14,[1]!tbl_PRM_Activity[Borough_Derived_SEL],A22, [1]!tbl_PRM_Activity[Initial_Dx_Amb_Cat1&amp;2],0,[1]!tbl_PRM_Activity[Example 6: Module 0 &amp; 1 - with Direct Booking to GP, GP hub, GPOOH, ED for injury &amp; Signposting to GP],1)/52</f>
        <v>124.28051956538773</v>
      </c>
      <c r="AE22" s="10">
        <f t="shared" si="16"/>
        <v>265.685687009177</v>
      </c>
      <c r="AF22" s="10">
        <f t="shared" si="0"/>
        <v>1769.9965796332779</v>
      </c>
      <c r="AG22" s="10">
        <f t="shared" si="1"/>
        <v>1545.8437429813605</v>
      </c>
      <c r="AH22" s="10">
        <f t="shared" si="2"/>
        <v>1447.3702344794497</v>
      </c>
      <c r="AI22" s="10">
        <f t="shared" si="3"/>
        <v>1442.1394520659901</v>
      </c>
      <c r="AJ22" s="10">
        <f t="shared" si="17"/>
        <v>1221.9816202063955</v>
      </c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hidden="1" x14ac:dyDescent="0.35">
      <c r="A23"/>
      <c r="B23" s="10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hidden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hidden="1" x14ac:dyDescent="0.35">
      <c r="A25" s="15" t="s">
        <v>13</v>
      </c>
      <c r="B25" s="15"/>
      <c r="C25" s="15"/>
      <c r="D25" s="15"/>
      <c r="E25" s="15"/>
      <c r="F25" s="1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hidden="1" x14ac:dyDescent="0.35">
      <c r="A26" s="15" t="s">
        <v>1</v>
      </c>
      <c r="B26" s="15"/>
      <c r="C26" s="15"/>
      <c r="D26" s="15"/>
      <c r="E26" s="15"/>
      <c r="F26" s="15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hidden="1" x14ac:dyDescent="0.35">
      <c r="A27" s="1" t="s">
        <v>2</v>
      </c>
      <c r="B27" s="12" t="s">
        <v>104</v>
      </c>
      <c r="C27" s="12" t="s">
        <v>105</v>
      </c>
      <c r="D27" s="1" t="s">
        <v>106</v>
      </c>
      <c r="E27" s="1" t="s">
        <v>107</v>
      </c>
      <c r="F27" s="1" t="s">
        <v>14</v>
      </c>
      <c r="G27" s="1" t="s">
        <v>39</v>
      </c>
      <c r="H27" s="1" t="s">
        <v>40</v>
      </c>
      <c r="I27" s="1" t="s">
        <v>41</v>
      </c>
      <c r="J27" s="1" t="s">
        <v>42</v>
      </c>
      <c r="K27" s="1" t="s">
        <v>43</v>
      </c>
      <c r="L27" s="1" t="s">
        <v>44</v>
      </c>
      <c r="M27" s="1" t="s">
        <v>45</v>
      </c>
      <c r="N27" s="1" t="s">
        <v>46</v>
      </c>
      <c r="O27" s="1" t="s">
        <v>47</v>
      </c>
      <c r="P27" s="1" t="s">
        <v>48</v>
      </c>
      <c r="Q27" s="1" t="s">
        <v>49</v>
      </c>
      <c r="R27" s="1" t="s">
        <v>50</v>
      </c>
      <c r="S27" s="1" t="s">
        <v>15</v>
      </c>
      <c r="T27" s="1" t="s">
        <v>68</v>
      </c>
      <c r="U27" s="1" t="s">
        <v>69</v>
      </c>
      <c r="V27" s="1" t="s">
        <v>70</v>
      </c>
      <c r="W27" s="1" t="s">
        <v>71</v>
      </c>
      <c r="X27" s="1" t="s">
        <v>72</v>
      </c>
      <c r="Y27" s="1" t="s">
        <v>73</v>
      </c>
      <c r="Z27" s="1" t="s">
        <v>74</v>
      </c>
      <c r="AA27" s="1" t="s">
        <v>75</v>
      </c>
      <c r="AB27" s="1" t="s">
        <v>76</v>
      </c>
      <c r="AC27" s="1" t="s">
        <v>77</v>
      </c>
      <c r="AD27" s="1" t="s">
        <v>78</v>
      </c>
      <c r="AE27" s="1" t="s">
        <v>79</v>
      </c>
      <c r="AF27" s="1" t="s">
        <v>16</v>
      </c>
      <c r="AG27" s="1" t="s">
        <v>80</v>
      </c>
      <c r="AH27" s="1" t="s">
        <v>81</v>
      </c>
      <c r="AI27" s="1" t="s">
        <v>82</v>
      </c>
      <c r="AJ27" s="1" t="s">
        <v>83</v>
      </c>
      <c r="AK27" s="1" t="s">
        <v>84</v>
      </c>
      <c r="AL27" s="1" t="s">
        <v>85</v>
      </c>
      <c r="AM27" s="1" t="s">
        <v>86</v>
      </c>
      <c r="AN27" s="1" t="s">
        <v>87</v>
      </c>
      <c r="AO27" s="1" t="s">
        <v>88</v>
      </c>
      <c r="AP27" s="1" t="s">
        <v>89</v>
      </c>
      <c r="AQ27" s="1" t="s">
        <v>90</v>
      </c>
      <c r="AR27" s="1" t="s">
        <v>91</v>
      </c>
      <c r="AS27" s="1" t="s">
        <v>63</v>
      </c>
      <c r="AT27" s="1" t="s">
        <v>64</v>
      </c>
      <c r="AU27" s="1" t="s">
        <v>65</v>
      </c>
      <c r="AV27" s="1" t="s">
        <v>66</v>
      </c>
      <c r="AW27" s="1" t="s">
        <v>67</v>
      </c>
      <c r="AX27"/>
      <c r="AY27"/>
      <c r="AZ27"/>
      <c r="BA27"/>
      <c r="BB27"/>
      <c r="BC27"/>
      <c r="BD27"/>
      <c r="BE27"/>
      <c r="BF27"/>
      <c r="BG27"/>
    </row>
    <row r="28" spans="1:59" hidden="1" x14ac:dyDescent="0.35">
      <c r="A28" t="s">
        <v>5</v>
      </c>
      <c r="B28" s="11">
        <f>SUM(C28:E28)</f>
        <v>1485.8872947804518</v>
      </c>
      <c r="C28" s="11">
        <v>51.94744115376659</v>
      </c>
      <c r="D28" s="11">
        <f>SUMIF([1]!tbl_PRM_Activity[Borough_Derived_SEL],A28,[1]!tbl_PRM_Activity[Annualised_Activity_Volume])/52</f>
        <v>1340.1154820537454</v>
      </c>
      <c r="E28" s="11">
        <f>SUMIF([1]!tbl_111Online_Activity[Borough],A28, [1]!tbl_111Online_Activity[Borough_111Online_Activity])/52</f>
        <v>93.824371572939853</v>
      </c>
      <c r="F28" s="11">
        <f>(SUMIFS([1]!tbl_PRM_Activity[Annualised_Activity_Volume],[1]!tbl_PRM_Activity[Time_Variant_2_Label],F$27,[1]!tbl_PRM_Activity[Borough_Derived_SEL],A28)+SUMIFS([1]!tbl_111Online_Activity[Borough_111Online_Activity],[1]!tbl_111Online_Activity[Time_Variant_2_Label],F$27,[1]!tbl_111Online_Activity[Borough],A28))/52</f>
        <v>743.60288216636695</v>
      </c>
      <c r="G28" s="11">
        <f>SUMIFS([1]!tbl_PRM_Activity[Annualised_Activity_Volume],[1]!tbl_PRM_Activity[Time_Variant_2_Label],F$27,[1]!tbl_PRM_Activity[Borough_Derived_SEL],A28, [1]!tbl_PRM_Activity[Initial_Dx_Amb_Cat1&amp;2],1)/52</f>
        <v>26.408364451923088</v>
      </c>
      <c r="H28" s="10">
        <f>F28-G28</f>
        <v>717.19451771444392</v>
      </c>
      <c r="I28" s="11">
        <f>SUMIFS([1]!tbl_PRM_Activity[Annualised_Activity_Volume],[1]!tbl_PRM_Activity[Time_Variant_2_Label],F$27,[1]!tbl_PRM_Activity[Borough_Derived_SEL],A28, [1]!tbl_PRM_Activity[Initial_Dx_Amb_Cat1&amp;2],0,[1]!tbl_PRM_Activity[Example 2: Call Handling: Modules 0 &amp; 1 - No Direct Booking],1)/52</f>
        <v>74.090276165385347</v>
      </c>
      <c r="J28" s="10">
        <f>H28-I28</f>
        <v>643.10424154905854</v>
      </c>
      <c r="K28" s="11">
        <f>SUMIFS([1]!tbl_PRM_Activity[Annualised_Activity_Volume],[1]!tbl_PRM_Activity[Time_Variant_2_Label],F$27,[1]!tbl_PRM_Activity[Borough_Derived_SEL],A28,[1]!tbl_PRM_Activity[Initial_Dx_Amb_Cat1&amp;2],0, [1]!tbl_PRM_Activity[Example 3: Call Handling: Modules 0 &amp; 1 -  With Direct Booking],1)/52</f>
        <v>166.59795522500707</v>
      </c>
      <c r="L28" s="10">
        <f>H28-K28</f>
        <v>550.59656248943679</v>
      </c>
      <c r="M28" s="10">
        <f>SUMIFS([1]!tbl_PRM_Activity[Annualised_Activity_Volume],[1]!tbl_PRM_Activity[Time_Variant_2_Label],F$27,[1]!tbl_PRM_Activity[Borough_Derived_SEL],A28,[1]!tbl_PRM_Activity[Initial_Dx_Amb_Cat1&amp;2],0, [1]!tbl_PRM_Activity[Example 4: Module 0 &amp; 1 - with Direct Booking to GP &amp; GPOOH],1)/52</f>
        <v>177.83386236923741</v>
      </c>
      <c r="N28" s="10">
        <f>H28-M28</f>
        <v>539.36065534520651</v>
      </c>
      <c r="O28" s="10">
        <f>SUMIFS([1]!tbl_PRM_Activity[Annualised_Activity_Volume],[1]!tbl_PRM_Activity[Time_Variant_2_Label],F$27,[1]!tbl_PRM_Activity[Borough_Derived_SEL],A28,[1]!tbl_PRM_Activity[Initial_Dx_Amb_Cat1&amp;2],0, [1]!tbl_PRM_Activity[Example 5: Module 0 &amp; 1 - with Direct Booking to GP &amp; GPOOH &amp; Signposting to GP],1)/52</f>
        <v>179.6293212192372</v>
      </c>
      <c r="P28" s="10">
        <f>H28-O28</f>
        <v>537.56519649520669</v>
      </c>
      <c r="Q28" s="10">
        <f>SUMIFS([1]!tbl_PRM_Activity[Annualised_Activity_Volume],[1]!tbl_PRM_Activity[Time_Variant_2_Label],F$27,[1]!tbl_PRM_Activity[Borough_Derived_SEL],A28,[1]!tbl_PRM_Activity[Initial_Dx_Amb_Cat1&amp;2],0, [1]!tbl_PRM_Activity[Example 6: Module 0 &amp; 1 - with Direct Booking to GP, GP hub, GPOOH, ED for injury &amp; Signposting to GP],1)/52</f>
        <v>277.34441952885686</v>
      </c>
      <c r="R28" s="10">
        <f>H28-Q28</f>
        <v>439.85009818558706</v>
      </c>
      <c r="S28" s="11">
        <f>(SUMIFS([1]!tbl_PRM_Activity[Annualised_Activity_Volume],[1]!tbl_PRM_Activity[Time_Variant_2_Label],S$27,[1]!tbl_PRM_Activity[Borough_Derived_SEL],A28)+SUMIFS([1]!tbl_111Online_Activity[Borough_111Online_Activity],[1]!tbl_111Online_Activity[Time_Variant_2_Label],S$27,[1]!tbl_111Online_Activity[Borough],A28))/52</f>
        <v>405.87551063209014</v>
      </c>
      <c r="T28" s="11">
        <f>SUMIFS([1]!tbl_PRM_Activity[Annualised_Activity_Volume],[1]!tbl_PRM_Activity[Time_Variant_2_Label],S$27,[1]!tbl_PRM_Activity[Borough_Derived_SEL],A28, [1]!tbl_PRM_Activity[Initial_Dx_Amb_Cat1&amp;2],1)/52</f>
        <v>17.077482340384645</v>
      </c>
      <c r="U28" s="10">
        <f>S28-T28</f>
        <v>388.79802829170552</v>
      </c>
      <c r="V28" s="11">
        <f>SUMIFS([1]!tbl_PRM_Activity[Annualised_Activity_Volume],[1]!tbl_PRM_Activity[Time_Variant_2_Label],S$27,[1]!tbl_PRM_Activity[Borough_Derived_SEL],A28, [1]!tbl_PRM_Activity[Initial_Dx_Amb_Cat1&amp;2],0,[1]!tbl_PRM_Activity[Example 2: Call Handling: Modules 0 &amp; 1 - No Direct Booking],1)/52</f>
        <v>31.089101746153762</v>
      </c>
      <c r="W28" s="10">
        <f>U28-V28</f>
        <v>357.70892654555178</v>
      </c>
      <c r="X28" s="11">
        <f>SUMIFS([1]!tbl_PRM_Activity[Annualised_Activity_Volume],[1]!tbl_PRM_Activity[Time_Variant_2_Label],S$27,[1]!tbl_PRM_Activity[Borough_Derived_SEL],A28,[1]!tbl_PRM_Activity[Initial_Dx_Amb_Cat1&amp;2],0, [1]!tbl_PRM_Activity[Example 3: Call Handling: Modules 0 &amp; 1 -  With Direct Booking],1)/52</f>
        <v>60.714732371154632</v>
      </c>
      <c r="Y28" s="10">
        <f>U28-X28</f>
        <v>328.08329592055088</v>
      </c>
      <c r="Z28" s="10">
        <f>SUMIFS([1]!tbl_PRM_Activity[Annualised_Activity_Volume],[1]!tbl_PRM_Activity[Time_Variant_2_Label],S$27,[1]!tbl_PRM_Activity[Borough_Derived_SEL],A28,[1]!tbl_PRM_Activity[Initial_Dx_Amb_Cat1&amp;2],0, [1]!tbl_PRM_Activity[Example 4: Module 0 &amp; 1 - with Direct Booking to GP &amp; GPOOH],1)/52</f>
        <v>76.355760553847603</v>
      </c>
      <c r="AA28" s="10">
        <f>U28-Z28</f>
        <v>312.44226773785795</v>
      </c>
      <c r="AB28" s="10">
        <f>SUMIFS([1]!tbl_PRM_Activity[Annualised_Activity_Volume],[1]!tbl_PRM_Activity[Time_Variant_2_Label],S$27,[1]!tbl_PRM_Activity[Borough_Derived_SEL],A28,[1]!tbl_PRM_Activity[Initial_Dx_Amb_Cat1&amp;2],0, [1]!tbl_PRM_Activity[Example 5: Module 0 &amp; 1 - with Direct Booking to GP &amp; GPOOH &amp; Signposting to GP],1)/52</f>
        <v>77.506526584616907</v>
      </c>
      <c r="AC28" s="10">
        <f>U28-AB28</f>
        <v>311.29150170708863</v>
      </c>
      <c r="AD28" s="10">
        <f>SUMIFS([1]!tbl_PRM_Activity[Annualised_Activity_Volume],[1]!tbl_PRM_Activity[Time_Variant_2_Label],S$27,[1]!tbl_PRM_Activity[Borough_Derived_SEL],A28,[1]!tbl_PRM_Activity[Initial_Dx_Amb_Cat1&amp;2],0, [1]!tbl_PRM_Activity[Example 6: Module 0 &amp; 1 - with Direct Booking to GP, GP hub, GPOOH, ED for injury &amp; Signposting to GP],1)/52</f>
        <v>101.13269176346397</v>
      </c>
      <c r="AE28" s="10">
        <f>U28-AD28</f>
        <v>287.66533652824154</v>
      </c>
      <c r="AF28" s="11">
        <f>(SUMIFS([1]!tbl_PRM_Activity[Annualised_Activity_Volume],[1]!tbl_PRM_Activity[Time_Variant_2_Label],AF$27,[1]!tbl_PRM_Activity[Borough_Derived_SEL],A28)+SUMIFS([1]!tbl_111Online_Activity[Borough_111Online_Activity],[1]!tbl_111Online_Activity[Time_Variant_2_Label],AF$27,[1]!tbl_111Online_Activity[Borough],A28))/52</f>
        <v>284.46146082832405</v>
      </c>
      <c r="AG28" s="11">
        <f>SUMIFS([1]!tbl_PRM_Activity[Annualised_Activity_Volume],[1]!tbl_PRM_Activity[Time_Variant_2_Label],AF$27,[1]!tbl_PRM_Activity[Borough_Derived_SEL],A28, [1]!tbl_PRM_Activity[Initial_Dx_Amb_Cat1&amp;2],1)/52</f>
        <v>16.1507073038462</v>
      </c>
      <c r="AH28" s="10">
        <f>AF28-AG28</f>
        <v>268.31075352447783</v>
      </c>
      <c r="AI28" s="11">
        <f>SUMIFS([1]!tbl_PRM_Activity[Annualised_Activity_Volume],[1]!tbl_PRM_Activity[Time_Variant_2_Label],AF$27,[1]!tbl_PRM_Activity[Borough_Derived_SEL],A28, [1]!tbl_PRM_Activity[Initial_Dx_Amb_Cat1&amp;2],0,[1]!tbl_PRM_Activity[Example 2: Call Handling: Modules 0 &amp; 1 - No Direct Booking],1)/52</f>
        <v>15.571687148076972</v>
      </c>
      <c r="AJ28" s="10">
        <f>AH28-AI28</f>
        <v>252.73906637640087</v>
      </c>
      <c r="AK28" s="11">
        <f>SUMIFS([1]!tbl_PRM_Activity[Annualised_Activity_Volume],[1]!tbl_PRM_Activity[Time_Variant_2_Label],AF$27,[1]!tbl_PRM_Activity[Borough_Derived_SEL],A28,[1]!tbl_PRM_Activity[Initial_Dx_Amb_Cat1&amp;2],0, [1]!tbl_PRM_Activity[Example 3: Call Handling: Modules 0 &amp; 1 -  With Direct Booking],1)/52</f>
        <v>39.825753436538314</v>
      </c>
      <c r="AL28" s="10">
        <f>AH28-AK28</f>
        <v>228.48500008793951</v>
      </c>
      <c r="AM28" s="10">
        <f>SUMIFS([1]!tbl_PRM_Activity[Annualised_Activity_Volume],[1]!tbl_PRM_Activity[Time_Variant_2_Label],AF$27,[1]!tbl_PRM_Activity[Borough_Derived_SEL],A28,[1]!tbl_PRM_Activity[Initial_Dx_Amb_Cat1&amp;2],0, [1]!tbl_PRM_Activity[Example 4: Module 0 &amp; 1 - with Direct Booking to GP &amp; GPOOH],1)/52</f>
        <v>50.057823792307808</v>
      </c>
      <c r="AN28" s="10">
        <f>AH28-AM28</f>
        <v>218.25292973217003</v>
      </c>
      <c r="AO28" s="10">
        <f>SUMIFS([1]!tbl_PRM_Activity[Annualised_Activity_Volume],[1]!tbl_PRM_Activity[Time_Variant_2_Label],AF$27,[1]!tbl_PRM_Activity[Borough_Derived_SEL],A28,[1]!tbl_PRM_Activity[Initial_Dx_Amb_Cat1&amp;2],0, [1]!tbl_PRM_Activity[Example 5: Module 0 &amp; 1 - with Direct Booking to GP &amp; GPOOH &amp; Signposting to GP],1)/52</f>
        <v>50.722548953846271</v>
      </c>
      <c r="AP28" s="10">
        <f>AH28-AO28</f>
        <v>217.58820457063155</v>
      </c>
      <c r="AQ28" s="10">
        <f>SUMIFS([1]!tbl_PRM_Activity[Annualised_Activity_Volume],[1]!tbl_PRM_Activity[Time_Variant_2_Label],AF$27,[1]!tbl_PRM_Activity[Borough_Derived_SEL],A28,[1]!tbl_PRM_Activity[Initial_Dx_Amb_Cat1&amp;2],0, [1]!tbl_PRM_Activity[Example 6: Module 0 &amp; 1 - with Direct Booking to GP, GP hub, GPOOH, ED for injury &amp; Signposting to GP],1)/52</f>
        <v>64.876021440385486</v>
      </c>
      <c r="AR28" s="10">
        <f>AH28-AQ28</f>
        <v>203.43473208409233</v>
      </c>
      <c r="AS28" s="10">
        <f t="shared" ref="AS28:AS35" si="18">SUM(J28,W28,AJ28)</f>
        <v>1253.5522344710112</v>
      </c>
      <c r="AT28" s="10">
        <f t="shared" ref="AT28:AT35" si="19">SUM(L28,Y28,AL28)</f>
        <v>1107.1648584979271</v>
      </c>
      <c r="AU28" s="10">
        <f t="shared" ref="AU28:AU35" si="20">SUM(N28,AA28,AN28)</f>
        <v>1070.0558528152344</v>
      </c>
      <c r="AV28" s="10">
        <f t="shared" ref="AV28:AV35" si="21">SUM(P28,AC28,AP28)</f>
        <v>1066.444902772927</v>
      </c>
      <c r="AW28" s="10">
        <f>SUM(R28,AE28,AR28)</f>
        <v>930.95016679792093</v>
      </c>
      <c r="AX28"/>
      <c r="AY28"/>
      <c r="AZ28"/>
      <c r="BA28"/>
      <c r="BB28"/>
      <c r="BC28"/>
      <c r="BD28"/>
      <c r="BE28"/>
      <c r="BF28"/>
      <c r="BG28"/>
    </row>
    <row r="29" spans="1:59" hidden="1" x14ac:dyDescent="0.35">
      <c r="A29" t="s">
        <v>6</v>
      </c>
      <c r="B29" s="11">
        <f t="shared" ref="B29:B35" si="22">SUM(C29:E29)</f>
        <v>1959.1720313993383</v>
      </c>
      <c r="C29" s="11">
        <v>62.020119001686218</v>
      </c>
      <c r="D29" s="11">
        <f>SUMIF([1]!tbl_PRM_Activity[Borough_Derived_SEL],A29,[1]!tbl_PRM_Activity[Annualised_Activity_Volume])/52</f>
        <v>1772.9874024631877</v>
      </c>
      <c r="E29" s="11">
        <f>SUMIF([1]!tbl_111Online_Activity[Borough],A29, [1]!tbl_111Online_Activity[Borough_111Online_Activity])/52</f>
        <v>124.16450993446448</v>
      </c>
      <c r="F29" s="11">
        <f>(SUMIFS([1]!tbl_PRM_Activity[Annualised_Activity_Volume],[1]!tbl_PRM_Activity[Time_Variant_2_Label],F$27,[1]!tbl_PRM_Activity[Borough_Derived_SEL],A29)+SUMIFS([1]!tbl_111Online_Activity[Borough_111Online_Activity],[1]!tbl_111Online_Activity[Time_Variant_2_Label],F$27,[1]!tbl_111Online_Activity[Borough],A29))/52</f>
        <v>989.5224179729214</v>
      </c>
      <c r="G29" s="11">
        <f>SUMIFS([1]!tbl_PRM_Activity[Annualised_Activity_Volume],[1]!tbl_PRM_Activity[Time_Variant_2_Label],F$27,[1]!tbl_PRM_Activity[Borough_Derived_SEL],A29, [1]!tbl_PRM_Activity[Initial_Dx_Amb_Cat1&amp;2],1)/52</f>
        <v>36.029472336538319</v>
      </c>
      <c r="H29" s="10">
        <f t="shared" ref="H29:H35" si="23">F29-G29</f>
        <v>953.49294563638307</v>
      </c>
      <c r="I29" s="11">
        <f>SUMIFS([1]!tbl_PRM_Activity[Annualised_Activity_Volume],[1]!tbl_PRM_Activity[Time_Variant_2_Label],F$27,[1]!tbl_PRM_Activity[Borough_Derived_SEL],A29, [1]!tbl_PRM_Activity[Initial_Dx_Amb_Cat1&amp;2],0,[1]!tbl_PRM_Activity[Example 2: Call Handling: Modules 0 &amp; 1 - No Direct Booking],1)/52</f>
        <v>101.40511270384715</v>
      </c>
      <c r="J29" s="10">
        <f t="shared" ref="J29:J35" si="24">H29-I29</f>
        <v>852.08783293253589</v>
      </c>
      <c r="K29" s="11">
        <f>SUMIFS([1]!tbl_PRM_Activity[Annualised_Activity_Volume],[1]!tbl_PRM_Activity[Time_Variant_2_Label],F$27,[1]!tbl_PRM_Activity[Borough_Derived_SEL],A29,[1]!tbl_PRM_Activity[Initial_Dx_Amb_Cat1&amp;2],0, [1]!tbl_PRM_Activity[Example 3: Call Handling: Modules 0 &amp; 1 -  With Direct Booking],1)/52</f>
        <v>210.10198740000857</v>
      </c>
      <c r="L29" s="10">
        <f t="shared" ref="L29:L35" si="25">H29-K29</f>
        <v>743.39095823637444</v>
      </c>
      <c r="M29" s="10">
        <f>SUMIFS([1]!tbl_PRM_Activity[Annualised_Activity_Volume],[1]!tbl_PRM_Activity[Time_Variant_2_Label],F$27,[1]!tbl_PRM_Activity[Borough_Derived_SEL],A29,[1]!tbl_PRM_Activity[Initial_Dx_Amb_Cat1&amp;2],0, [1]!tbl_PRM_Activity[Example 4: Module 0 &amp; 1 - with Direct Booking to GP &amp; GPOOH],1)/52</f>
        <v>227.33262032500878</v>
      </c>
      <c r="N29" s="10">
        <f t="shared" ref="N29:N35" si="26">H29-M29</f>
        <v>726.16032531137432</v>
      </c>
      <c r="O29" s="10">
        <f>SUMIFS([1]!tbl_PRM_Activity[Annualised_Activity_Volume],[1]!tbl_PRM_Activity[Time_Variant_2_Label],F$27,[1]!tbl_PRM_Activity[Borough_Derived_SEL],A29,[1]!tbl_PRM_Activity[Initial_Dx_Amb_Cat1&amp;2],0, [1]!tbl_PRM_Activity[Example 5: Module 0 &amp; 1 - with Direct Booking to GP &amp; GPOOH &amp; Signposting to GP],1)/52</f>
        <v>230.06058828077795</v>
      </c>
      <c r="P29" s="10">
        <f t="shared" ref="P29:P35" si="27">H29-O29</f>
        <v>723.43235735560506</v>
      </c>
      <c r="Q29" s="10">
        <f>SUMIFS([1]!tbl_PRM_Activity[Annualised_Activity_Volume],[1]!tbl_PRM_Activity[Time_Variant_2_Label],F$27,[1]!tbl_PRM_Activity[Borough_Derived_SEL],A29,[1]!tbl_PRM_Activity[Initial_Dx_Amb_Cat1&amp;2],0, [1]!tbl_PRM_Activity[Example 6: Module 0 &amp; 1 - with Direct Booking to GP, GP hub, GPOOH, ED for injury &amp; Signposting to GP],1)/52</f>
        <v>372.8511724173153</v>
      </c>
      <c r="R29" s="10">
        <f t="shared" ref="R29:R35" si="28">H29-Q29</f>
        <v>580.64177321906777</v>
      </c>
      <c r="S29" s="11">
        <f>(SUMIFS([1]!tbl_PRM_Activity[Annualised_Activity_Volume],[1]!tbl_PRM_Activity[Time_Variant_2_Label],S$27,[1]!tbl_PRM_Activity[Borough_Derived_SEL],A29)+SUMIFS([1]!tbl_111Online_Activity[Borough_111Online_Activity],[1]!tbl_111Online_Activity[Time_Variant_2_Label],S$27,[1]!tbl_111Online_Activity[Borough],A29))/52</f>
        <v>530.9873517929949</v>
      </c>
      <c r="T29" s="11">
        <f>SUMIFS([1]!tbl_PRM_Activity[Annualised_Activity_Volume],[1]!tbl_PRM_Activity[Time_Variant_2_Label],S$27,[1]!tbl_PRM_Activity[Borough_Derived_SEL],A29, [1]!tbl_PRM_Activity[Initial_Dx_Amb_Cat1&amp;2],1)/52</f>
        <v>24.546496059615365</v>
      </c>
      <c r="U29" s="10">
        <f t="shared" ref="U29:U35" si="29">S29-T29</f>
        <v>506.44085573337952</v>
      </c>
      <c r="V29" s="11">
        <f>SUMIFS([1]!tbl_PRM_Activity[Annualised_Activity_Volume],[1]!tbl_PRM_Activity[Time_Variant_2_Label],S$27,[1]!tbl_PRM_Activity[Borough_Derived_SEL],A29, [1]!tbl_PRM_Activity[Initial_Dx_Amb_Cat1&amp;2],0,[1]!tbl_PRM_Activity[Example 2: Call Handling: Modules 0 &amp; 1 - No Direct Booking],1)/52</f>
        <v>42.25234817115367</v>
      </c>
      <c r="W29" s="10">
        <f t="shared" ref="W29:W35" si="30">U29-V29</f>
        <v>464.18850756222582</v>
      </c>
      <c r="X29" s="11">
        <f>SUMIFS([1]!tbl_PRM_Activity[Annualised_Activity_Volume],[1]!tbl_PRM_Activity[Time_Variant_2_Label],S$27,[1]!tbl_PRM_Activity[Borough_Derived_SEL],A29,[1]!tbl_PRM_Activity[Initial_Dx_Amb_Cat1&amp;2],0, [1]!tbl_PRM_Activity[Example 3: Call Handling: Modules 0 &amp; 1 -  With Direct Booking],1)/52</f>
        <v>73.336418171155032</v>
      </c>
      <c r="Y29" s="10">
        <f t="shared" ref="Y29:Y35" si="31">U29-X29</f>
        <v>433.10443756222446</v>
      </c>
      <c r="Z29" s="10">
        <f>SUMIFS([1]!tbl_PRM_Activity[Annualised_Activity_Volume],[1]!tbl_PRM_Activity[Time_Variant_2_Label],S$27,[1]!tbl_PRM_Activity[Borough_Derived_SEL],A29,[1]!tbl_PRM_Activity[Initial_Dx_Amb_Cat1&amp;2],0, [1]!tbl_PRM_Activity[Example 4: Module 0 &amp; 1 - with Direct Booking to GP &amp; GPOOH],1)/52</f>
        <v>101.28715505000254</v>
      </c>
      <c r="AA29" s="10">
        <f t="shared" ref="AA29:AA35" si="32">U29-Z29</f>
        <v>405.153700683377</v>
      </c>
      <c r="AB29" s="10">
        <f>SUMIFS([1]!tbl_PRM_Activity[Annualised_Activity_Volume],[1]!tbl_PRM_Activity[Time_Variant_2_Label],S$27,[1]!tbl_PRM_Activity[Borough_Derived_SEL],A29,[1]!tbl_PRM_Activity[Initial_Dx_Amb_Cat1&amp;2],0, [1]!tbl_PRM_Activity[Example 5: Module 0 &amp; 1 - with Direct Booking to GP &amp; GPOOH &amp; Signposting to GP],1)/52</f>
        <v>102.64193133654103</v>
      </c>
      <c r="AC29" s="10">
        <f t="shared" ref="AC29:AC35" si="33">U29-AB29</f>
        <v>403.79892439683852</v>
      </c>
      <c r="AD29" s="10">
        <f>SUMIFS([1]!tbl_PRM_Activity[Annualised_Activity_Volume],[1]!tbl_PRM_Activity[Time_Variant_2_Label],S$27,[1]!tbl_PRM_Activity[Borough_Derived_SEL],A29,[1]!tbl_PRM_Activity[Initial_Dx_Amb_Cat1&amp;2],0, [1]!tbl_PRM_Activity[Example 6: Module 0 &amp; 1 - with Direct Booking to GP, GP hub, GPOOH, ED for injury &amp; Signposting to GP],1)/52</f>
        <v>144.27861500000432</v>
      </c>
      <c r="AE29" s="10">
        <f t="shared" ref="AE29:AE35" si="34">U29-AD29</f>
        <v>362.1622407333752</v>
      </c>
      <c r="AF29" s="11">
        <f>(SUMIFS([1]!tbl_PRM_Activity[Annualised_Activity_Volume],[1]!tbl_PRM_Activity[Time_Variant_2_Label],AF$27,[1]!tbl_PRM_Activity[Borough_Derived_SEL],A29)+SUMIFS([1]!tbl_111Online_Activity[Borough_111Online_Activity],[1]!tbl_111Online_Activity[Time_Variant_2_Label],AF$27,[1]!tbl_111Online_Activity[Borough],A29))/52</f>
        <v>376.64214263199585</v>
      </c>
      <c r="AG29" s="11">
        <f>SUMIFS([1]!tbl_PRM_Activity[Annualised_Activity_Volume],[1]!tbl_PRM_Activity[Time_Variant_2_Label],AF$27,[1]!tbl_PRM_Activity[Borough_Derived_SEL],A29, [1]!tbl_PRM_Activity[Initial_Dx_Amb_Cat1&amp;2],1)/52</f>
        <v>23.480112509615417</v>
      </c>
      <c r="AH29" s="10">
        <f t="shared" ref="AH29:AH35" si="35">AF29-AG29</f>
        <v>353.16203012238043</v>
      </c>
      <c r="AI29" s="11">
        <f>SUMIFS([1]!tbl_PRM_Activity[Annualised_Activity_Volume],[1]!tbl_PRM_Activity[Time_Variant_2_Label],AF$27,[1]!tbl_PRM_Activity[Borough_Derived_SEL],A29, [1]!tbl_PRM_Activity[Initial_Dx_Amb_Cat1&amp;2],0,[1]!tbl_PRM_Activity[Example 2: Call Handling: Modules 0 &amp; 1 - No Direct Booking],1)/52</f>
        <v>21.662292880769275</v>
      </c>
      <c r="AJ29" s="10">
        <f t="shared" ref="AJ29:AJ35" si="36">AH29-AI29</f>
        <v>331.49973724161117</v>
      </c>
      <c r="AK29" s="11">
        <f>SUMIFS([1]!tbl_PRM_Activity[Annualised_Activity_Volume],[1]!tbl_PRM_Activity[Time_Variant_2_Label],AF$27,[1]!tbl_PRM_Activity[Borough_Derived_SEL],A29,[1]!tbl_PRM_Activity[Initial_Dx_Amb_Cat1&amp;2],0, [1]!tbl_PRM_Activity[Example 3: Call Handling: Modules 0 &amp; 1 -  With Direct Booking],1)/52</f>
        <v>47.803793940384736</v>
      </c>
      <c r="AL29" s="10">
        <f t="shared" ref="AL29:AL35" si="37">AH29-AK29</f>
        <v>305.35823618199572</v>
      </c>
      <c r="AM29" s="10">
        <f>SUMIFS([1]!tbl_PRM_Activity[Annualised_Activity_Volume],[1]!tbl_PRM_Activity[Time_Variant_2_Label],AF$27,[1]!tbl_PRM_Activity[Borough_Derived_SEL],A29,[1]!tbl_PRM_Activity[Initial_Dx_Amb_Cat1&amp;2],0, [1]!tbl_PRM_Activity[Example 4: Module 0 &amp; 1 - with Direct Booking to GP &amp; GPOOH],1)/52</f>
        <v>65.113873513462536</v>
      </c>
      <c r="AN29" s="10">
        <f t="shared" ref="AN29:AN35" si="38">AH29-AM29</f>
        <v>288.04815660891791</v>
      </c>
      <c r="AO29" s="10">
        <f>SUMIFS([1]!tbl_PRM_Activity[Annualised_Activity_Volume],[1]!tbl_PRM_Activity[Time_Variant_2_Label],AF$27,[1]!tbl_PRM_Activity[Borough_Derived_SEL],A29,[1]!tbl_PRM_Activity[Initial_Dx_Amb_Cat1&amp;2],0, [1]!tbl_PRM_Activity[Example 5: Module 0 &amp; 1 - with Direct Booking to GP &amp; GPOOH &amp; Signposting to GP],1)/52</f>
        <v>65.900211561539521</v>
      </c>
      <c r="AP29" s="10">
        <f t="shared" ref="AP29:AP35" si="39">AH29-AO29</f>
        <v>287.26181856084088</v>
      </c>
      <c r="AQ29" s="10">
        <f>SUMIFS([1]!tbl_PRM_Activity[Annualised_Activity_Volume],[1]!tbl_PRM_Activity[Time_Variant_2_Label],AF$27,[1]!tbl_PRM_Activity[Borough_Derived_SEL],A29,[1]!tbl_PRM_Activity[Initial_Dx_Amb_Cat1&amp;2],0, [1]!tbl_PRM_Activity[Example 6: Module 0 &amp; 1 - with Direct Booking to GP, GP hub, GPOOH, ED for injury &amp; Signposting to GP],1)/52</f>
        <v>95.864812865386881</v>
      </c>
      <c r="AR29" s="10">
        <f t="shared" ref="AR29:AR35" si="40">AH29-AQ29</f>
        <v>257.29721725699358</v>
      </c>
      <c r="AS29" s="10">
        <f t="shared" si="18"/>
        <v>1647.7760777363731</v>
      </c>
      <c r="AT29" s="10">
        <f t="shared" si="19"/>
        <v>1481.8536319805949</v>
      </c>
      <c r="AU29" s="10">
        <f t="shared" si="20"/>
        <v>1419.3621826036692</v>
      </c>
      <c r="AV29" s="10">
        <f t="shared" si="21"/>
        <v>1414.4931003132842</v>
      </c>
      <c r="AW29" s="10">
        <f t="shared" ref="AW29:AW35" si="41">SUM(R29,AE29,AR29)</f>
        <v>1200.1012312094367</v>
      </c>
      <c r="AX29"/>
      <c r="AY29"/>
      <c r="AZ29"/>
      <c r="BA29"/>
      <c r="BB29"/>
      <c r="BC29"/>
      <c r="BD29"/>
      <c r="BE29"/>
      <c r="BF29"/>
      <c r="BG29"/>
    </row>
    <row r="30" spans="1:59" hidden="1" x14ac:dyDescent="0.35">
      <c r="A30" t="s">
        <v>7</v>
      </c>
      <c r="B30" s="11">
        <f t="shared" si="22"/>
        <v>2065.306130671519</v>
      </c>
      <c r="C30" s="11">
        <v>93.103737694085794</v>
      </c>
      <c r="D30" s="11">
        <f>SUMIF([1]!tbl_PRM_Activity[Borough_Derived_SEL],A30,[1]!tbl_PRM_Activity[Annualised_Activity_Volume])/52</f>
        <v>1843.1907005708838</v>
      </c>
      <c r="E30" s="11">
        <f>SUMIF([1]!tbl_111Online_Activity[Borough],A30, [1]!tbl_111Online_Activity[Borough_111Online_Activity])/52</f>
        <v>129.01169240654957</v>
      </c>
      <c r="F30" s="11">
        <f>(SUMIFS([1]!tbl_PRM_Activity[Annualised_Activity_Volume],[1]!tbl_PRM_Activity[Time_Variant_2_Label],F$27,[1]!tbl_PRM_Activity[Borough_Derived_SEL],A30)+SUMIFS([1]!tbl_111Online_Activity[Borough_111Online_Activity],[1]!tbl_111Online_Activity[Time_Variant_2_Label],F$27,[1]!tbl_111Online_Activity[Borough],A30))/52</f>
        <v>1052.2868734879044</v>
      </c>
      <c r="G30" s="11">
        <f>SUMIFS([1]!tbl_PRM_Activity[Annualised_Activity_Volume],[1]!tbl_PRM_Activity[Time_Variant_2_Label],F$27,[1]!tbl_PRM_Activity[Borough_Derived_SEL],A30, [1]!tbl_PRM_Activity[Initial_Dx_Amb_Cat1&amp;2],1)/52</f>
        <v>36.420680032692175</v>
      </c>
      <c r="H30" s="10">
        <f t="shared" si="23"/>
        <v>1015.8661934552122</v>
      </c>
      <c r="I30" s="11">
        <f>SUMIFS([1]!tbl_PRM_Activity[Annualised_Activity_Volume],[1]!tbl_PRM_Activity[Time_Variant_2_Label],F$27,[1]!tbl_PRM_Activity[Borough_Derived_SEL],A30, [1]!tbl_PRM_Activity[Initial_Dx_Amb_Cat1&amp;2],0,[1]!tbl_PRM_Activity[Example 2: Call Handling: Modules 0 &amp; 1 - No Direct Booking],1)/52</f>
        <v>124.8829646230802</v>
      </c>
      <c r="J30" s="10">
        <f t="shared" si="24"/>
        <v>890.983228832132</v>
      </c>
      <c r="K30" s="11">
        <f>SUMIFS([1]!tbl_PRM_Activity[Annualised_Activity_Volume],[1]!tbl_PRM_Activity[Time_Variant_2_Label],F$27,[1]!tbl_PRM_Activity[Borough_Derived_SEL],A30,[1]!tbl_PRM_Activity[Initial_Dx_Amb_Cat1&amp;2],0, [1]!tbl_PRM_Activity[Example 3: Call Handling: Modules 0 &amp; 1 -  With Direct Booking],1)/52</f>
        <v>243.47584225962603</v>
      </c>
      <c r="L30" s="10">
        <f t="shared" si="25"/>
        <v>772.39035119558616</v>
      </c>
      <c r="M30" s="10">
        <f>SUMIFS([1]!tbl_PRM_Activity[Annualised_Activity_Volume],[1]!tbl_PRM_Activity[Time_Variant_2_Label],F$27,[1]!tbl_PRM_Activity[Borough_Derived_SEL],A30,[1]!tbl_PRM_Activity[Initial_Dx_Amb_Cat1&amp;2],0, [1]!tbl_PRM_Activity[Example 4: Module 0 &amp; 1 - with Direct Booking to GP &amp; GPOOH],1)/52</f>
        <v>250.25100361731893</v>
      </c>
      <c r="N30" s="10">
        <f t="shared" si="26"/>
        <v>765.61518983789324</v>
      </c>
      <c r="O30" s="10">
        <f>SUMIFS([1]!tbl_PRM_Activity[Annualised_Activity_Volume],[1]!tbl_PRM_Activity[Time_Variant_2_Label],F$27,[1]!tbl_PRM_Activity[Borough_Derived_SEL],A30,[1]!tbl_PRM_Activity[Initial_Dx_Amb_Cat1&amp;2],0, [1]!tbl_PRM_Activity[Example 5: Module 0 &amp; 1 - with Direct Booking to GP &amp; GPOOH &amp; Signposting to GP],1)/52</f>
        <v>253.60194117693499</v>
      </c>
      <c r="P30" s="10">
        <f t="shared" si="27"/>
        <v>762.26425227827713</v>
      </c>
      <c r="Q30" s="10">
        <f>SUMIFS([1]!tbl_PRM_Activity[Annualised_Activity_Volume],[1]!tbl_PRM_Activity[Time_Variant_2_Label],F$27,[1]!tbl_PRM_Activity[Borough_Derived_SEL],A30,[1]!tbl_PRM_Activity[Initial_Dx_Amb_Cat1&amp;2],0, [1]!tbl_PRM_Activity[Example 6: Module 0 &amp; 1 - with Direct Booking to GP, GP hub, GPOOH, ED for injury &amp; Signposting to GP],1)/52</f>
        <v>390.31803897884959</v>
      </c>
      <c r="R30" s="10">
        <f t="shared" si="28"/>
        <v>625.54815447636258</v>
      </c>
      <c r="S30" s="11">
        <f>(SUMIFS([1]!tbl_PRM_Activity[Annualised_Activity_Volume],[1]!tbl_PRM_Activity[Time_Variant_2_Label],S$27,[1]!tbl_PRM_Activity[Borough_Derived_SEL],A30)+SUMIFS([1]!tbl_111Online_Activity[Borough_111Online_Activity],[1]!tbl_111Online_Activity[Time_Variant_2_Label],S$27,[1]!tbl_111Online_Activity[Borough],A30))/52</f>
        <v>542.82294801052456</v>
      </c>
      <c r="T30" s="11">
        <f>SUMIFS([1]!tbl_PRM_Activity[Annualised_Activity_Volume],[1]!tbl_PRM_Activity[Time_Variant_2_Label],S$27,[1]!tbl_PRM_Activity[Borough_Derived_SEL],A30, [1]!tbl_PRM_Activity[Initial_Dx_Amb_Cat1&amp;2],1)/52</f>
        <v>23.283510661538465</v>
      </c>
      <c r="U30" s="10">
        <f t="shared" si="29"/>
        <v>519.5394373489861</v>
      </c>
      <c r="V30" s="11">
        <f>SUMIFS([1]!tbl_PRM_Activity[Annualised_Activity_Volume],[1]!tbl_PRM_Activity[Time_Variant_2_Label],S$27,[1]!tbl_PRM_Activity[Borough_Derived_SEL],A30, [1]!tbl_PRM_Activity[Initial_Dx_Amb_Cat1&amp;2],0,[1]!tbl_PRM_Activity[Example 2: Call Handling: Modules 0 &amp; 1 - No Direct Booking],1)/52</f>
        <v>48.57733074807701</v>
      </c>
      <c r="W30" s="10">
        <f t="shared" si="30"/>
        <v>470.96210660090907</v>
      </c>
      <c r="X30" s="11">
        <f>SUMIFS([1]!tbl_PRM_Activity[Annualised_Activity_Volume],[1]!tbl_PRM_Activity[Time_Variant_2_Label],S$27,[1]!tbl_PRM_Activity[Borough_Derived_SEL],A30,[1]!tbl_PRM_Activity[Initial_Dx_Amb_Cat1&amp;2],0, [1]!tbl_PRM_Activity[Example 3: Call Handling: Modules 0 &amp; 1 -  With Direct Booking],1)/52</f>
        <v>85.260857611540416</v>
      </c>
      <c r="Y30" s="10">
        <f t="shared" si="31"/>
        <v>434.27857973744568</v>
      </c>
      <c r="Z30" s="10">
        <f>SUMIFS([1]!tbl_PRM_Activity[Annualised_Activity_Volume],[1]!tbl_PRM_Activity[Time_Variant_2_Label],S$27,[1]!tbl_PRM_Activity[Borough_Derived_SEL],A30,[1]!tbl_PRM_Activity[Initial_Dx_Amb_Cat1&amp;2],0, [1]!tbl_PRM_Activity[Example 4: Module 0 &amp; 1 - with Direct Booking to GP &amp; GPOOH],1)/52</f>
        <v>96.240806384617997</v>
      </c>
      <c r="AA30" s="10">
        <f t="shared" si="32"/>
        <v>423.2986309643681</v>
      </c>
      <c r="AB30" s="10">
        <f>SUMIFS([1]!tbl_PRM_Activity[Annualised_Activity_Volume],[1]!tbl_PRM_Activity[Time_Variant_2_Label],S$27,[1]!tbl_PRM_Activity[Borough_Derived_SEL],A30,[1]!tbl_PRM_Activity[Initial_Dx_Amb_Cat1&amp;2],0, [1]!tbl_PRM_Activity[Example 5: Module 0 &amp; 1 - with Direct Booking to GP &amp; GPOOH &amp; Signposting to GP],1)/52</f>
        <v>98.060857296156399</v>
      </c>
      <c r="AC30" s="10">
        <f t="shared" si="33"/>
        <v>421.47858005282967</v>
      </c>
      <c r="AD30" s="10">
        <f>SUMIFS([1]!tbl_PRM_Activity[Annualised_Activity_Volume],[1]!tbl_PRM_Activity[Time_Variant_2_Label],S$27,[1]!tbl_PRM_Activity[Borough_Derived_SEL],A30,[1]!tbl_PRM_Activity[Initial_Dx_Amb_Cat1&amp;2],0, [1]!tbl_PRM_Activity[Example 6: Module 0 &amp; 1 - with Direct Booking to GP, GP hub, GPOOH, ED for injury &amp; Signposting to GP],1)/52</f>
        <v>141.57485243846617</v>
      </c>
      <c r="AE30" s="10">
        <f t="shared" si="34"/>
        <v>377.96458491051993</v>
      </c>
      <c r="AF30" s="11">
        <f>(SUMIFS([1]!tbl_PRM_Activity[Annualised_Activity_Volume],[1]!tbl_PRM_Activity[Time_Variant_2_Label],AF$27,[1]!tbl_PRM_Activity[Borough_Derived_SEL],A30)+SUMIFS([1]!tbl_111Online_Activity[Borough_111Online_Activity],[1]!tbl_111Online_Activity[Time_Variant_2_Label],AF$27,[1]!tbl_111Online_Activity[Borough],A30))/52</f>
        <v>377.09257147920067</v>
      </c>
      <c r="AG30" s="11">
        <f>SUMIFS([1]!tbl_PRM_Activity[Annualised_Activity_Volume],[1]!tbl_PRM_Activity[Time_Variant_2_Label],AF$27,[1]!tbl_PRM_Activity[Borough_Derived_SEL],A30, [1]!tbl_PRM_Activity[Initial_Dx_Amb_Cat1&amp;2],1)/52</f>
        <v>22.180363382692335</v>
      </c>
      <c r="AH30" s="10">
        <f t="shared" si="35"/>
        <v>354.91220809650832</v>
      </c>
      <c r="AI30" s="11">
        <f>SUMIFS([1]!tbl_PRM_Activity[Annualised_Activity_Volume],[1]!tbl_PRM_Activity[Time_Variant_2_Label],AF$27,[1]!tbl_PRM_Activity[Borough_Derived_SEL],A30, [1]!tbl_PRM_Activity[Initial_Dx_Amb_Cat1&amp;2],0,[1]!tbl_PRM_Activity[Example 2: Call Handling: Modules 0 &amp; 1 - No Direct Booking],1)/52</f>
        <v>22.600626019230805</v>
      </c>
      <c r="AJ30" s="10">
        <f t="shared" si="36"/>
        <v>332.31158207727754</v>
      </c>
      <c r="AK30" s="11">
        <f>SUMIFS([1]!tbl_PRM_Activity[Annualised_Activity_Volume],[1]!tbl_PRM_Activity[Time_Variant_2_Label],AF$27,[1]!tbl_PRM_Activity[Borough_Derived_SEL],A30,[1]!tbl_PRM_Activity[Initial_Dx_Amb_Cat1&amp;2],0, [1]!tbl_PRM_Activity[Example 3: Call Handling: Modules 0 &amp; 1 -  With Direct Booking],1)/52</f>
        <v>50.894958986538661</v>
      </c>
      <c r="AL30" s="10">
        <f t="shared" si="37"/>
        <v>304.01724910996967</v>
      </c>
      <c r="AM30" s="10">
        <f>SUMIFS([1]!tbl_PRM_Activity[Annualised_Activity_Volume],[1]!tbl_PRM_Activity[Time_Variant_2_Label],AF$27,[1]!tbl_PRM_Activity[Borough_Derived_SEL],A30,[1]!tbl_PRM_Activity[Initial_Dx_Amb_Cat1&amp;2],0, [1]!tbl_PRM_Activity[Example 4: Module 0 &amp; 1 - with Direct Booking to GP &amp; GPOOH],1)/52</f>
        <v>59.387081136539173</v>
      </c>
      <c r="AN30" s="10">
        <f t="shared" si="38"/>
        <v>295.52512695996916</v>
      </c>
      <c r="AO30" s="10">
        <f>SUMIFS([1]!tbl_PRM_Activity[Annualised_Activity_Volume],[1]!tbl_PRM_Activity[Time_Variant_2_Label],AF$27,[1]!tbl_PRM_Activity[Borough_Derived_SEL],A30,[1]!tbl_PRM_Activity[Initial_Dx_Amb_Cat1&amp;2],0, [1]!tbl_PRM_Activity[Example 5: Module 0 &amp; 1 - with Direct Booking to GP &amp; GPOOH &amp; Signposting to GP],1)/52</f>
        <v>60.21375925384681</v>
      </c>
      <c r="AP30" s="10">
        <f t="shared" si="39"/>
        <v>294.69844884266149</v>
      </c>
      <c r="AQ30" s="10">
        <f>SUMIFS([1]!tbl_PRM_Activity[Annualised_Activity_Volume],[1]!tbl_PRM_Activity[Time_Variant_2_Label],AF$27,[1]!tbl_PRM_Activity[Borough_Derived_SEL],A30,[1]!tbl_PRM_Activity[Initial_Dx_Amb_Cat1&amp;2],0, [1]!tbl_PRM_Activity[Example 6: Module 0 &amp; 1 - with Direct Booking to GP, GP hub, GPOOH, ED for injury &amp; Signposting to GP],1)/52</f>
        <v>88.337170613463584</v>
      </c>
      <c r="AR30" s="10">
        <f t="shared" si="40"/>
        <v>266.57503748304475</v>
      </c>
      <c r="AS30" s="10">
        <f t="shared" si="18"/>
        <v>1694.2569175103185</v>
      </c>
      <c r="AT30" s="10">
        <f t="shared" si="19"/>
        <v>1510.6861800430015</v>
      </c>
      <c r="AU30" s="10">
        <f t="shared" si="20"/>
        <v>1484.4389477622306</v>
      </c>
      <c r="AV30" s="10">
        <f t="shared" si="21"/>
        <v>1478.4412811737684</v>
      </c>
      <c r="AW30" s="10">
        <f t="shared" si="41"/>
        <v>1270.0877768699272</v>
      </c>
      <c r="AX30"/>
      <c r="AY30"/>
      <c r="AZ30"/>
      <c r="BA30"/>
      <c r="BB30"/>
      <c r="BC30"/>
      <c r="BD30"/>
      <c r="BE30"/>
      <c r="BF30"/>
      <c r="BG30"/>
    </row>
    <row r="31" spans="1:59" hidden="1" x14ac:dyDescent="0.35">
      <c r="A31" t="s">
        <v>8</v>
      </c>
      <c r="B31" s="11">
        <f t="shared" si="22"/>
        <v>2056.2122324197571</v>
      </c>
      <c r="C31" s="11">
        <v>113.44905245095372</v>
      </c>
      <c r="D31" s="11">
        <f>SUMIF([1]!tbl_PRM_Activity[Borough_Derived_SEL],A31,[1]!tbl_PRM_Activity[Annualised_Activity_Volume])/52</f>
        <v>1815.6646258016735</v>
      </c>
      <c r="E31" s="11">
        <f>SUMIF([1]!tbl_111Online_Activity[Borough],A31, [1]!tbl_111Online_Activity[Borough_111Online_Activity])/52</f>
        <v>127.09855416712998</v>
      </c>
      <c r="F31" s="11">
        <f>(SUMIFS([1]!tbl_PRM_Activity[Annualised_Activity_Volume],[1]!tbl_PRM_Activity[Time_Variant_2_Label],F$27,[1]!tbl_PRM_Activity[Borough_Derived_SEL],A31)+SUMIFS([1]!tbl_111Online_Activity[Borough_111Online_Activity],[1]!tbl_111Online_Activity[Time_Variant_2_Label],F$27,[1]!tbl_111Online_Activity[Borough],A31))/52</f>
        <v>1012.5470224772621</v>
      </c>
      <c r="G31" s="11">
        <f>SUMIFS([1]!tbl_PRM_Activity[Annualised_Activity_Volume],[1]!tbl_PRM_Activity[Time_Variant_2_Label],F$27,[1]!tbl_PRM_Activity[Borough_Derived_SEL],A31, [1]!tbl_PRM_Activity[Initial_Dx_Amb_Cat1&amp;2],1)/52</f>
        <v>30.350024542307626</v>
      </c>
      <c r="H31" s="10">
        <f t="shared" si="23"/>
        <v>982.19699793495442</v>
      </c>
      <c r="I31" s="11">
        <f>SUMIFS([1]!tbl_PRM_Activity[Annualised_Activity_Volume],[1]!tbl_PRM_Activity[Time_Variant_2_Label],F$27,[1]!tbl_PRM_Activity[Borough_Derived_SEL],A31, [1]!tbl_PRM_Activity[Initial_Dx_Amb_Cat1&amp;2],0,[1]!tbl_PRM_Activity[Example 2: Call Handling: Modules 0 &amp; 1 - No Direct Booking],1)/52</f>
        <v>148.45983813846573</v>
      </c>
      <c r="J31" s="10">
        <f t="shared" si="24"/>
        <v>833.73715979648864</v>
      </c>
      <c r="K31" s="11">
        <f>SUMIFS([1]!tbl_PRM_Activity[Annualised_Activity_Volume],[1]!tbl_PRM_Activity[Time_Variant_2_Label],F$27,[1]!tbl_PRM_Activity[Borough_Derived_SEL],A31,[1]!tbl_PRM_Activity[Initial_Dx_Amb_Cat1&amp;2],0, [1]!tbl_PRM_Activity[Example 3: Call Handling: Modules 0 &amp; 1 -  With Direct Booking],1)/52</f>
        <v>286.78340991347625</v>
      </c>
      <c r="L31" s="10">
        <f t="shared" si="25"/>
        <v>695.41358802147818</v>
      </c>
      <c r="M31" s="10">
        <f>SUMIFS([1]!tbl_PRM_Activity[Annualised_Activity_Volume],[1]!tbl_PRM_Activity[Time_Variant_2_Label],F$27,[1]!tbl_PRM_Activity[Borough_Derived_SEL],A31,[1]!tbl_PRM_Activity[Initial_Dx_Amb_Cat1&amp;2],0, [1]!tbl_PRM_Activity[Example 4: Module 0 &amp; 1 - with Direct Booking to GP &amp; GPOOH],1)/52</f>
        <v>324.81552482116928</v>
      </c>
      <c r="N31" s="10">
        <f t="shared" si="26"/>
        <v>657.3814731137852</v>
      </c>
      <c r="O31" s="10">
        <f>SUMIFS([1]!tbl_PRM_Activity[Annualised_Activity_Volume],[1]!tbl_PRM_Activity[Time_Variant_2_Label],F$27,[1]!tbl_PRM_Activity[Borough_Derived_SEL],A31,[1]!tbl_PRM_Activity[Initial_Dx_Amb_Cat1&amp;2],0, [1]!tbl_PRM_Activity[Example 5: Module 0 &amp; 1 - with Direct Booking to GP &amp; GPOOH &amp; Signposting to GP],1)/52</f>
        <v>328.28758268847525</v>
      </c>
      <c r="P31" s="10">
        <f t="shared" si="27"/>
        <v>653.90941524647917</v>
      </c>
      <c r="Q31" s="10">
        <f>SUMIFS([1]!tbl_PRM_Activity[Annualised_Activity_Volume],[1]!tbl_PRM_Activity[Time_Variant_2_Label],F$27,[1]!tbl_PRM_Activity[Borough_Derived_SEL],A31,[1]!tbl_PRM_Activity[Initial_Dx_Amb_Cat1&amp;2],0, [1]!tbl_PRM_Activity[Example 6: Module 0 &amp; 1 - with Direct Booking to GP, GP hub, GPOOH, ED for injury &amp; Signposting to GP],1)/52</f>
        <v>410.12644166153979</v>
      </c>
      <c r="R31" s="10">
        <f t="shared" si="28"/>
        <v>572.0705562734147</v>
      </c>
      <c r="S31" s="11">
        <f>(SUMIFS([1]!tbl_PRM_Activity[Annualised_Activity_Volume],[1]!tbl_PRM_Activity[Time_Variant_2_Label],S$27,[1]!tbl_PRM_Activity[Borough_Derived_SEL],A31)+SUMIFS([1]!tbl_111Online_Activity[Borough_111Online_Activity],[1]!tbl_111Online_Activity[Time_Variant_2_Label],S$27,[1]!tbl_111Online_Activity[Borough],A31))/52</f>
        <v>534.44766511172759</v>
      </c>
      <c r="T31" s="11">
        <f>SUMIFS([1]!tbl_PRM_Activity[Annualised_Activity_Volume],[1]!tbl_PRM_Activity[Time_Variant_2_Label],S$27,[1]!tbl_PRM_Activity[Borough_Derived_SEL],A31, [1]!tbl_PRM_Activity[Initial_Dx_Amb_Cat1&amp;2],1)/52</f>
        <v>20.565136661538514</v>
      </c>
      <c r="U31" s="10">
        <f t="shared" si="29"/>
        <v>513.88252845018906</v>
      </c>
      <c r="V31" s="11">
        <f>SUMIFS([1]!tbl_PRM_Activity[Annualised_Activity_Volume],[1]!tbl_PRM_Activity[Time_Variant_2_Label],S$27,[1]!tbl_PRM_Activity[Borough_Derived_SEL],A31, [1]!tbl_PRM_Activity[Initial_Dx_Amb_Cat1&amp;2],0,[1]!tbl_PRM_Activity[Example 2: Call Handling: Modules 0 &amp; 1 - No Direct Booking],1)/52</f>
        <v>56.950257778846712</v>
      </c>
      <c r="W31" s="10">
        <f t="shared" si="30"/>
        <v>456.93227067134234</v>
      </c>
      <c r="X31" s="11">
        <f>SUMIFS([1]!tbl_PRM_Activity[Annualised_Activity_Volume],[1]!tbl_PRM_Activity[Time_Variant_2_Label],S$27,[1]!tbl_PRM_Activity[Borough_Derived_SEL],A31,[1]!tbl_PRM_Activity[Initial_Dx_Amb_Cat1&amp;2],0, [1]!tbl_PRM_Activity[Example 3: Call Handling: Modules 0 &amp; 1 -  With Direct Booking],1)/52</f>
        <v>87.30017374423285</v>
      </c>
      <c r="Y31" s="10">
        <f t="shared" si="31"/>
        <v>426.58235470595622</v>
      </c>
      <c r="Z31" s="10">
        <f>SUMIFS([1]!tbl_PRM_Activity[Annualised_Activity_Volume],[1]!tbl_PRM_Activity[Time_Variant_2_Label],S$27,[1]!tbl_PRM_Activity[Borough_Derived_SEL],A31,[1]!tbl_PRM_Activity[Initial_Dx_Amb_Cat1&amp;2],0, [1]!tbl_PRM_Activity[Example 4: Module 0 &amp; 1 - with Direct Booking to GP &amp; GPOOH],1)/52</f>
        <v>129.50152720192693</v>
      </c>
      <c r="AA31" s="10">
        <f t="shared" si="32"/>
        <v>384.38100124826212</v>
      </c>
      <c r="AB31" s="10">
        <f>SUMIFS([1]!tbl_PRM_Activity[Annualised_Activity_Volume],[1]!tbl_PRM_Activity[Time_Variant_2_Label],S$27,[1]!tbl_PRM_Activity[Borough_Derived_SEL],A31,[1]!tbl_PRM_Activity[Initial_Dx_Amb_Cat1&amp;2],0, [1]!tbl_PRM_Activity[Example 5: Module 0 &amp; 1 - with Direct Booking to GP &amp; GPOOH &amp; Signposting to GP],1)/52</f>
        <v>131.28278733654253</v>
      </c>
      <c r="AC31" s="10">
        <f t="shared" si="33"/>
        <v>382.59974111364653</v>
      </c>
      <c r="AD31" s="10">
        <f>SUMIFS([1]!tbl_PRM_Activity[Annualised_Activity_Volume],[1]!tbl_PRM_Activity[Time_Variant_2_Label],S$27,[1]!tbl_PRM_Activity[Borough_Derived_SEL],A31,[1]!tbl_PRM_Activity[Initial_Dx_Amb_Cat1&amp;2],0, [1]!tbl_PRM_Activity[Example 6: Module 0 &amp; 1 - with Direct Booking to GP, GP hub, GPOOH, ED for injury &amp; Signposting to GP],1)/52</f>
        <v>166.35108244038975</v>
      </c>
      <c r="AE31" s="10">
        <f t="shared" si="34"/>
        <v>347.53144600979931</v>
      </c>
      <c r="AF31" s="11">
        <f>(SUMIFS([1]!tbl_PRM_Activity[Annualised_Activity_Volume],[1]!tbl_PRM_Activity[Time_Variant_2_Label],AF$27,[1]!tbl_PRM_Activity[Borough_Derived_SEL],A31)+SUMIFS([1]!tbl_111Online_Activity[Borough_111Online_Activity],[1]!tbl_111Online_Activity[Time_Variant_2_Label],AF$27,[1]!tbl_111Online_Activity[Borough],A31))/52</f>
        <v>395.7684923800237</v>
      </c>
      <c r="AG31" s="11">
        <f>SUMIFS([1]!tbl_PRM_Activity[Annualised_Activity_Volume],[1]!tbl_PRM_Activity[Time_Variant_2_Label],AF$27,[1]!tbl_PRM_Activity[Borough_Derived_SEL],A31, [1]!tbl_PRM_Activity[Initial_Dx_Amb_Cat1&amp;2],1)/52</f>
        <v>21.595703732692321</v>
      </c>
      <c r="AH31" s="10">
        <f t="shared" si="35"/>
        <v>374.1727886473314</v>
      </c>
      <c r="AI31" s="11">
        <f>SUMIFS([1]!tbl_PRM_Activity[Annualised_Activity_Volume],[1]!tbl_PRM_Activity[Time_Variant_2_Label],AF$27,[1]!tbl_PRM_Activity[Borough_Derived_SEL],A31, [1]!tbl_PRM_Activity[Initial_Dx_Amb_Cat1&amp;2],0,[1]!tbl_PRM_Activity[Example 2: Call Handling: Modules 0 &amp; 1 - No Direct Booking],1)/52</f>
        <v>30.476017055769141</v>
      </c>
      <c r="AJ31" s="10">
        <f t="shared" si="36"/>
        <v>343.69677159156225</v>
      </c>
      <c r="AK31" s="11">
        <f>SUMIFS([1]!tbl_PRM_Activity[Annualised_Activity_Volume],[1]!tbl_PRM_Activity[Time_Variant_2_Label],AF$27,[1]!tbl_PRM_Activity[Borough_Derived_SEL],A31,[1]!tbl_PRM_Activity[Initial_Dx_Amb_Cat1&amp;2],0, [1]!tbl_PRM_Activity[Example 3: Call Handling: Modules 0 &amp; 1 -  With Direct Booking],1)/52</f>
        <v>56.962024771154617</v>
      </c>
      <c r="AL31" s="10">
        <f t="shared" si="37"/>
        <v>317.21076387617677</v>
      </c>
      <c r="AM31" s="10">
        <f>SUMIFS([1]!tbl_PRM_Activity[Annualised_Activity_Volume],[1]!tbl_PRM_Activity[Time_Variant_2_Label],AF$27,[1]!tbl_PRM_Activity[Borough_Derived_SEL],A31,[1]!tbl_PRM_Activity[Initial_Dx_Amb_Cat1&amp;2],0, [1]!tbl_PRM_Activity[Example 4: Module 0 &amp; 1 - with Direct Booking to GP &amp; GPOOH],1)/52</f>
        <v>84.939845961540101</v>
      </c>
      <c r="AN31" s="10">
        <f t="shared" si="38"/>
        <v>289.23294268579127</v>
      </c>
      <c r="AO31" s="10">
        <f>SUMIFS([1]!tbl_PRM_Activity[Annualised_Activity_Volume],[1]!tbl_PRM_Activity[Time_Variant_2_Label],AF$27,[1]!tbl_PRM_Activity[Borough_Derived_SEL],A31,[1]!tbl_PRM_Activity[Initial_Dx_Amb_Cat1&amp;2],0, [1]!tbl_PRM_Activity[Example 5: Module 0 &amp; 1 - with Direct Booking to GP &amp; GPOOH &amp; Signposting to GP],1)/52</f>
        <v>85.827886065386465</v>
      </c>
      <c r="AP31" s="10">
        <f t="shared" si="39"/>
        <v>288.34490258194495</v>
      </c>
      <c r="AQ31" s="10">
        <f>SUMIFS([1]!tbl_PRM_Activity[Annualised_Activity_Volume],[1]!tbl_PRM_Activity[Time_Variant_2_Label],AF$27,[1]!tbl_PRM_Activity[Borough_Derived_SEL],A31,[1]!tbl_PRM_Activity[Initial_Dx_Amb_Cat1&amp;2],0, [1]!tbl_PRM_Activity[Example 6: Module 0 &amp; 1 - with Direct Booking to GP, GP hub, GPOOH, ED for injury &amp; Signposting to GP],1)/52</f>
        <v>113.01356533846446</v>
      </c>
      <c r="AR31" s="10">
        <f t="shared" si="40"/>
        <v>261.15922330886696</v>
      </c>
      <c r="AS31" s="10">
        <f t="shared" si="18"/>
        <v>1634.3662020593933</v>
      </c>
      <c r="AT31" s="10">
        <f t="shared" si="19"/>
        <v>1439.2067066036111</v>
      </c>
      <c r="AU31" s="10">
        <f t="shared" si="20"/>
        <v>1330.9954170478386</v>
      </c>
      <c r="AV31" s="10">
        <f t="shared" si="21"/>
        <v>1324.8540589420707</v>
      </c>
      <c r="AW31" s="10">
        <f t="shared" si="41"/>
        <v>1180.761225592081</v>
      </c>
      <c r="AX31"/>
      <c r="AY31"/>
      <c r="AZ31"/>
      <c r="BA31"/>
      <c r="BB31"/>
      <c r="BC31"/>
      <c r="BD31"/>
      <c r="BE31"/>
      <c r="BF31"/>
      <c r="BG31"/>
    </row>
    <row r="32" spans="1:59" hidden="1" x14ac:dyDescent="0.35">
      <c r="A32" t="s">
        <v>9</v>
      </c>
      <c r="B32" s="11">
        <f t="shared" si="22"/>
        <v>2204.9957792156924</v>
      </c>
      <c r="C32" s="11">
        <v>94.258383136382633</v>
      </c>
      <c r="D32" s="11">
        <f>SUMIF([1]!tbl_PRM_Activity[Borough_Derived_SEL],A32,[1]!tbl_PRM_Activity[Annualised_Activity_Volume])/52</f>
        <v>1972.6633954862143</v>
      </c>
      <c r="E32" s="11">
        <f>SUMIF([1]!tbl_111Online_Activity[Borough],A32, [1]!tbl_111Online_Activity[Borough_111Online_Activity])/52</f>
        <v>138.07400059309555</v>
      </c>
      <c r="F32" s="11">
        <f>(SUMIFS([1]!tbl_PRM_Activity[Annualised_Activity_Volume],[1]!tbl_PRM_Activity[Time_Variant_2_Label],F$27,[1]!tbl_PRM_Activity[Borough_Derived_SEL],A32)+SUMIFS([1]!tbl_111Online_Activity[Borough_111Online_Activity],[1]!tbl_111Online_Activity[Time_Variant_2_Label],F$27,[1]!tbl_111Online_Activity[Borough],A32))/52</f>
        <v>1132.1075869392362</v>
      </c>
      <c r="G32" s="11">
        <f>SUMIFS([1]!tbl_PRM_Activity[Annualised_Activity_Volume],[1]!tbl_PRM_Activity[Time_Variant_2_Label],F$27,[1]!tbl_PRM_Activity[Borough_Derived_SEL],A32, [1]!tbl_PRM_Activity[Initial_Dx_Amb_Cat1&amp;2],1)/52</f>
        <v>37.553415413461472</v>
      </c>
      <c r="H32" s="10">
        <f t="shared" si="23"/>
        <v>1094.5541715257748</v>
      </c>
      <c r="I32" s="11">
        <f>SUMIFS([1]!tbl_PRM_Activity[Annualised_Activity_Volume],[1]!tbl_PRM_Activity[Time_Variant_2_Label],F$27,[1]!tbl_PRM_Activity[Borough_Derived_SEL],A32, [1]!tbl_PRM_Activity[Initial_Dx_Amb_Cat1&amp;2],0,[1]!tbl_PRM_Activity[Example 2: Call Handling: Modules 0 &amp; 1 - No Direct Booking],1)/52</f>
        <v>137.84625787500343</v>
      </c>
      <c r="J32" s="10">
        <f t="shared" si="24"/>
        <v>956.70791365077139</v>
      </c>
      <c r="K32" s="11">
        <f>SUMIFS([1]!tbl_PRM_Activity[Annualised_Activity_Volume],[1]!tbl_PRM_Activity[Time_Variant_2_Label],F$27,[1]!tbl_PRM_Activity[Borough_Derived_SEL],A32,[1]!tbl_PRM_Activity[Initial_Dx_Amb_Cat1&amp;2],0, [1]!tbl_PRM_Activity[Example 3: Call Handling: Modules 0 &amp; 1 -  With Direct Booking],1)/52</f>
        <v>280.80670138847557</v>
      </c>
      <c r="L32" s="10">
        <f t="shared" si="25"/>
        <v>813.74747013729916</v>
      </c>
      <c r="M32" s="10">
        <f>SUMIFS([1]!tbl_PRM_Activity[Annualised_Activity_Volume],[1]!tbl_PRM_Activity[Time_Variant_2_Label],F$27,[1]!tbl_PRM_Activity[Borough_Derived_SEL],A32,[1]!tbl_PRM_Activity[Initial_Dx_Amb_Cat1&amp;2],0, [1]!tbl_PRM_Activity[Example 4: Module 0 &amp; 1 - with Direct Booking to GP &amp; GPOOH],1)/52</f>
        <v>325.50586805770541</v>
      </c>
      <c r="N32" s="10">
        <f t="shared" si="26"/>
        <v>769.04830346806943</v>
      </c>
      <c r="O32" s="10">
        <f>SUMIFS([1]!tbl_PRM_Activity[Annualised_Activity_Volume],[1]!tbl_PRM_Activity[Time_Variant_2_Label],F$27,[1]!tbl_PRM_Activity[Borough_Derived_SEL],A32,[1]!tbl_PRM_Activity[Initial_Dx_Amb_Cat1&amp;2],0, [1]!tbl_PRM_Activity[Example 5: Module 0 &amp; 1 - with Direct Booking to GP &amp; GPOOH &amp; Signposting to GP],1)/52</f>
        <v>329.5520511153976</v>
      </c>
      <c r="P32" s="10">
        <f t="shared" si="27"/>
        <v>765.00212041037719</v>
      </c>
      <c r="Q32" s="10">
        <f>SUMIFS([1]!tbl_PRM_Activity[Annualised_Activity_Volume],[1]!tbl_PRM_Activity[Time_Variant_2_Label],F$27,[1]!tbl_PRM_Activity[Borough_Derived_SEL],A32,[1]!tbl_PRM_Activity[Initial_Dx_Amb_Cat1&amp;2],0, [1]!tbl_PRM_Activity[Example 6: Module 0 &amp; 1 - with Direct Booking to GP, GP hub, GPOOH, ED for injury &amp; Signposting to GP],1)/52</f>
        <v>436.25387419615214</v>
      </c>
      <c r="R32" s="10">
        <f t="shared" si="28"/>
        <v>658.30029732962271</v>
      </c>
      <c r="S32" s="11">
        <f>(SUMIFS([1]!tbl_PRM_Activity[Annualised_Activity_Volume],[1]!tbl_PRM_Activity[Time_Variant_2_Label],S$27,[1]!tbl_PRM_Activity[Borough_Derived_SEL],A32)+SUMIFS([1]!tbl_111Online_Activity[Borough_111Online_Activity],[1]!tbl_111Online_Activity[Time_Variant_2_Label],S$27,[1]!tbl_111Online_Activity[Borough],A32))/52</f>
        <v>564.61974968053596</v>
      </c>
      <c r="T32" s="11">
        <f>SUMIFS([1]!tbl_PRM_Activity[Annualised_Activity_Volume],[1]!tbl_PRM_Activity[Time_Variant_2_Label],S$27,[1]!tbl_PRM_Activity[Borough_Derived_SEL],A32, [1]!tbl_PRM_Activity[Initial_Dx_Amb_Cat1&amp;2],1)/52</f>
        <v>22.173325486538484</v>
      </c>
      <c r="U32" s="10">
        <f t="shared" si="29"/>
        <v>542.44642419399747</v>
      </c>
      <c r="V32" s="11">
        <f>SUMIFS([1]!tbl_PRM_Activity[Annualised_Activity_Volume],[1]!tbl_PRM_Activity[Time_Variant_2_Label],S$27,[1]!tbl_PRM_Activity[Borough_Derived_SEL],A32, [1]!tbl_PRM_Activity[Initial_Dx_Amb_Cat1&amp;2],0,[1]!tbl_PRM_Activity[Example 2: Call Handling: Modules 0 &amp; 1 - No Direct Booking],1)/52</f>
        <v>50.026895184615675</v>
      </c>
      <c r="W32" s="10">
        <f t="shared" si="30"/>
        <v>492.41952900938179</v>
      </c>
      <c r="X32" s="11">
        <f>SUMIFS([1]!tbl_PRM_Activity[Annualised_Activity_Volume],[1]!tbl_PRM_Activity[Time_Variant_2_Label],S$27,[1]!tbl_PRM_Activity[Borough_Derived_SEL],A32,[1]!tbl_PRM_Activity[Initial_Dx_Amb_Cat1&amp;2],0, [1]!tbl_PRM_Activity[Example 3: Call Handling: Modules 0 &amp; 1 -  With Direct Booking],1)/52</f>
        <v>83.360218284617233</v>
      </c>
      <c r="Y32" s="10">
        <f t="shared" si="31"/>
        <v>459.08620590938023</v>
      </c>
      <c r="Z32" s="10">
        <f>SUMIFS([1]!tbl_PRM_Activity[Annualised_Activity_Volume],[1]!tbl_PRM_Activity[Time_Variant_2_Label],S$27,[1]!tbl_PRM_Activity[Borough_Derived_SEL],A32,[1]!tbl_PRM_Activity[Initial_Dx_Amb_Cat1&amp;2],0, [1]!tbl_PRM_Activity[Example 4: Module 0 &amp; 1 - with Direct Booking to GP &amp; GPOOH],1)/52</f>
        <v>128.56902510000359</v>
      </c>
      <c r="AA32" s="10">
        <f t="shared" si="32"/>
        <v>413.87739909399386</v>
      </c>
      <c r="AB32" s="10">
        <f>SUMIFS([1]!tbl_PRM_Activity[Annualised_Activity_Volume],[1]!tbl_PRM_Activity[Time_Variant_2_Label],S$27,[1]!tbl_PRM_Activity[Borough_Derived_SEL],A32,[1]!tbl_PRM_Activity[Initial_Dx_Amb_Cat1&amp;2],0, [1]!tbl_PRM_Activity[Example 5: Module 0 &amp; 1 - with Direct Booking to GP &amp; GPOOH &amp; Signposting to GP],1)/52</f>
        <v>130.26887105577288</v>
      </c>
      <c r="AC32" s="10">
        <f t="shared" si="33"/>
        <v>412.1775531382246</v>
      </c>
      <c r="AD32" s="10">
        <f>SUMIFS([1]!tbl_PRM_Activity[Annualised_Activity_Volume],[1]!tbl_PRM_Activity[Time_Variant_2_Label],S$27,[1]!tbl_PRM_Activity[Borough_Derived_SEL],A32,[1]!tbl_PRM_Activity[Initial_Dx_Amb_Cat1&amp;2],0, [1]!tbl_PRM_Activity[Example 6: Module 0 &amp; 1 - with Direct Booking to GP, GP hub, GPOOH, ED for injury &amp; Signposting to GP],1)/52</f>
        <v>170.81782553462043</v>
      </c>
      <c r="AE32" s="10">
        <f t="shared" si="34"/>
        <v>371.62859865937708</v>
      </c>
      <c r="AF32" s="11">
        <f>(SUMIFS([1]!tbl_PRM_Activity[Annualised_Activity_Volume],[1]!tbl_PRM_Activity[Time_Variant_2_Label],AF$27,[1]!tbl_PRM_Activity[Borough_Derived_SEL],A32)+SUMIFS([1]!tbl_111Online_Activity[Borough_111Online_Activity],[1]!tbl_111Online_Activity[Time_Variant_2_Label],AF$27,[1]!tbl_111Online_Activity[Borough],A32))/52</f>
        <v>414.01005945978153</v>
      </c>
      <c r="AG32" s="11">
        <f>SUMIFS([1]!tbl_PRM_Activity[Annualised_Activity_Volume],[1]!tbl_PRM_Activity[Time_Variant_2_Label],AF$27,[1]!tbl_PRM_Activity[Borough_Derived_SEL],A32, [1]!tbl_PRM_Activity[Initial_Dx_Amb_Cat1&amp;2],1)/52</f>
        <v>24.596937244230809</v>
      </c>
      <c r="AH32" s="10">
        <f t="shared" si="35"/>
        <v>389.41312221555074</v>
      </c>
      <c r="AI32" s="11">
        <f>SUMIFS([1]!tbl_PRM_Activity[Annualised_Activity_Volume],[1]!tbl_PRM_Activity[Time_Variant_2_Label],AF$27,[1]!tbl_PRM_Activity[Borough_Derived_SEL],A32, [1]!tbl_PRM_Activity[Initial_Dx_Amb_Cat1&amp;2],0,[1]!tbl_PRM_Activity[Example 2: Call Handling: Modules 0 &amp; 1 - No Direct Booking],1)/52</f>
        <v>25.31274063653844</v>
      </c>
      <c r="AJ32" s="10">
        <f t="shared" si="36"/>
        <v>364.10038157901232</v>
      </c>
      <c r="AK32" s="11">
        <f>SUMIFS([1]!tbl_PRM_Activity[Annualised_Activity_Volume],[1]!tbl_PRM_Activity[Time_Variant_2_Label],AF$27,[1]!tbl_PRM_Activity[Borough_Derived_SEL],A32,[1]!tbl_PRM_Activity[Initial_Dx_Amb_Cat1&amp;2],0, [1]!tbl_PRM_Activity[Example 3: Call Handling: Modules 0 &amp; 1 -  With Direct Booking],1)/52</f>
        <v>54.515307990385132</v>
      </c>
      <c r="AL32" s="10">
        <f t="shared" si="37"/>
        <v>334.89781422516563</v>
      </c>
      <c r="AM32" s="10">
        <f>SUMIFS([1]!tbl_PRM_Activity[Annualised_Activity_Volume],[1]!tbl_PRM_Activity[Time_Variant_2_Label],AF$27,[1]!tbl_PRM_Activity[Borough_Derived_SEL],A32,[1]!tbl_PRM_Activity[Initial_Dx_Amb_Cat1&amp;2],0, [1]!tbl_PRM_Activity[Example 4: Module 0 &amp; 1 - with Direct Booking to GP &amp; GPOOH],1)/52</f>
        <v>85.745313598078468</v>
      </c>
      <c r="AN32" s="10">
        <f t="shared" si="38"/>
        <v>303.66780861747225</v>
      </c>
      <c r="AO32" s="10">
        <f>SUMIFS([1]!tbl_PRM_Activity[Annualised_Activity_Volume],[1]!tbl_PRM_Activity[Time_Variant_2_Label],AF$27,[1]!tbl_PRM_Activity[Borough_Derived_SEL],A32,[1]!tbl_PRM_Activity[Initial_Dx_Amb_Cat1&amp;2],0, [1]!tbl_PRM_Activity[Example 5: Module 0 &amp; 1 - with Direct Booking to GP &amp; GPOOH &amp; Signposting to GP],1)/52</f>
        <v>86.553759659616816</v>
      </c>
      <c r="AP32" s="10">
        <f t="shared" si="39"/>
        <v>302.8593625559339</v>
      </c>
      <c r="AQ32" s="10">
        <f>SUMIFS([1]!tbl_PRM_Activity[Annualised_Activity_Volume],[1]!tbl_PRM_Activity[Time_Variant_2_Label],AF$27,[1]!tbl_PRM_Activity[Borough_Derived_SEL],A32,[1]!tbl_PRM_Activity[Initial_Dx_Amb_Cat1&amp;2],0, [1]!tbl_PRM_Activity[Example 6: Module 0 &amp; 1 - with Direct Booking to GP, GP hub, GPOOH, ED for injury &amp; Signposting to GP],1)/52</f>
        <v>113.72368572115657</v>
      </c>
      <c r="AR32" s="10">
        <f t="shared" si="40"/>
        <v>275.68943649439416</v>
      </c>
      <c r="AS32" s="10">
        <f t="shared" si="18"/>
        <v>1813.2278242391653</v>
      </c>
      <c r="AT32" s="10">
        <f t="shared" si="19"/>
        <v>1607.7314902718449</v>
      </c>
      <c r="AU32" s="10">
        <f t="shared" si="20"/>
        <v>1486.5935111795354</v>
      </c>
      <c r="AV32" s="10">
        <f t="shared" si="21"/>
        <v>1480.0390361045356</v>
      </c>
      <c r="AW32" s="10">
        <f t="shared" si="41"/>
        <v>1305.6183324833939</v>
      </c>
      <c r="AX32"/>
      <c r="AY32"/>
      <c r="AZ32"/>
      <c r="BA32"/>
      <c r="BB32"/>
      <c r="BC32"/>
      <c r="BD32"/>
      <c r="BE32"/>
      <c r="BF32"/>
      <c r="BG32"/>
    </row>
    <row r="33" spans="1:62" hidden="1" x14ac:dyDescent="0.35">
      <c r="A33" t="s">
        <v>10</v>
      </c>
      <c r="B33" s="11">
        <f t="shared" si="22"/>
        <v>3737.9023890387389</v>
      </c>
      <c r="C33" s="11">
        <v>1531.7673660965443</v>
      </c>
      <c r="D33" s="11">
        <f>SUMIF([1]!tbl_PRM_Activity[Borough_Derived_SEL],A33,[1]!tbl_PRM_Activity[Annualised_Activity_Volume])/52</f>
        <v>2206.1350229421946</v>
      </c>
      <c r="E33" s="11">
        <f>SUMIF([1]!tbl_111Online_Activity[Borough],A33, [1]!tbl_111Online_Activity[Borough_111Online_Activity])/52</f>
        <v>0</v>
      </c>
      <c r="F33" s="11">
        <f>(SUMIFS([1]!tbl_PRM_Activity[Annualised_Activity_Volume],[1]!tbl_PRM_Activity[Time_Variant_2_Label],F$27,[1]!tbl_PRM_Activity[Borough_Derived_SEL],A33)+SUMIFS([1]!tbl_111Online_Activity[Borough_111Online_Activity],[1]!tbl_111Online_Activity[Time_Variant_2_Label],F$27,[1]!tbl_111Online_Activity[Borough],A33))/52</f>
        <v>1099.9509755557469</v>
      </c>
      <c r="G33" s="11">
        <f>SUMIFS([1]!tbl_PRM_Activity[Annualised_Activity_Volume],[1]!tbl_PRM_Activity[Time_Variant_2_Label],F$27,[1]!tbl_PRM_Activity[Borough_Derived_SEL],A33, [1]!tbl_PRM_Activity[Initial_Dx_Amb_Cat1&amp;2],1)/52</f>
        <v>31.674311471153807</v>
      </c>
      <c r="H33" s="10">
        <f t="shared" si="23"/>
        <v>1068.2766640845932</v>
      </c>
      <c r="I33" s="11">
        <f>SUMIFS([1]!tbl_PRM_Activity[Annualised_Activity_Volume],[1]!tbl_PRM_Activity[Time_Variant_2_Label],F$27,[1]!tbl_PRM_Activity[Borough_Derived_SEL],A33, [1]!tbl_PRM_Activity[Initial_Dx_Amb_Cat1&amp;2],0,[1]!tbl_PRM_Activity[Example 2: Call Handling: Modules 0 &amp; 1 - No Direct Booking],1)/52</f>
        <v>211.55190142500422</v>
      </c>
      <c r="J33" s="10">
        <f t="shared" si="24"/>
        <v>856.72476265958903</v>
      </c>
      <c r="K33" s="11">
        <f>SUMIFS([1]!tbl_PRM_Activity[Annualised_Activity_Volume],[1]!tbl_PRM_Activity[Time_Variant_2_Label],F$27,[1]!tbl_PRM_Activity[Borough_Derived_SEL],A33,[1]!tbl_PRM_Activity[Initial_Dx_Amb_Cat1&amp;2],0, [1]!tbl_PRM_Activity[Example 3: Call Handling: Modules 0 &amp; 1 -  With Direct Booking],1)/52</f>
        <v>345.01061567116045</v>
      </c>
      <c r="L33" s="10">
        <f t="shared" si="25"/>
        <v>723.26604841343283</v>
      </c>
      <c r="M33" s="10">
        <f>SUMIFS([1]!tbl_PRM_Activity[Annualised_Activity_Volume],[1]!tbl_PRM_Activity[Time_Variant_2_Label],F$27,[1]!tbl_PRM_Activity[Borough_Derived_SEL],A33,[1]!tbl_PRM_Activity[Initial_Dx_Amb_Cat1&amp;2],0, [1]!tbl_PRM_Activity[Example 4: Module 0 &amp; 1 - with Direct Booking to GP &amp; GPOOH],1)/52</f>
        <v>373.18154111731451</v>
      </c>
      <c r="N33" s="10">
        <f t="shared" si="26"/>
        <v>695.09512296727871</v>
      </c>
      <c r="O33" s="10">
        <f>SUMIFS([1]!tbl_PRM_Activity[Annualised_Activity_Volume],[1]!tbl_PRM_Activity[Time_Variant_2_Label],F$27,[1]!tbl_PRM_Activity[Borough_Derived_SEL],A33,[1]!tbl_PRM_Activity[Initial_Dx_Amb_Cat1&amp;2],0, [1]!tbl_PRM_Activity[Example 5: Module 0 &amp; 1 - with Direct Booking to GP &amp; GPOOH &amp; Signposting to GP],1)/52</f>
        <v>374.11103780769974</v>
      </c>
      <c r="P33" s="10">
        <f t="shared" si="27"/>
        <v>694.16562627689348</v>
      </c>
      <c r="Q33" s="10">
        <f>SUMIFS([1]!tbl_PRM_Activity[Annualised_Activity_Volume],[1]!tbl_PRM_Activity[Time_Variant_2_Label],F$27,[1]!tbl_PRM_Activity[Borough_Derived_SEL],A33,[1]!tbl_PRM_Activity[Initial_Dx_Amb_Cat1&amp;2],0, [1]!tbl_PRM_Activity[Example 6: Module 0 &amp; 1 - with Direct Booking to GP, GP hub, GPOOH, ED for injury &amp; Signposting to GP],1)/52</f>
        <v>472.53757102115736</v>
      </c>
      <c r="R33" s="10">
        <f t="shared" si="28"/>
        <v>595.7390930634358</v>
      </c>
      <c r="S33" s="11">
        <f>(SUMIFS([1]!tbl_PRM_Activity[Annualised_Activity_Volume],[1]!tbl_PRM_Activity[Time_Variant_2_Label],S$27,[1]!tbl_PRM_Activity[Borough_Derived_SEL],A33)+SUMIFS([1]!tbl_111Online_Activity[Borough_111Online_Activity],[1]!tbl_111Online_Activity[Time_Variant_2_Label],S$27,[1]!tbl_111Online_Activity[Borough],A33))/52</f>
        <v>630.33016486153565</v>
      </c>
      <c r="T33" s="11">
        <f>SUMIFS([1]!tbl_PRM_Activity[Annualised_Activity_Volume],[1]!tbl_PRM_Activity[Time_Variant_2_Label],S$27,[1]!tbl_PRM_Activity[Borough_Derived_SEL],A33, [1]!tbl_PRM_Activity[Initial_Dx_Amb_Cat1&amp;2],1)/52</f>
        <v>25.234057440384639</v>
      </c>
      <c r="U33" s="10">
        <f t="shared" si="29"/>
        <v>605.09610742115103</v>
      </c>
      <c r="V33" s="11">
        <f>SUMIFS([1]!tbl_PRM_Activity[Annualised_Activity_Volume],[1]!tbl_PRM_Activity[Time_Variant_2_Label],S$27,[1]!tbl_PRM_Activity[Borough_Derived_SEL],A33, [1]!tbl_PRM_Activity[Initial_Dx_Amb_Cat1&amp;2],0,[1]!tbl_PRM_Activity[Example 2: Call Handling: Modules 0 &amp; 1 - No Direct Booking],1)/52</f>
        <v>126.41893449807867</v>
      </c>
      <c r="W33" s="10">
        <f t="shared" si="30"/>
        <v>478.67717292307236</v>
      </c>
      <c r="X33" s="11">
        <f>SUMIFS([1]!tbl_PRM_Activity[Annualised_Activity_Volume],[1]!tbl_PRM_Activity[Time_Variant_2_Label],S$27,[1]!tbl_PRM_Activity[Borough_Derived_SEL],A33,[1]!tbl_PRM_Activity[Initial_Dx_Amb_Cat1&amp;2],0, [1]!tbl_PRM_Activity[Example 3: Call Handling: Modules 0 &amp; 1 -  With Direct Booking],1)/52</f>
        <v>180.24854259808046</v>
      </c>
      <c r="Y33" s="10">
        <f t="shared" si="31"/>
        <v>424.84756482307057</v>
      </c>
      <c r="Z33" s="10">
        <f>SUMIFS([1]!tbl_PRM_Activity[Annualised_Activity_Volume],[1]!tbl_PRM_Activity[Time_Variant_2_Label],S$27,[1]!tbl_PRM_Activity[Borough_Derived_SEL],A33,[1]!tbl_PRM_Activity[Initial_Dx_Amb_Cat1&amp;2],0, [1]!tbl_PRM_Activity[Example 4: Module 0 &amp; 1 - with Direct Booking to GP &amp; GPOOH],1)/52</f>
        <v>233.38499233462022</v>
      </c>
      <c r="AA33" s="10">
        <f t="shared" si="32"/>
        <v>371.71111508653081</v>
      </c>
      <c r="AB33" s="10">
        <f>SUMIFS([1]!tbl_PRM_Activity[Annualised_Activity_Volume],[1]!tbl_PRM_Activity[Time_Variant_2_Label],S$27,[1]!tbl_PRM_Activity[Borough_Derived_SEL],A33,[1]!tbl_PRM_Activity[Initial_Dx_Amb_Cat1&amp;2],0, [1]!tbl_PRM_Activity[Example 5: Module 0 &amp; 1 - with Direct Booking to GP &amp; GPOOH &amp; Signposting to GP],1)/52</f>
        <v>233.76850190192792</v>
      </c>
      <c r="AC33" s="10">
        <f t="shared" si="33"/>
        <v>371.32760551922308</v>
      </c>
      <c r="AD33" s="10">
        <f>SUMIFS([1]!tbl_PRM_Activity[Annualised_Activity_Volume],[1]!tbl_PRM_Activity[Time_Variant_2_Label],S$27,[1]!tbl_PRM_Activity[Borough_Derived_SEL],A33,[1]!tbl_PRM_Activity[Initial_Dx_Amb_Cat1&amp;2],0, [1]!tbl_PRM_Activity[Example 6: Module 0 &amp; 1 - with Direct Booking to GP, GP hub, GPOOH, ED for injury &amp; Signposting to GP],1)/52</f>
        <v>274.59295915000644</v>
      </c>
      <c r="AE33" s="10">
        <f t="shared" si="34"/>
        <v>330.5031482711446</v>
      </c>
      <c r="AF33" s="11">
        <f>(SUMIFS([1]!tbl_PRM_Activity[Annualised_Activity_Volume],[1]!tbl_PRM_Activity[Time_Variant_2_Label],AF$27,[1]!tbl_PRM_Activity[Borough_Derived_SEL],A33)+SUMIFS([1]!tbl_111Online_Activity[Borough_111Online_Activity],[1]!tbl_111Online_Activity[Time_Variant_2_Label],AF$27,[1]!tbl_111Online_Activity[Borough],A33))/52</f>
        <v>475.85388252500286</v>
      </c>
      <c r="AG33" s="11">
        <f>SUMIFS([1]!tbl_PRM_Activity[Annualised_Activity_Volume],[1]!tbl_PRM_Activity[Time_Variant_2_Label],AF$27,[1]!tbl_PRM_Activity[Borough_Derived_SEL],A33, [1]!tbl_PRM_Activity[Initial_Dx_Amb_Cat1&amp;2],1)/52</f>
        <v>32.086654126923037</v>
      </c>
      <c r="AH33" s="10">
        <f t="shared" si="35"/>
        <v>443.76722839807985</v>
      </c>
      <c r="AI33" s="11">
        <f>SUMIFS([1]!tbl_PRM_Activity[Annualised_Activity_Volume],[1]!tbl_PRM_Activity[Time_Variant_2_Label],AF$27,[1]!tbl_PRM_Activity[Borough_Derived_SEL],A33, [1]!tbl_PRM_Activity[Initial_Dx_Amb_Cat1&amp;2],0,[1]!tbl_PRM_Activity[Example 2: Call Handling: Modules 0 &amp; 1 - No Direct Booking],1)/52</f>
        <v>87.48971807500098</v>
      </c>
      <c r="AJ33" s="10">
        <f t="shared" si="36"/>
        <v>356.2775103230789</v>
      </c>
      <c r="AK33" s="11">
        <f>SUMIFS([1]!tbl_PRM_Activity[Annualised_Activity_Volume],[1]!tbl_PRM_Activity[Time_Variant_2_Label],AF$27,[1]!tbl_PRM_Activity[Borough_Derived_SEL],A33,[1]!tbl_PRM_Activity[Initial_Dx_Amb_Cat1&amp;2],0, [1]!tbl_PRM_Activity[Example 3: Call Handling: Modules 0 &amp; 1 -  With Direct Booking],1)/52</f>
        <v>134.80423542500245</v>
      </c>
      <c r="AL33" s="10">
        <f t="shared" si="37"/>
        <v>308.96299297307741</v>
      </c>
      <c r="AM33" s="10">
        <f>SUMIFS([1]!tbl_PRM_Activity[Annualised_Activity_Volume],[1]!tbl_PRM_Activity[Time_Variant_2_Label],AF$27,[1]!tbl_PRM_Activity[Borough_Derived_SEL],A33,[1]!tbl_PRM_Activity[Initial_Dx_Amb_Cat1&amp;2],0, [1]!tbl_PRM_Activity[Example 4: Module 0 &amp; 1 - with Direct Booking to GP &amp; GPOOH],1)/52</f>
        <v>169.95831160192651</v>
      </c>
      <c r="AN33" s="10">
        <f t="shared" si="38"/>
        <v>273.80891679615331</v>
      </c>
      <c r="AO33" s="10">
        <f>SUMIFS([1]!tbl_PRM_Activity[Annualised_Activity_Volume],[1]!tbl_PRM_Activity[Time_Variant_2_Label],AF$27,[1]!tbl_PRM_Activity[Borough_Derived_SEL],A33,[1]!tbl_PRM_Activity[Initial_Dx_Amb_Cat1&amp;2],0, [1]!tbl_PRM_Activity[Example 5: Module 0 &amp; 1 - with Direct Booking to GP &amp; GPOOH &amp; Signposting to GP],1)/52</f>
        <v>170.32250514808027</v>
      </c>
      <c r="AP33" s="10">
        <f t="shared" si="39"/>
        <v>273.44472324999958</v>
      </c>
      <c r="AQ33" s="10">
        <f>SUMIFS([1]!tbl_PRM_Activity[Annualised_Activity_Volume],[1]!tbl_PRM_Activity[Time_Variant_2_Label],AF$27,[1]!tbl_PRM_Activity[Borough_Derived_SEL],A33,[1]!tbl_PRM_Activity[Initial_Dx_Amb_Cat1&amp;2],0, [1]!tbl_PRM_Activity[Example 6: Module 0 &amp; 1 - with Direct Booking to GP, GP hub, GPOOH, ED for injury &amp; Signposting to GP],1)/52</f>
        <v>199.88991689423531</v>
      </c>
      <c r="AR33" s="10">
        <f t="shared" si="40"/>
        <v>243.87731150384454</v>
      </c>
      <c r="AS33" s="10">
        <f t="shared" si="18"/>
        <v>1691.6794459057401</v>
      </c>
      <c r="AT33" s="10">
        <f t="shared" si="19"/>
        <v>1457.0766062095809</v>
      </c>
      <c r="AU33" s="10">
        <f t="shared" si="20"/>
        <v>1340.6151548499629</v>
      </c>
      <c r="AV33" s="10">
        <f t="shared" si="21"/>
        <v>1338.9379550461163</v>
      </c>
      <c r="AW33" s="10">
        <f t="shared" si="41"/>
        <v>1170.1195528384249</v>
      </c>
      <c r="AX33"/>
      <c r="AY33"/>
      <c r="AZ33"/>
      <c r="BA33"/>
      <c r="BB33"/>
      <c r="BC33"/>
      <c r="BD33"/>
      <c r="BE33"/>
      <c r="BF33"/>
      <c r="BG33"/>
    </row>
    <row r="34" spans="1:62" hidden="1" x14ac:dyDescent="0.35">
      <c r="A34" t="s">
        <v>11</v>
      </c>
      <c r="B34" s="11">
        <f t="shared" si="22"/>
        <v>79.115332552625091</v>
      </c>
      <c r="C34" s="11">
        <v>34.308920418009663</v>
      </c>
      <c r="D34" s="11">
        <f>SUMIF([1]!tbl_PRM_Activity[Borough_Derived_SEL],A34,[1]!tbl_PRM_Activity[Annualised_Activity_Volume])/52</f>
        <v>44.806412134615421</v>
      </c>
      <c r="E34" s="11">
        <f>SUMIF([1]!tbl_111Online_Activity[Borough],A34, [1]!tbl_111Online_Activity[Borough_111Online_Activity])/52</f>
        <v>0</v>
      </c>
      <c r="F34" s="11">
        <f>(SUMIFS([1]!tbl_PRM_Activity[Annualised_Activity_Volume],[1]!tbl_PRM_Activity[Time_Variant_2_Label],F$27,[1]!tbl_PRM_Activity[Borough_Derived_SEL],A34)+SUMIFS([1]!tbl_111Online_Activity[Borough_111Online_Activity],[1]!tbl_111Online_Activity[Time_Variant_2_Label],F$27,[1]!tbl_111Online_Activity[Borough],A34))/52</f>
        <v>16.435484301923093</v>
      </c>
      <c r="G34" s="11">
        <f>SUMIFS([1]!tbl_PRM_Activity[Annualised_Activity_Volume],[1]!tbl_PRM_Activity[Time_Variant_2_Label],F$27,[1]!tbl_PRM_Activity[Borough_Derived_SEL],A34, [1]!tbl_PRM_Activity[Initial_Dx_Amb_Cat1&amp;2],1)/52</f>
        <v>0.18248198076923078</v>
      </c>
      <c r="H34" s="10">
        <f t="shared" si="23"/>
        <v>16.253002321153861</v>
      </c>
      <c r="I34" s="11">
        <f>SUMIFS([1]!tbl_PRM_Activity[Annualised_Activity_Volume],[1]!tbl_PRM_Activity[Time_Variant_2_Label],F$27,[1]!tbl_PRM_Activity[Borough_Derived_SEL],A34, [1]!tbl_PRM_Activity[Initial_Dx_Amb_Cat1&amp;2],0,[1]!tbl_PRM_Activity[Example 2: Call Handling: Modules 0 &amp; 1 - No Direct Booking],1)/52</f>
        <v>1.1122139192307696</v>
      </c>
      <c r="J34" s="10">
        <f t="shared" si="24"/>
        <v>15.140788401923091</v>
      </c>
      <c r="K34" s="11">
        <f>SUMIFS([1]!tbl_PRM_Activity[Annualised_Activity_Volume],[1]!tbl_PRM_Activity[Time_Variant_2_Label],F$27,[1]!tbl_PRM_Activity[Borough_Derived_SEL],A34,[1]!tbl_PRM_Activity[Initial_Dx_Amb_Cat1&amp;2],0, [1]!tbl_PRM_Activity[Example 3: Call Handling: Modules 0 &amp; 1 -  With Direct Booking],1)/52</f>
        <v>1.656756088461538</v>
      </c>
      <c r="L34" s="10">
        <f t="shared" si="25"/>
        <v>14.596246232692323</v>
      </c>
      <c r="M34" s="10">
        <f>SUMIFS([1]!tbl_PRM_Activity[Annualised_Activity_Volume],[1]!tbl_PRM_Activity[Time_Variant_2_Label],F$27,[1]!tbl_PRM_Activity[Borough_Derived_SEL],A34,[1]!tbl_PRM_Activity[Initial_Dx_Amb_Cat1&amp;2],0, [1]!tbl_PRM_Activity[Example 4: Module 0 &amp; 1 - with Direct Booking to GP &amp; GPOOH],1)/52</f>
        <v>1.8581861634615378</v>
      </c>
      <c r="N34" s="10">
        <f t="shared" si="26"/>
        <v>14.394816157692324</v>
      </c>
      <c r="O34" s="10">
        <f>SUMIFS([1]!tbl_PRM_Activity[Annualised_Activity_Volume],[1]!tbl_PRM_Activity[Time_Variant_2_Label],F$27,[1]!tbl_PRM_Activity[Borough_Derived_SEL],A34,[1]!tbl_PRM_Activity[Initial_Dx_Amb_Cat1&amp;2],0, [1]!tbl_PRM_Activity[Example 5: Module 0 &amp; 1 - with Direct Booking to GP &amp; GPOOH &amp; Signposting to GP],1)/52</f>
        <v>1.8581861634615378</v>
      </c>
      <c r="P34" s="10">
        <f t="shared" si="27"/>
        <v>14.394816157692324</v>
      </c>
      <c r="Q34" s="10">
        <f>SUMIFS([1]!tbl_PRM_Activity[Annualised_Activity_Volume],[1]!tbl_PRM_Activity[Time_Variant_2_Label],F$27,[1]!tbl_PRM_Activity[Borough_Derived_SEL],A34,[1]!tbl_PRM_Activity[Initial_Dx_Amb_Cat1&amp;2],0, [1]!tbl_PRM_Activity[Example 6: Module 0 &amp; 1 - with Direct Booking to GP, GP hub, GPOOH, ED for injury &amp; Signposting to GP],1)/52</f>
        <v>2.1419489288461522</v>
      </c>
      <c r="R34" s="10">
        <f t="shared" si="28"/>
        <v>14.11105339230771</v>
      </c>
      <c r="S34" s="11">
        <f>(SUMIFS([1]!tbl_PRM_Activity[Annualised_Activity_Volume],[1]!tbl_PRM_Activity[Time_Variant_2_Label],S$27,[1]!tbl_PRM_Activity[Borough_Derived_SEL],A34)+SUMIFS([1]!tbl_111Online_Activity[Borough_111Online_Activity],[1]!tbl_111Online_Activity[Time_Variant_2_Label],S$27,[1]!tbl_111Online_Activity[Borough],A34))/52</f>
        <v>10.004933223076929</v>
      </c>
      <c r="T34" s="11">
        <f>SUMIFS([1]!tbl_PRM_Activity[Annualised_Activity_Volume],[1]!tbl_PRM_Activity[Time_Variant_2_Label],S$27,[1]!tbl_PRM_Activity[Borough_Derived_SEL],A34, [1]!tbl_PRM_Activity[Initial_Dx_Amb_Cat1&amp;2],1)/52</f>
        <v>0.12093642307692307</v>
      </c>
      <c r="U34" s="10">
        <f t="shared" si="29"/>
        <v>9.8839968000000056</v>
      </c>
      <c r="V34" s="11">
        <f>SUMIFS([1]!tbl_PRM_Activity[Annualised_Activity_Volume],[1]!tbl_PRM_Activity[Time_Variant_2_Label],S$27,[1]!tbl_PRM_Activity[Borough_Derived_SEL],A34, [1]!tbl_PRM_Activity[Initial_Dx_Amb_Cat1&amp;2],0,[1]!tbl_PRM_Activity[Example 2: Call Handling: Modules 0 &amp; 1 - No Direct Booking],1)/52</f>
        <v>0.38313614038461541</v>
      </c>
      <c r="W34" s="10">
        <f t="shared" si="30"/>
        <v>9.5008606596153911</v>
      </c>
      <c r="X34" s="11">
        <f>SUMIFS([1]!tbl_PRM_Activity[Annualised_Activity_Volume],[1]!tbl_PRM_Activity[Time_Variant_2_Label],S$27,[1]!tbl_PRM_Activity[Borough_Derived_SEL],A34,[1]!tbl_PRM_Activity[Initial_Dx_Amb_Cat1&amp;2],0, [1]!tbl_PRM_Activity[Example 3: Call Handling: Modules 0 &amp; 1 -  With Direct Booking],1)/52</f>
        <v>0.72503864423076958</v>
      </c>
      <c r="Y34" s="10">
        <f t="shared" si="31"/>
        <v>9.1589581557692359</v>
      </c>
      <c r="Z34" s="10">
        <f>SUMIFS([1]!tbl_PRM_Activity[Annualised_Activity_Volume],[1]!tbl_PRM_Activity[Time_Variant_2_Label],S$27,[1]!tbl_PRM_Activity[Borough_Derived_SEL],A34,[1]!tbl_PRM_Activity[Initial_Dx_Amb_Cat1&amp;2],0, [1]!tbl_PRM_Activity[Example 4: Module 0 &amp; 1 - with Direct Booking to GP &amp; GPOOH],1)/52</f>
        <v>0.94801555961538497</v>
      </c>
      <c r="AA34" s="10">
        <f t="shared" si="32"/>
        <v>8.9359812403846206</v>
      </c>
      <c r="AB34" s="10">
        <f>SUMIFS([1]!tbl_PRM_Activity[Annualised_Activity_Volume],[1]!tbl_PRM_Activity[Time_Variant_2_Label],S$27,[1]!tbl_PRM_Activity[Borough_Derived_SEL],A34,[1]!tbl_PRM_Activity[Initial_Dx_Amb_Cat1&amp;2],0, [1]!tbl_PRM_Activity[Example 5: Module 0 &amp; 1 - with Direct Booking to GP &amp; GPOOH &amp; Signposting to GP],1)/52</f>
        <v>0.94801555961538497</v>
      </c>
      <c r="AC34" s="10">
        <f t="shared" si="33"/>
        <v>8.9359812403846206</v>
      </c>
      <c r="AD34" s="10">
        <f>SUMIFS([1]!tbl_PRM_Activity[Annualised_Activity_Volume],[1]!tbl_PRM_Activity[Time_Variant_2_Label],S$27,[1]!tbl_PRM_Activity[Borough_Derived_SEL],A34,[1]!tbl_PRM_Activity[Initial_Dx_Amb_Cat1&amp;2],0, [1]!tbl_PRM_Activity[Example 6: Module 0 &amp; 1 - with Direct Booking to GP, GP hub, GPOOH, ED for injury &amp; Signposting to GP],1)/52</f>
        <v>1.0496860192307698</v>
      </c>
      <c r="AE34" s="10">
        <f t="shared" si="34"/>
        <v>8.8343107807692363</v>
      </c>
      <c r="AF34" s="11">
        <f>(SUMIFS([1]!tbl_PRM_Activity[Annualised_Activity_Volume],[1]!tbl_PRM_Activity[Time_Variant_2_Label],AF$27,[1]!tbl_PRM_Activity[Borough_Derived_SEL],A34)+SUMIFS([1]!tbl_111Online_Activity[Borough_111Online_Activity],[1]!tbl_111Online_Activity[Time_Variant_2_Label],AF$27,[1]!tbl_111Online_Activity[Borough],A34))/52</f>
        <v>18.365994609615392</v>
      </c>
      <c r="AG34" s="11">
        <f>SUMIFS([1]!tbl_PRM_Activity[Annualised_Activity_Volume],[1]!tbl_PRM_Activity[Time_Variant_2_Label],AF$27,[1]!tbl_PRM_Activity[Borough_Derived_SEL],A34, [1]!tbl_PRM_Activity[Initial_Dx_Amb_Cat1&amp;2],1)/52</f>
        <v>0.26335174615384616</v>
      </c>
      <c r="AH34" s="10">
        <f t="shared" si="35"/>
        <v>18.102642863461547</v>
      </c>
      <c r="AI34" s="11">
        <f>SUMIFS([1]!tbl_PRM_Activity[Annualised_Activity_Volume],[1]!tbl_PRM_Activity[Time_Variant_2_Label],AF$27,[1]!tbl_PRM_Activity[Borough_Derived_SEL],A34, [1]!tbl_PRM_Activity[Initial_Dx_Amb_Cat1&amp;2],0,[1]!tbl_PRM_Activity[Example 2: Call Handling: Modules 0 &amp; 1 - No Direct Booking],1)/52</f>
        <v>0.2833624980769231</v>
      </c>
      <c r="AJ34" s="10">
        <f t="shared" si="36"/>
        <v>17.819280365384625</v>
      </c>
      <c r="AK34" s="11">
        <f>SUMIFS([1]!tbl_PRM_Activity[Annualised_Activity_Volume],[1]!tbl_PRM_Activity[Time_Variant_2_Label],AF$27,[1]!tbl_PRM_Activity[Borough_Derived_SEL],A34,[1]!tbl_PRM_Activity[Initial_Dx_Amb_Cat1&amp;2],0, [1]!tbl_PRM_Activity[Example 3: Call Handling: Modules 0 &amp; 1 -  With Direct Booking],1)/52</f>
        <v>0.56690638269230775</v>
      </c>
      <c r="AL34" s="10">
        <f t="shared" si="37"/>
        <v>17.535736480769238</v>
      </c>
      <c r="AM34" s="10">
        <f>SUMIFS([1]!tbl_PRM_Activity[Annualised_Activity_Volume],[1]!tbl_PRM_Activity[Time_Variant_2_Label],AF$27,[1]!tbl_PRM_Activity[Borough_Derived_SEL],A34,[1]!tbl_PRM_Activity[Initial_Dx_Amb_Cat1&amp;2],0, [1]!tbl_PRM_Activity[Example 4: Module 0 &amp; 1 - with Direct Booking to GP &amp; GPOOH],1)/52</f>
        <v>0.84977637692307717</v>
      </c>
      <c r="AN34" s="10">
        <f t="shared" si="38"/>
        <v>17.252866486538469</v>
      </c>
      <c r="AO34" s="10">
        <f>SUMIFS([1]!tbl_PRM_Activity[Annualised_Activity_Volume],[1]!tbl_PRM_Activity[Time_Variant_2_Label],AF$27,[1]!tbl_PRM_Activity[Borough_Derived_SEL],A34,[1]!tbl_PRM_Activity[Initial_Dx_Amb_Cat1&amp;2],0, [1]!tbl_PRM_Activity[Example 5: Module 0 &amp; 1 - with Direct Booking to GP &amp; GPOOH &amp; Signposting to GP],1)/52</f>
        <v>0.84977637692307717</v>
      </c>
      <c r="AP34" s="10">
        <f t="shared" si="39"/>
        <v>17.252866486538469</v>
      </c>
      <c r="AQ34" s="10">
        <f>SUMIFS([1]!tbl_PRM_Activity[Annualised_Activity_Volume],[1]!tbl_PRM_Activity[Time_Variant_2_Label],AF$27,[1]!tbl_PRM_Activity[Borough_Derived_SEL],A34,[1]!tbl_PRM_Activity[Initial_Dx_Amb_Cat1&amp;2],0, [1]!tbl_PRM_Activity[Example 6: Module 0 &amp; 1 - with Direct Booking to GP, GP hub, GPOOH, ED for injury &amp; Signposting to GP],1)/52</f>
        <v>1.0728460500000006</v>
      </c>
      <c r="AR34" s="10">
        <f t="shared" si="40"/>
        <v>17.029796813461548</v>
      </c>
      <c r="AS34" s="10">
        <f t="shared" si="18"/>
        <v>42.460929426923101</v>
      </c>
      <c r="AT34" s="10">
        <f t="shared" si="19"/>
        <v>41.290940869230795</v>
      </c>
      <c r="AU34" s="10">
        <f t="shared" si="20"/>
        <v>40.583663884615419</v>
      </c>
      <c r="AV34" s="10">
        <f t="shared" si="21"/>
        <v>40.583663884615419</v>
      </c>
      <c r="AW34" s="10">
        <f t="shared" si="41"/>
        <v>39.975160986538498</v>
      </c>
      <c r="AX34"/>
      <c r="AY34"/>
      <c r="AZ34"/>
      <c r="BA34"/>
      <c r="BB34"/>
      <c r="BC34"/>
      <c r="BD34"/>
      <c r="BE34"/>
      <c r="BF34"/>
      <c r="BG34"/>
    </row>
    <row r="35" spans="1:62" hidden="1" x14ac:dyDescent="0.35">
      <c r="A35" t="s">
        <v>12</v>
      </c>
      <c r="B35" s="11">
        <f t="shared" si="22"/>
        <v>2205.4602005029642</v>
      </c>
      <c r="C35" s="11">
        <v>125.2773435659257</v>
      </c>
      <c r="D35" s="11">
        <f>SUMIF([1]!tbl_PRM_Activity[Borough_Derived_SEL],A35,[1]!tbl_PRM_Activity[Annualised_Activity_Volume])/52</f>
        <v>1944.1252163804534</v>
      </c>
      <c r="E35" s="11">
        <f>SUMIF([1]!tbl_111Online_Activity[Borough],A35, [1]!tbl_111Online_Activity[Borough_111Online_Activity])/52</f>
        <v>136.05764055658548</v>
      </c>
      <c r="F35" s="11">
        <f>(SUMIFS([1]!tbl_PRM_Activity[Annualised_Activity_Volume],[1]!tbl_PRM_Activity[Time_Variant_2_Label],F$27,[1]!tbl_PRM_Activity[Borough_Derived_SEL],A35)+SUMIFS([1]!tbl_111Online_Activity[Borough_111Online_Activity],[1]!tbl_111Online_Activity[Time_Variant_2_Label],F$27,[1]!tbl_111Online_Activity[Borough],A35))/52</f>
        <v>1111.8894044175715</v>
      </c>
      <c r="G35" s="11">
        <f>SUMIFS([1]!tbl_PRM_Activity[Annualised_Activity_Volume],[1]!tbl_PRM_Activity[Time_Variant_2_Label],F$27,[1]!tbl_PRM_Activity[Borough_Derived_SEL],A35, [1]!tbl_PRM_Activity[Initial_Dx_Amb_Cat1&amp;2],1)/52</f>
        <v>35.719579807692234</v>
      </c>
      <c r="H35" s="10">
        <f t="shared" si="23"/>
        <v>1076.1698246098792</v>
      </c>
      <c r="I35" s="11">
        <f>SUMIFS([1]!tbl_PRM_Activity[Annualised_Activity_Volume],[1]!tbl_PRM_Activity[Time_Variant_2_Label],F$27,[1]!tbl_PRM_Activity[Borough_Derived_SEL],A35, [1]!tbl_PRM_Activity[Initial_Dx_Amb_Cat1&amp;2],0,[1]!tbl_PRM_Activity[Example 2: Call Handling: Modules 0 &amp; 1 - No Direct Booking],1)/52</f>
        <v>145.96228845577326</v>
      </c>
      <c r="J35" s="10">
        <f t="shared" si="24"/>
        <v>930.20753615410604</v>
      </c>
      <c r="K35" s="11">
        <f>SUMIFS([1]!tbl_PRM_Activity[Annualised_Activity_Volume],[1]!tbl_PRM_Activity[Time_Variant_2_Label],F$27,[1]!tbl_PRM_Activity[Borough_Derived_SEL],A35,[1]!tbl_PRM_Activity[Initial_Dx_Amb_Cat1&amp;2],0, [1]!tbl_PRM_Activity[Example 3: Call Handling: Modules 0 &amp; 1 -  With Direct Booking],1)/52</f>
        <v>305.41011416924368</v>
      </c>
      <c r="L35" s="10">
        <f t="shared" si="25"/>
        <v>770.75971044063556</v>
      </c>
      <c r="M35" s="10">
        <f>SUMIFS([1]!tbl_PRM_Activity[Annualised_Activity_Volume],[1]!tbl_PRM_Activity[Time_Variant_2_Label],F$27,[1]!tbl_PRM_Activity[Borough_Derived_SEL],A35,[1]!tbl_PRM_Activity[Initial_Dx_Amb_Cat1&amp;2],0, [1]!tbl_PRM_Activity[Example 4: Module 0 &amp; 1 - with Direct Booking to GP &amp; GPOOH],1)/52</f>
        <v>336.19330187693407</v>
      </c>
      <c r="N35" s="10">
        <f t="shared" si="26"/>
        <v>739.97652273294511</v>
      </c>
      <c r="O35" s="10">
        <f>SUMIFS([1]!tbl_PRM_Activity[Annualised_Activity_Volume],[1]!tbl_PRM_Activity[Time_Variant_2_Label],F$27,[1]!tbl_PRM_Activity[Borough_Derived_SEL],A35,[1]!tbl_PRM_Activity[Initial_Dx_Amb_Cat1&amp;2],0, [1]!tbl_PRM_Activity[Example 5: Module 0 &amp; 1 - with Direct Booking to GP &amp; GPOOH &amp; Signposting to GP],1)/52</f>
        <v>338.9754467057802</v>
      </c>
      <c r="P35" s="10">
        <f t="shared" si="27"/>
        <v>737.19437790409904</v>
      </c>
      <c r="Q35" s="10">
        <f>SUMIFS([1]!tbl_PRM_Activity[Annualised_Activity_Volume],[1]!tbl_PRM_Activity[Time_Variant_2_Label],F$27,[1]!tbl_PRM_Activity[Borough_Derived_SEL],A35,[1]!tbl_PRM_Activity[Initial_Dx_Amb_Cat1&amp;2],0, [1]!tbl_PRM_Activity[Example 6: Module 0 &amp; 1 - with Direct Booking to GP, GP hub, GPOOH, ED for injury &amp; Signposting to GP],1)/52</f>
        <v>477.05806108075677</v>
      </c>
      <c r="R35" s="10">
        <f t="shared" si="28"/>
        <v>599.11176352912253</v>
      </c>
      <c r="S35" s="11">
        <f>(SUMIFS([1]!tbl_PRM_Activity[Annualised_Activity_Volume],[1]!tbl_PRM_Activity[Time_Variant_2_Label],S$27,[1]!tbl_PRM_Activity[Borough_Derived_SEL],A35)+SUMIFS([1]!tbl_111Online_Activity[Borough_111Online_Activity],[1]!tbl_111Online_Activity[Time_Variant_2_Label],S$27,[1]!tbl_111Online_Activity[Borough],A35))/52</f>
        <v>555.20142020667595</v>
      </c>
      <c r="T35" s="11">
        <f>SUMIFS([1]!tbl_PRM_Activity[Annualised_Activity_Volume],[1]!tbl_PRM_Activity[Time_Variant_2_Label],S$27,[1]!tbl_PRM_Activity[Borough_Derived_SEL],A35, [1]!tbl_PRM_Activity[Initial_Dx_Amb_Cat1&amp;2],1)/52</f>
        <v>22.682581263461561</v>
      </c>
      <c r="U35" s="10">
        <f t="shared" si="29"/>
        <v>532.5188389432144</v>
      </c>
      <c r="V35" s="11">
        <f>SUMIFS([1]!tbl_PRM_Activity[Annualised_Activity_Volume],[1]!tbl_PRM_Activity[Time_Variant_2_Label],S$27,[1]!tbl_PRM_Activity[Borough_Derived_SEL],A35, [1]!tbl_PRM_Activity[Initial_Dx_Amb_Cat1&amp;2],0,[1]!tbl_PRM_Activity[Example 2: Call Handling: Modules 0 &amp; 1 - No Direct Booking],1)/52</f>
        <v>53.986889378846691</v>
      </c>
      <c r="W35" s="10">
        <f t="shared" si="30"/>
        <v>478.53194956436772</v>
      </c>
      <c r="X35" s="11">
        <f>SUMIFS([1]!tbl_PRM_Activity[Annualised_Activity_Volume],[1]!tbl_PRM_Activity[Time_Variant_2_Label],S$27,[1]!tbl_PRM_Activity[Borough_Derived_SEL],A35,[1]!tbl_PRM_Activity[Initial_Dx_Amb_Cat1&amp;2],0, [1]!tbl_PRM_Activity[Example 3: Call Handling: Modules 0 &amp; 1 -  With Direct Booking],1)/52</f>
        <v>89.179889067309787</v>
      </c>
      <c r="Y35" s="10">
        <f t="shared" si="31"/>
        <v>443.33894987590463</v>
      </c>
      <c r="Z35" s="10">
        <f>SUMIFS([1]!tbl_PRM_Activity[Annualised_Activity_Volume],[1]!tbl_PRM_Activity[Time_Variant_2_Label],S$27,[1]!tbl_PRM_Activity[Borough_Derived_SEL],A35,[1]!tbl_PRM_Activity[Initial_Dx_Amb_Cat1&amp;2],0, [1]!tbl_PRM_Activity[Example 4: Module 0 &amp; 1 - with Direct Booking to GP &amp; GPOOH],1)/52</f>
        <v>128.02766332885011</v>
      </c>
      <c r="AA35" s="10">
        <f t="shared" si="32"/>
        <v>404.49117561436429</v>
      </c>
      <c r="AB35" s="10">
        <f>SUMIFS([1]!tbl_PRM_Activity[Annualised_Activity_Volume],[1]!tbl_PRM_Activity[Time_Variant_2_Label],S$27,[1]!tbl_PRM_Activity[Borough_Derived_SEL],A35,[1]!tbl_PRM_Activity[Initial_Dx_Amb_Cat1&amp;2],0, [1]!tbl_PRM_Activity[Example 5: Module 0 &amp; 1 - with Direct Booking to GP &amp; GPOOH &amp; Signposting to GP],1)/52</f>
        <v>129.40555364423483</v>
      </c>
      <c r="AC35" s="10">
        <f t="shared" si="33"/>
        <v>403.11328529897958</v>
      </c>
      <c r="AD35" s="10">
        <f>SUMIFS([1]!tbl_PRM_Activity[Annualised_Activity_Volume],[1]!tbl_PRM_Activity[Time_Variant_2_Label],S$27,[1]!tbl_PRM_Activity[Borough_Derived_SEL],A35,[1]!tbl_PRM_Activity[Initial_Dx_Amb_Cat1&amp;2],0, [1]!tbl_PRM_Activity[Example 6: Module 0 &amp; 1 - with Direct Booking to GP, GP hub, GPOOH, ED for injury &amp; Signposting to GP],1)/52</f>
        <v>175.33466927500632</v>
      </c>
      <c r="AE35" s="10">
        <f t="shared" si="34"/>
        <v>357.18416966820809</v>
      </c>
      <c r="AF35" s="11">
        <f>(SUMIFS([1]!tbl_PRM_Activity[Annualised_Activity_Volume],[1]!tbl_PRM_Activity[Time_Variant_2_Label],AF$27,[1]!tbl_PRM_Activity[Borough_Derived_SEL],A35)+SUMIFS([1]!tbl_111Online_Activity[Borough_111Online_Activity],[1]!tbl_111Online_Activity[Time_Variant_2_Label],AF$27,[1]!tbl_111Online_Activity[Borough],A35))/52</f>
        <v>413.09203231302632</v>
      </c>
      <c r="AG35" s="11">
        <f>SUMIFS([1]!tbl_PRM_Activity[Annualised_Activity_Volume],[1]!tbl_PRM_Activity[Time_Variant_2_Label],AF$27,[1]!tbl_PRM_Activity[Borough_Derived_SEL],A35, [1]!tbl_PRM_Activity[Initial_Dx_Amb_Cat1&amp;2],1)/52</f>
        <v>23.125825738461579</v>
      </c>
      <c r="AH35" s="10">
        <f t="shared" si="35"/>
        <v>389.96620657456475</v>
      </c>
      <c r="AI35" s="11">
        <f>SUMIFS([1]!tbl_PRM_Activity[Annualised_Activity_Volume],[1]!tbl_PRM_Activity[Time_Variant_2_Label],AF$27,[1]!tbl_PRM_Activity[Borough_Derived_SEL],A35, [1]!tbl_PRM_Activity[Initial_Dx_Amb_Cat1&amp;2],0,[1]!tbl_PRM_Activity[Example 2: Call Handling: Modules 0 &amp; 1 - No Direct Booking],1)/52</f>
        <v>28.709112659615332</v>
      </c>
      <c r="AJ35" s="10">
        <f t="shared" si="36"/>
        <v>361.25709391494939</v>
      </c>
      <c r="AK35" s="11">
        <f>SUMIFS([1]!tbl_PRM_Activity[Annualised_Activity_Volume],[1]!tbl_PRM_Activity[Time_Variant_2_Label],AF$27,[1]!tbl_PRM_Activity[Borough_Derived_SEL],A35,[1]!tbl_PRM_Activity[Initial_Dx_Amb_Cat1&amp;2],0, [1]!tbl_PRM_Activity[Example 3: Call Handling: Modules 0 &amp; 1 -  With Direct Booking],1)/52</f>
        <v>58.221123909616225</v>
      </c>
      <c r="AL35" s="10">
        <f t="shared" si="37"/>
        <v>331.74508266494854</v>
      </c>
      <c r="AM35" s="10">
        <f>SUMIFS([1]!tbl_PRM_Activity[Annualised_Activity_Volume],[1]!tbl_PRM_Activity[Time_Variant_2_Label],AF$27,[1]!tbl_PRM_Activity[Borough_Derived_SEL],A35,[1]!tbl_PRM_Activity[Initial_Dx_Amb_Cat1&amp;2],0, [1]!tbl_PRM_Activity[Example 4: Module 0 &amp; 1 - with Direct Booking to GP &amp; GPOOH],1)/52</f>
        <v>87.063670442309487</v>
      </c>
      <c r="AN35" s="10">
        <f t="shared" si="38"/>
        <v>302.90253613225525</v>
      </c>
      <c r="AO35" s="10">
        <f>SUMIFS([1]!tbl_PRM_Activity[Annualised_Activity_Volume],[1]!tbl_PRM_Activity[Time_Variant_2_Label],AF$27,[1]!tbl_PRM_Activity[Borough_Derived_SEL],A35,[1]!tbl_PRM_Activity[Initial_Dx_Amb_Cat1&amp;2],0, [1]!tbl_PRM_Activity[Example 5: Module 0 &amp; 1 - with Direct Booking to GP &amp; GPOOH &amp; Signposting to GP],1)/52</f>
        <v>88.134417711540308</v>
      </c>
      <c r="AP35" s="10">
        <f t="shared" si="39"/>
        <v>301.83178886302443</v>
      </c>
      <c r="AQ35" s="10">
        <f>SUMIFS([1]!tbl_PRM_Activity[Annualised_Activity_Volume],[1]!tbl_PRM_Activity[Time_Variant_2_Label],AF$27,[1]!tbl_PRM_Activity[Borough_Derived_SEL],A35,[1]!tbl_PRM_Activity[Initial_Dx_Amb_Cat1&amp;2],0, [1]!tbl_PRM_Activity[Example 6: Module 0 &amp; 1 - with Direct Booking to GP, GP hub, GPOOH, ED for injury &amp; Signposting to GP],1)/52</f>
        <v>124.28051956538773</v>
      </c>
      <c r="AR35" s="10">
        <f t="shared" si="40"/>
        <v>265.685687009177</v>
      </c>
      <c r="AS35" s="10">
        <f t="shared" si="18"/>
        <v>1769.9965796334232</v>
      </c>
      <c r="AT35" s="10">
        <f t="shared" si="19"/>
        <v>1545.8437429814887</v>
      </c>
      <c r="AU35" s="10">
        <f t="shared" si="20"/>
        <v>1447.3702344795647</v>
      </c>
      <c r="AV35" s="10">
        <f t="shared" si="21"/>
        <v>1442.1394520661031</v>
      </c>
      <c r="AW35" s="10">
        <f t="shared" si="41"/>
        <v>1221.9816202065076</v>
      </c>
      <c r="AX35"/>
      <c r="AY35"/>
      <c r="AZ35"/>
      <c r="BA35"/>
      <c r="BB35"/>
      <c r="BC35"/>
      <c r="BD35"/>
      <c r="BE35"/>
      <c r="BF35"/>
      <c r="BG35"/>
    </row>
    <row r="36" spans="1:62" hidden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62" hidden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62" hidden="1" x14ac:dyDescent="0.35">
      <c r="A38" s="16" t="s">
        <v>17</v>
      </c>
      <c r="B38" s="16"/>
      <c r="C38" s="16"/>
      <c r="D38" s="16"/>
      <c r="E38" s="16"/>
      <c r="F38" s="16"/>
      <c r="G38" s="16"/>
      <c r="H38" s="1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62" hidden="1" x14ac:dyDescent="0.35">
      <c r="A39" s="16" t="s">
        <v>1</v>
      </c>
      <c r="B39" s="16"/>
      <c r="C39" s="16"/>
      <c r="D39" s="16"/>
      <c r="E39" s="16"/>
      <c r="F39" s="16"/>
      <c r="G39" s="16"/>
      <c r="H39" s="16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62" hidden="1" x14ac:dyDescent="0.35">
      <c r="A40" s="1" t="s">
        <v>2</v>
      </c>
      <c r="B40" s="12" t="s">
        <v>104</v>
      </c>
      <c r="C40" s="12" t="s">
        <v>105</v>
      </c>
      <c r="D40" s="1" t="s">
        <v>106</v>
      </c>
      <c r="E40" s="1" t="s">
        <v>107</v>
      </c>
      <c r="F40" s="1" t="s">
        <v>14</v>
      </c>
      <c r="G40" s="1" t="s">
        <v>39</v>
      </c>
      <c r="H40" s="1" t="s">
        <v>40</v>
      </c>
      <c r="I40" s="1" t="s">
        <v>41</v>
      </c>
      <c r="J40" s="1" t="s">
        <v>42</v>
      </c>
      <c r="K40" s="1" t="s">
        <v>43</v>
      </c>
      <c r="L40" s="1" t="s">
        <v>44</v>
      </c>
      <c r="M40" s="1" t="s">
        <v>45</v>
      </c>
      <c r="N40" s="1" t="s">
        <v>46</v>
      </c>
      <c r="O40" s="1" t="s">
        <v>47</v>
      </c>
      <c r="P40" s="1" t="s">
        <v>48</v>
      </c>
      <c r="Q40" s="1" t="s">
        <v>49</v>
      </c>
      <c r="R40" s="1" t="s">
        <v>50</v>
      </c>
      <c r="S40" s="1" t="s">
        <v>15</v>
      </c>
      <c r="T40" s="1" t="s">
        <v>68</v>
      </c>
      <c r="U40" s="1" t="s">
        <v>69</v>
      </c>
      <c r="V40" s="1" t="s">
        <v>70</v>
      </c>
      <c r="W40" s="1" t="s">
        <v>71</v>
      </c>
      <c r="X40" s="1" t="s">
        <v>72</v>
      </c>
      <c r="Y40" s="1" t="s">
        <v>73</v>
      </c>
      <c r="Z40" s="1" t="s">
        <v>74</v>
      </c>
      <c r="AA40" s="1" t="s">
        <v>75</v>
      </c>
      <c r="AB40" s="1" t="s">
        <v>76</v>
      </c>
      <c r="AC40" s="1" t="s">
        <v>77</v>
      </c>
      <c r="AD40" s="1" t="s">
        <v>78</v>
      </c>
      <c r="AE40" s="1" t="s">
        <v>79</v>
      </c>
      <c r="AF40" s="1" t="s">
        <v>16</v>
      </c>
      <c r="AG40" s="1" t="s">
        <v>80</v>
      </c>
      <c r="AH40" s="1" t="s">
        <v>81</v>
      </c>
      <c r="AI40" s="1" t="s">
        <v>82</v>
      </c>
      <c r="AJ40" s="1" t="s">
        <v>83</v>
      </c>
      <c r="AK40" s="1" t="s">
        <v>84</v>
      </c>
      <c r="AL40" s="1" t="s">
        <v>85</v>
      </c>
      <c r="AM40" s="1" t="s">
        <v>86</v>
      </c>
      <c r="AN40" s="1" t="s">
        <v>87</v>
      </c>
      <c r="AO40" s="1" t="s">
        <v>88</v>
      </c>
      <c r="AP40" s="1" t="s">
        <v>89</v>
      </c>
      <c r="AQ40" s="1" t="s">
        <v>90</v>
      </c>
      <c r="AR40" s="1" t="s">
        <v>91</v>
      </c>
      <c r="AS40" s="1" t="s">
        <v>18</v>
      </c>
      <c r="AT40" s="1" t="s">
        <v>92</v>
      </c>
      <c r="AU40" s="1" t="s">
        <v>93</v>
      </c>
      <c r="AV40" s="1" t="s">
        <v>94</v>
      </c>
      <c r="AW40" s="1" t="s">
        <v>95</v>
      </c>
      <c r="AX40" s="1" t="s">
        <v>96</v>
      </c>
      <c r="AY40" s="1" t="s">
        <v>97</v>
      </c>
      <c r="AZ40" s="1" t="s">
        <v>98</v>
      </c>
      <c r="BA40" s="1" t="s">
        <v>99</v>
      </c>
      <c r="BB40" s="1" t="s">
        <v>100</v>
      </c>
      <c r="BC40" s="1" t="s">
        <v>101</v>
      </c>
      <c r="BD40" s="1" t="s">
        <v>102</v>
      </c>
      <c r="BE40" s="1" t="s">
        <v>103</v>
      </c>
      <c r="BF40" s="1" t="s">
        <v>63</v>
      </c>
      <c r="BG40" s="1" t="s">
        <v>64</v>
      </c>
      <c r="BH40" s="1" t="s">
        <v>65</v>
      </c>
      <c r="BI40" s="1" t="s">
        <v>66</v>
      </c>
      <c r="BJ40" s="1" t="s">
        <v>67</v>
      </c>
    </row>
    <row r="41" spans="1:62" hidden="1" x14ac:dyDescent="0.35">
      <c r="A41" t="s">
        <v>5</v>
      </c>
      <c r="B41" s="11">
        <f>SUM(C41:E41)</f>
        <v>1485.8872947804518</v>
      </c>
      <c r="C41" s="11">
        <v>51.94744115376659</v>
      </c>
      <c r="D41" s="11">
        <f>SUMIF([1]!tbl_PRM_Activity[Borough_Derived_SEL],A41,[1]!tbl_PRM_Activity[Annualised_Activity_Volume])/52</f>
        <v>1340.1154820537454</v>
      </c>
      <c r="E41" s="11">
        <f>SUMIF([1]!tbl_111Online_Activity[Borough],A41, [1]!tbl_111Online_Activity[Borough_111Online_Activity])/52</f>
        <v>93.824371572939853</v>
      </c>
      <c r="F41" s="11">
        <f>(SUMIFS([1]!tbl_PRM_Activity[Annualised_Activity_Volume],[1]!tbl_PRM_Activity[Time_Variant_3_Label],F$40,[1]!tbl_PRM_Activity[Borough_Derived_SEL],A41)+SUMIFS([1]!tbl_111Online_Activity[Borough_111Online_Activity],[1]!tbl_111Online_Activity[Time_Variant_3_Label],F$40,[1]!tbl_111Online_Activity[Borough],A41))/52</f>
        <v>440.60031548158679</v>
      </c>
      <c r="G41" s="11">
        <f>SUMIFS([1]!tbl_PRM_Activity[Annualised_Activity_Volume],[1]!tbl_PRM_Activity[Time_Variant_3_Label],F$40,[1]!tbl_PRM_Activity[Borough_Derived_SEL],A41, [1]!tbl_PRM_Activity[Initial_Dx_Amb_Cat1&amp;2],1)/52</f>
        <v>16.731748746153894</v>
      </c>
      <c r="H41" s="10">
        <f>F41-G41</f>
        <v>423.86856673543292</v>
      </c>
      <c r="I41" s="11">
        <f>SUMIFS([1]!tbl_PRM_Activity[Annualised_Activity_Volume],[1]!tbl_PRM_Activity[Time_Variant_3_Label],F$40,[1]!tbl_PRM_Activity[Borough_Derived_SEL],A41,[1]!tbl_PRM_Activity[Initial_Dx_Amb_Cat1&amp;2],0, [1]!tbl_PRM_Activity[Example 2: Call Handling: Modules 0 &amp; 1 - No Direct Booking],1)/52</f>
        <v>43.680540715384765</v>
      </c>
      <c r="J41" s="10">
        <f>H41-I41</f>
        <v>380.18802602004814</v>
      </c>
      <c r="K41" s="11">
        <f>SUMIFS([1]!tbl_PRM_Activity[Annualised_Activity_Volume],[1]!tbl_PRM_Activity[Time_Variant_3_Label],F$40,[1]!tbl_PRM_Activity[Borough_Derived_SEL],A41,[1]!tbl_PRM_Activity[Initial_Dx_Amb_Cat1&amp;2],0, [1]!tbl_PRM_Activity[Example 3: Call Handling: Modules 0 &amp; 1 -  With Direct Booking],1)/52</f>
        <v>123.86684650385457</v>
      </c>
      <c r="L41" s="10">
        <f>H41-K41</f>
        <v>300.00172023157836</v>
      </c>
      <c r="M41" s="10">
        <f>SUMIFS([1]!tbl_PRM_Activity[Annualised_Activity_Volume],[1]!tbl_PRM_Activity[Time_Variant_3_Label],F$40,[1]!tbl_PRM_Activity[Borough_Derived_SEL],A41,[1]!tbl_PRM_Activity[Initial_Dx_Amb_Cat1&amp;2],0, [1]!tbl_PRM_Activity[Example 4: Module 0 &amp; 1 - with Direct Booking to GP &amp; GPOOH],1)/52</f>
        <v>123.90744066923919</v>
      </c>
      <c r="N41" s="10">
        <f>H41-M41</f>
        <v>299.96112606619374</v>
      </c>
      <c r="O41" s="10">
        <f>SUMIFS([1]!tbl_PRM_Activity[Annualised_Activity_Volume],[1]!tbl_PRM_Activity[Time_Variant_3_Label],F$40,[1]!tbl_PRM_Activity[Borough_Derived_SEL],A41,[1]!tbl_PRM_Activity[Initial_Dx_Amb_Cat1&amp;2],0, [1]!tbl_PRM_Activity[Example 5: Module 0 &amp; 1 - with Direct Booking to GP &amp; GPOOH &amp; Signposting to GP],1)/52</f>
        <v>124.90189935770088</v>
      </c>
      <c r="P41" s="10">
        <f>H41-O41</f>
        <v>298.96666737773205</v>
      </c>
      <c r="Q41" s="10">
        <f>SUMIFS([1]!tbl_PRM_Activity[Annualised_Activity_Volume],[1]!tbl_PRM_Activity[Time_Variant_3_Label],F$40,[1]!tbl_PRM_Activity[Borough_Derived_SEL],A41,[1]!tbl_PRM_Activity[Initial_Dx_Amb_Cat1&amp;2],0, [1]!tbl_PRM_Activity[Example 6: Module 0 &amp; 1 - with Direct Booking to GP, GP hub, GPOOH, ED for injury &amp; Signposting to GP],1)/52</f>
        <v>178.3190434730906</v>
      </c>
      <c r="R41" s="10">
        <f>H41-Q41</f>
        <v>245.54952326234232</v>
      </c>
      <c r="S41" s="11">
        <f>(SUMIFS([1]!tbl_PRM_Activity[Annualised_Activity_Volume],[1]!tbl_PRM_Activity[Time_Variant_3_Label],S$40,[1]!tbl_PRM_Activity[Borough_Derived_SEL],A41)+SUMIFS([1]!tbl_111Online_Activity[Borough_111Online_Activity],[1]!tbl_111Online_Activity[Time_Variant_3_Label],S$40,[1]!tbl_111Online_Activity[Borough],A41))/52</f>
        <v>272.02985354891223</v>
      </c>
      <c r="T41" s="11">
        <f>SUMIFS([1]!tbl_PRM_Activity[Annualised_Activity_Volume],[1]!tbl_PRM_Activity[Time_Variant_3_Label],S$40,[1]!tbl_PRM_Activity[Borough_Derived_SEL],A41, [1]!tbl_PRM_Activity[Initial_Dx_Amb_Cat1&amp;2],1)/52</f>
        <v>11.765165751923094</v>
      </c>
      <c r="U41" s="10">
        <f>S41-T41</f>
        <v>260.26468779698911</v>
      </c>
      <c r="V41" s="11">
        <f>SUMIFS([1]!tbl_PRM_Activity[Annualised_Activity_Volume],[1]!tbl_PRM_Activity[Time_Variant_3_Label],S$40,[1]!tbl_PRM_Activity[Borough_Derived_SEL],A41, [1]!tbl_PRM_Activity[Initial_Dx_Amb_Cat1&amp;2],0,[1]!tbl_PRM_Activity[Example 2: Call Handling: Modules 0 &amp; 1 - No Direct Booking],1)/52</f>
        <v>21.366192659615454</v>
      </c>
      <c r="W41" s="10">
        <f>U41-V41</f>
        <v>238.89849513737366</v>
      </c>
      <c r="X41" s="11">
        <f>SUMIFS([1]!tbl_PRM_Activity[Annualised_Activity_Volume],[1]!tbl_PRM_Activity[Time_Variant_3_Label],S$40,[1]!tbl_PRM_Activity[Borough_Derived_SEL],A41, [1]!tbl_PRM_Activity[Initial_Dx_Amb_Cat1&amp;2],0,[1]!tbl_PRM_Activity[Example 3: Call Handling: Modules 0 &amp; 1 -  With Direct Booking],1)/52</f>
        <v>44.078313265384672</v>
      </c>
      <c r="Y41" s="10">
        <f>U41-X41</f>
        <v>216.18637453160443</v>
      </c>
      <c r="Z41" s="10">
        <f>SUMIFS([1]!tbl_PRM_Activity[Annualised_Activity_Volume],[1]!tbl_PRM_Activity[Time_Variant_3_Label],S$40,[1]!tbl_PRM_Activity[Borough_Derived_SEL],A41, [1]!tbl_PRM_Activity[Initial_Dx_Amb_Cat1&amp;2],0,[1]!tbl_PRM_Activity[Example 4: Module 0 &amp; 1 - with Direct Booking to GP &amp; GPOOH],1)/52</f>
        <v>54.000463019231567</v>
      </c>
      <c r="AA41" s="10">
        <f>U41-Z41</f>
        <v>206.26422477775753</v>
      </c>
      <c r="AB41" s="10">
        <f>SUMIFS([1]!tbl_PRM_Activity[Annualised_Activity_Volume],[1]!tbl_PRM_Activity[Time_Variant_3_Label],S$40,[1]!tbl_PRM_Activity[Borough_Derived_SEL],A41, [1]!tbl_PRM_Activity[Initial_Dx_Amb_Cat1&amp;2],0,[1]!tbl_PRM_Activity[Example 5: Module 0 &amp; 1 - with Direct Booking to GP &amp; GPOOH &amp; Signposting to GP],1)/52</f>
        <v>54.668793898077794</v>
      </c>
      <c r="AC41" s="10">
        <f>U41-AB41</f>
        <v>205.5958938989113</v>
      </c>
      <c r="AD41" s="10">
        <f>SUMIFS([1]!tbl_PRM_Activity[Annualised_Activity_Volume],[1]!tbl_PRM_Activity[Time_Variant_3_Label],S$40,[1]!tbl_PRM_Activity[Borough_Derived_SEL],A41, [1]!tbl_PRM_Activity[Initial_Dx_Amb_Cat1&amp;2],0,[1]!tbl_PRM_Activity[Example 6: Module 0 &amp; 1 - with Direct Booking to GP, GP hub, GPOOH, ED for injury &amp; Signposting to GP],1)/52</f>
        <v>70.445794375001711</v>
      </c>
      <c r="AE41" s="10">
        <f>U41-AD41</f>
        <v>189.81889342198741</v>
      </c>
      <c r="AF41" s="11">
        <f>(SUMIFS([1]!tbl_PRM_Activity[Annualised_Activity_Volume],[1]!tbl_PRM_Activity[Time_Variant_3_Label],AF$40,[1]!tbl_PRM_Activity[Borough_Derived_SEL],A41)+SUMIFS([1]!tbl_111Online_Activity[Borough_111Online_Activity],[1]!tbl_111Online_Activity[Time_Variant_3_Label],AF$40,[1]!tbl_111Online_Activity[Borough],A41))/52</f>
        <v>187.13339497278136</v>
      </c>
      <c r="AG41" s="11">
        <f>SUMIFS([1]!tbl_PRM_Activity[Annualised_Activity_Volume],[1]!tbl_PRM_Activity[Time_Variant_3_Label],AF$40,[1]!tbl_PRM_Activity[Borough_Derived_SEL],A41, [1]!tbl_PRM_Activity[Initial_Dx_Amb_Cat1&amp;2],1)/52</f>
        <v>11.365755967307699</v>
      </c>
      <c r="AH41" s="10">
        <f>AF41-AG41</f>
        <v>175.76763900547365</v>
      </c>
      <c r="AI41" s="11">
        <f>SUMIFS([1]!tbl_PRM_Activity[Annualised_Activity_Volume],[1]!tbl_PRM_Activity[Time_Variant_3_Label],AF$40,[1]!tbl_PRM_Activity[Borough_Derived_SEL],A41,[1]!tbl_PRM_Activity[Initial_Dx_Amb_Cat1&amp;2],0, [1]!tbl_PRM_Activity[Example 2: Call Handling: Modules 0 &amp; 1 - No Direct Booking],1)/52</f>
        <v>10.305473203846152</v>
      </c>
      <c r="AJ41" s="10">
        <f>AH41-AI41</f>
        <v>165.46216580162749</v>
      </c>
      <c r="AK41" s="11">
        <f>SUMIFS([1]!tbl_PRM_Activity[Annualised_Activity_Volume],[1]!tbl_PRM_Activity[Time_Variant_3_Label],AF$40,[1]!tbl_PRM_Activity[Borough_Derived_SEL],A41, [1]!tbl_PRM_Activity[Initial_Dx_Amb_Cat1&amp;2],0,[1]!tbl_PRM_Activity[Example 3: Call Handling: Modules 0 &amp; 1 -  With Direct Booking],1)/52</f>
        <v>31.311377844230712</v>
      </c>
      <c r="AL41" s="10">
        <f>AH41-AK41</f>
        <v>144.45626116124294</v>
      </c>
      <c r="AM41" s="10">
        <f>SUMIFS([1]!tbl_PRM_Activity[Annualised_Activity_Volume],[1]!tbl_PRM_Activity[Time_Variant_3_Label],AF$40,[1]!tbl_PRM_Activity[Borough_Derived_SEL],A41, [1]!tbl_PRM_Activity[Initial_Dx_Amb_Cat1&amp;2],0,[1]!tbl_PRM_Activity[Example 4: Module 0 &amp; 1 - with Direct Booking to GP &amp; GPOOH],1)/52</f>
        <v>36.444409321153756</v>
      </c>
      <c r="AN41" s="10">
        <f>AH41-AM41</f>
        <v>139.3232296843199</v>
      </c>
      <c r="AO41" s="10">
        <f>SUMIFS([1]!tbl_PRM_Activity[Annualised_Activity_Volume],[1]!tbl_PRM_Activity[Time_Variant_3_Label],AF$40,[1]!tbl_PRM_Activity[Borough_Derived_SEL],A41, [1]!tbl_PRM_Activity[Initial_Dx_Amb_Cat1&amp;2],0,[1]!tbl_PRM_Activity[Example 5: Module 0 &amp; 1 - with Direct Booking to GP &amp; GPOOH &amp; Signposting to GP],1)/52</f>
        <v>36.748429728846062</v>
      </c>
      <c r="AP41" s="10">
        <f>AH41-AO41</f>
        <v>139.01920927662758</v>
      </c>
      <c r="AQ41" s="10">
        <f>SUMIFS([1]!tbl_PRM_Activity[Annualised_Activity_Volume],[1]!tbl_PRM_Activity[Time_Variant_3_Label],AF$40,[1]!tbl_PRM_Activity[Borough_Derived_SEL],A41, [1]!tbl_PRM_Activity[Initial_Dx_Amb_Cat1&amp;2],0,[1]!tbl_PRM_Activity[Example 6: Module 0 &amp; 1 - with Direct Booking to GP, GP hub, GPOOH, ED for injury &amp; Signposting to GP],1)/52</f>
        <v>45.309320240384785</v>
      </c>
      <c r="AR41" s="10">
        <f>AH41-AQ41</f>
        <v>130.45831876508888</v>
      </c>
      <c r="AS41" s="11">
        <f>(SUMIFS([1]!tbl_PRM_Activity[Annualised_Activity_Volume],[1]!tbl_PRM_Activity[Time_Variant_3_Label],AS$40,[1]!tbl_PRM_Activity[Borough_Derived_SEL],A41)+SUMIFS([1]!tbl_111Online_Activity[Borough_111Online_Activity],[1]!tbl_111Online_Activity[Time_Variant_3_Label],AS$40,[1]!tbl_111Online_Activity[Borough],A41))/52</f>
        <v>534.17628962356264</v>
      </c>
      <c r="AT41" s="11">
        <f>SUMIFS([1]!tbl_PRM_Activity[Annualised_Activity_Volume],[1]!tbl_PRM_Activity[Time_Variant_3_Label],AS$40,[1]!tbl_PRM_Activity[Borough_Derived_SEL],A41, [1]!tbl_PRM_Activity[Initial_Dx_Amb_Cat1&amp;2],1)/52</f>
        <v>19.773883630769227</v>
      </c>
      <c r="AU41" s="10">
        <f>AS41-AT41</f>
        <v>514.40240599279343</v>
      </c>
      <c r="AV41" s="11">
        <f>SUMIFS([1]!tbl_PRM_Activity[Annualised_Activity_Volume],[1]!tbl_PRM_Activity[Time_Variant_3_Label],AS$40,[1]!tbl_PRM_Activity[Borough_Derived_SEL],A41, [1]!tbl_PRM_Activity[Initial_Dx_Amb_Cat1&amp;2],0,[1]!tbl_PRM_Activity[Example 2: Call Handling: Modules 0 &amp; 1 - No Direct Booking],1)/52</f>
        <v>45.398858480768951</v>
      </c>
      <c r="AW41" s="10">
        <f>AU41-AV41</f>
        <v>469.00354751202451</v>
      </c>
      <c r="AX41" s="11">
        <f>SUMIFS([1]!tbl_PRM_Activity[Annualised_Activity_Volume],[1]!tbl_PRM_Activity[Time_Variant_3_Label],AS$40,[1]!tbl_PRM_Activity[Borough_Derived_SEL],A41, [1]!tbl_PRM_Activity[Initial_Dx_Amb_Cat1&amp;2],0,[1]!tbl_PRM_Activity[Example 3: Call Handling: Modules 0 &amp; 1 -  With Direct Booking],1)/52</f>
        <v>67.881903419230468</v>
      </c>
      <c r="AY41" s="10">
        <f>AU41-AX41</f>
        <v>446.52050257356296</v>
      </c>
      <c r="AZ41" s="10">
        <f>SUMIFS([1]!tbl_PRM_Activity[Annualised_Activity_Volume],[1]!tbl_PRM_Activity[Time_Variant_3_Label],AS$40,[1]!tbl_PRM_Activity[Borough_Derived_SEL],A41, [1]!tbl_PRM_Activity[Initial_Dx_Amb_Cat1&amp;2],0,[1]!tbl_PRM_Activity[Example 4: Module 0 &amp; 1 - with Direct Booking to GP &amp; GPOOH],1)/52</f>
        <v>89.895133705766654</v>
      </c>
      <c r="BA41" s="10">
        <f>AU41-AZ41</f>
        <v>424.50727228702681</v>
      </c>
      <c r="BB41" s="10">
        <f>SUMIFS([1]!tbl_PRM_Activity[Annualised_Activity_Volume],[1]!tbl_PRM_Activity[Time_Variant_3_Label],AS$40,[1]!tbl_PRM_Activity[Borough_Derived_SEL],A41, [1]!tbl_PRM_Activity[Initial_Dx_Amb_Cat1&amp;2],0,[1]!tbl_PRM_Activity[Example 5: Module 0 &amp; 1 - with Direct Booking to GP &amp; GPOOH &amp; Signposting to GP],1)/52</f>
        <v>91.539273773073987</v>
      </c>
      <c r="BC41" s="10">
        <f>AU41-BB41</f>
        <v>422.86313221971943</v>
      </c>
      <c r="BD41" s="10">
        <f>SUMIFS([1]!tbl_PRM_Activity[Annualised_Activity_Volume],[1]!tbl_PRM_Activity[Time_Variant_3_Label],AS$40,[1]!tbl_PRM_Activity[Borough_Derived_SEL],A41, [1]!tbl_PRM_Activity[Initial_Dx_Amb_Cat1&amp;2],0,[1]!tbl_PRM_Activity[Example 6: Module 0 &amp; 1 - with Direct Booking to GP, GP hub, GPOOH, ED for injury &amp; Signposting to GP],1)/52</f>
        <v>149.2789746442177</v>
      </c>
      <c r="BE41" s="10">
        <f>AU41-BD41</f>
        <v>365.12343134857576</v>
      </c>
      <c r="BF41" s="10">
        <f t="shared" ref="BF41:BF48" si="42">SUM(J41,W41,AJ41,AW41)</f>
        <v>1253.5522344710739</v>
      </c>
      <c r="BG41" s="10">
        <f t="shared" ref="BG41:BG48" si="43">SUM(L41,Y41,AL41,AY41)</f>
        <v>1107.1648584979887</v>
      </c>
      <c r="BH41" s="10">
        <f t="shared" ref="BH41:BH48" si="44">SUM(N41,AA41,AN41,BA41)</f>
        <v>1070.0558528152978</v>
      </c>
      <c r="BI41" s="10">
        <f t="shared" ref="BI41:BI48" si="45">SUM(P41,AC41,AP41,BC41)</f>
        <v>1066.4449027729902</v>
      </c>
      <c r="BJ41" s="10">
        <f>SUM(R41,AE41,AR41,BE41)</f>
        <v>930.95016679799437</v>
      </c>
    </row>
    <row r="42" spans="1:62" hidden="1" x14ac:dyDescent="0.35">
      <c r="A42" t="s">
        <v>6</v>
      </c>
      <c r="B42" s="11">
        <f t="shared" ref="B42:B48" si="46">SUM(C42:E42)</f>
        <v>1959.1720313993383</v>
      </c>
      <c r="C42" s="11">
        <v>62.020119001686218</v>
      </c>
      <c r="D42" s="11">
        <f>SUMIF([1]!tbl_PRM_Activity[Borough_Derived_SEL],A42,[1]!tbl_PRM_Activity[Annualised_Activity_Volume])/52</f>
        <v>1772.9874024631877</v>
      </c>
      <c r="E42" s="11">
        <f>SUMIF([1]!tbl_111Online_Activity[Borough],A42, [1]!tbl_111Online_Activity[Borough_111Online_Activity])/52</f>
        <v>124.16450993446448</v>
      </c>
      <c r="F42" s="11">
        <f>(SUMIFS([1]!tbl_PRM_Activity[Annualised_Activity_Volume],[1]!tbl_PRM_Activity[Time_Variant_3_Label],F$40,[1]!tbl_PRM_Activity[Borough_Derived_SEL],A42)+SUMIFS([1]!tbl_111Online_Activity[Borough_111Online_Activity],[1]!tbl_111Online_Activity[Time_Variant_3_Label],F$40,[1]!tbl_111Online_Activity[Borough],A42))/52</f>
        <v>566.13389684142805</v>
      </c>
      <c r="G42" s="11">
        <f>SUMIFS([1]!tbl_PRM_Activity[Annualised_Activity_Volume],[1]!tbl_PRM_Activity[Time_Variant_3_Label],F$40,[1]!tbl_PRM_Activity[Borough_Derived_SEL],A42, [1]!tbl_PRM_Activity[Initial_Dx_Amb_Cat1&amp;2],1)/52</f>
        <v>23.039421336538489</v>
      </c>
      <c r="H42" s="10">
        <f t="shared" ref="H42:H48" si="47">F42-G42</f>
        <v>543.0944755048896</v>
      </c>
      <c r="I42" s="11">
        <f>SUMIFS([1]!tbl_PRM_Activity[Annualised_Activity_Volume],[1]!tbl_PRM_Activity[Time_Variant_3_Label],F$40,[1]!tbl_PRM_Activity[Borough_Derived_SEL],A42,[1]!tbl_PRM_Activity[Initial_Dx_Amb_Cat1&amp;2],0, [1]!tbl_PRM_Activity[Example 2: Call Handling: Modules 0 &amp; 1 - No Direct Booking],1)/52</f>
        <v>55.960979525000944</v>
      </c>
      <c r="J42" s="10">
        <f t="shared" ref="J42:J48" si="48">H42-I42</f>
        <v>487.13349597988866</v>
      </c>
      <c r="K42" s="11">
        <f>SUMIFS([1]!tbl_PRM_Activity[Annualised_Activity_Volume],[1]!tbl_PRM_Activity[Time_Variant_3_Label],F$40,[1]!tbl_PRM_Activity[Borough_Derived_SEL],A42,[1]!tbl_PRM_Activity[Initial_Dx_Amb_Cat1&amp;2],0, [1]!tbl_PRM_Activity[Example 3: Call Handling: Modules 0 &amp; 1 -  With Direct Booking],1)/52</f>
        <v>151.24389609039753</v>
      </c>
      <c r="L42" s="10">
        <f t="shared" ref="L42:L48" si="49">H42-K42</f>
        <v>391.85057941449207</v>
      </c>
      <c r="M42" s="10">
        <f>SUMIFS([1]!tbl_PRM_Activity[Annualised_Activity_Volume],[1]!tbl_PRM_Activity[Time_Variant_3_Label],F$40,[1]!tbl_PRM_Activity[Borough_Derived_SEL],A42,[1]!tbl_PRM_Activity[Initial_Dx_Amb_Cat1&amp;2],0, [1]!tbl_PRM_Activity[Example 4: Module 0 &amp; 1 - with Direct Booking to GP &amp; GPOOH],1)/52</f>
        <v>151.32513901924369</v>
      </c>
      <c r="N42" s="10">
        <f t="shared" ref="N42:N48" si="50">H42-M42</f>
        <v>391.76933648564591</v>
      </c>
      <c r="O42" s="10">
        <f>SUMIFS([1]!tbl_PRM_Activity[Annualised_Activity_Volume],[1]!tbl_PRM_Activity[Time_Variant_3_Label],F$40,[1]!tbl_PRM_Activity[Borough_Derived_SEL],A42,[1]!tbl_PRM_Activity[Initial_Dx_Amb_Cat1&amp;2],0, [1]!tbl_PRM_Activity[Example 5: Module 0 &amp; 1 - with Direct Booking to GP &amp; GPOOH &amp; Signposting to GP],1)/52</f>
        <v>153.00787826155158</v>
      </c>
      <c r="P42" s="10">
        <f t="shared" ref="P42:P48" si="51">H42-O42</f>
        <v>390.08659724333802</v>
      </c>
      <c r="Q42" s="10">
        <f>SUMIFS([1]!tbl_PRM_Activity[Annualised_Activity_Volume],[1]!tbl_PRM_Activity[Time_Variant_3_Label],F$40,[1]!tbl_PRM_Activity[Borough_Derived_SEL],A42,[1]!tbl_PRM_Activity[Initial_Dx_Amb_Cat1&amp;2],0, [1]!tbl_PRM_Activity[Example 6: Module 0 &amp; 1 - with Direct Booking to GP, GP hub, GPOOH, ED for injury &amp; Signposting to GP],1)/52</f>
        <v>215.34272815578305</v>
      </c>
      <c r="R42" s="10">
        <f t="shared" ref="R42:R48" si="52">H42-Q42</f>
        <v>327.75174734910655</v>
      </c>
      <c r="S42" s="11">
        <f>(SUMIFS([1]!tbl_PRM_Activity[Annualised_Activity_Volume],[1]!tbl_PRM_Activity[Time_Variant_3_Label],S$40,[1]!tbl_PRM_Activity[Borough_Derived_SEL],A42)+SUMIFS([1]!tbl_111Online_Activity[Borough_111Online_Activity],[1]!tbl_111Online_Activity[Time_Variant_3_Label],S$40,[1]!tbl_111Online_Activity[Borough],A42))/52</f>
        <v>352.5564300292786</v>
      </c>
      <c r="T42" s="11">
        <f>SUMIFS([1]!tbl_PRM_Activity[Annualised_Activity_Volume],[1]!tbl_PRM_Activity[Time_Variant_3_Label],S$40,[1]!tbl_PRM_Activity[Borough_Derived_SEL],A42, [1]!tbl_PRM_Activity[Initial_Dx_Amb_Cat1&amp;2],1)/52</f>
        <v>16.512855507692358</v>
      </c>
      <c r="U42" s="10">
        <f t="shared" ref="U42:U48" si="53">S42-T42</f>
        <v>336.04357452158627</v>
      </c>
      <c r="V42" s="11">
        <f>SUMIFS([1]!tbl_PRM_Activity[Annualised_Activity_Volume],[1]!tbl_PRM_Activity[Time_Variant_3_Label],S$40,[1]!tbl_PRM_Activity[Borough_Derived_SEL],A42, [1]!tbl_PRM_Activity[Initial_Dx_Amb_Cat1&amp;2],0,[1]!tbl_PRM_Activity[Example 2: Call Handling: Modules 0 &amp; 1 - No Direct Booking],1)/52</f>
        <v>28.502461657692258</v>
      </c>
      <c r="W42" s="10">
        <f t="shared" ref="W42:W48" si="54">U42-V42</f>
        <v>307.541112863894</v>
      </c>
      <c r="X42" s="11">
        <f>SUMIFS([1]!tbl_PRM_Activity[Annualised_Activity_Volume],[1]!tbl_PRM_Activity[Time_Variant_3_Label],S$40,[1]!tbl_PRM_Activity[Borough_Derived_SEL],A42, [1]!tbl_PRM_Activity[Initial_Dx_Amb_Cat1&amp;2],0,[1]!tbl_PRM_Activity[Example 3: Call Handling: Modules 0 &amp; 1 -  With Direct Booking],1)/52</f>
        <v>50.962093603846675</v>
      </c>
      <c r="Y42" s="10">
        <f t="shared" ref="Y42:Y48" si="55">U42-X42</f>
        <v>285.08148091773961</v>
      </c>
      <c r="Z42" s="10">
        <f>SUMIFS([1]!tbl_PRM_Activity[Annualised_Activity_Volume],[1]!tbl_PRM_Activity[Time_Variant_3_Label],S$40,[1]!tbl_PRM_Activity[Borough_Derived_SEL],A42, [1]!tbl_PRM_Activity[Initial_Dx_Amb_Cat1&amp;2],0,[1]!tbl_PRM_Activity[Example 4: Module 0 &amp; 1 - with Direct Booking to GP &amp; GPOOH],1)/52</f>
        <v>69.959856909617059</v>
      </c>
      <c r="AA42" s="10">
        <f t="shared" ref="AA42:AA48" si="56">U42-Z42</f>
        <v>266.08371761196918</v>
      </c>
      <c r="AB42" s="10">
        <f>SUMIFS([1]!tbl_PRM_Activity[Annualised_Activity_Volume],[1]!tbl_PRM_Activity[Time_Variant_3_Label],S$40,[1]!tbl_PRM_Activity[Borough_Derived_SEL],A42, [1]!tbl_PRM_Activity[Initial_Dx_Amb_Cat1&amp;2],0,[1]!tbl_PRM_Activity[Example 5: Module 0 &amp; 1 - with Direct Booking to GP &amp; GPOOH &amp; Signposting to GP],1)/52</f>
        <v>70.771797680770973</v>
      </c>
      <c r="AC42" s="10">
        <f t="shared" ref="AC42:AC48" si="57">U42-AB42</f>
        <v>265.27177684081528</v>
      </c>
      <c r="AD42" s="10">
        <f>SUMIFS([1]!tbl_PRM_Activity[Annualised_Activity_Volume],[1]!tbl_PRM_Activity[Time_Variant_3_Label],S$40,[1]!tbl_PRM_Activity[Borough_Derived_SEL],A42, [1]!tbl_PRM_Activity[Initial_Dx_Amb_Cat1&amp;2],0,[1]!tbl_PRM_Activity[Example 6: Module 0 &amp; 1 - with Direct Booking to GP, GP hub, GPOOH, ED for injury &amp; Signposting to GP],1)/52</f>
        <v>98.030219613466869</v>
      </c>
      <c r="AE42" s="10">
        <f t="shared" ref="AE42:AE48" si="58">U42-AD42</f>
        <v>238.0133549081194</v>
      </c>
      <c r="AF42" s="11">
        <f>(SUMIFS([1]!tbl_PRM_Activity[Annualised_Activity_Volume],[1]!tbl_PRM_Activity[Time_Variant_3_Label],AF$40,[1]!tbl_PRM_Activity[Borough_Derived_SEL],A42)+SUMIFS([1]!tbl_111Online_Activity[Borough_111Online_Activity],[1]!tbl_111Online_Activity[Time_Variant_3_Label],AF$40,[1]!tbl_111Online_Activity[Borough],A42))/52</f>
        <v>242.65094206919997</v>
      </c>
      <c r="AG42" s="11">
        <f>SUMIFS([1]!tbl_PRM_Activity[Annualised_Activity_Volume],[1]!tbl_PRM_Activity[Time_Variant_3_Label],AF$40,[1]!tbl_PRM_Activity[Borough_Derived_SEL],A42, [1]!tbl_PRM_Activity[Initial_Dx_Amb_Cat1&amp;2],1)/52</f>
        <v>16.067443573076975</v>
      </c>
      <c r="AH42" s="10">
        <f t="shared" ref="AH42:AH48" si="59">AF42-AG42</f>
        <v>226.58349849612298</v>
      </c>
      <c r="AI42" s="11">
        <f>SUMIFS([1]!tbl_PRM_Activity[Annualised_Activity_Volume],[1]!tbl_PRM_Activity[Time_Variant_3_Label],AF$40,[1]!tbl_PRM_Activity[Borough_Derived_SEL],A42,[1]!tbl_PRM_Activity[Initial_Dx_Amb_Cat1&amp;2],0, [1]!tbl_PRM_Activity[Example 2: Call Handling: Modules 0 &amp; 1 - No Direct Booking],1)/52</f>
        <v>14.522979528846188</v>
      </c>
      <c r="AJ42" s="10">
        <f t="shared" ref="AJ42:AJ48" si="60">AH42-AI42</f>
        <v>212.06051896727681</v>
      </c>
      <c r="AK42" s="11">
        <f>SUMIFS([1]!tbl_PRM_Activity[Annualised_Activity_Volume],[1]!tbl_PRM_Activity[Time_Variant_3_Label],AF$40,[1]!tbl_PRM_Activity[Borough_Derived_SEL],A42, [1]!tbl_PRM_Activity[Initial_Dx_Amb_Cat1&amp;2],0,[1]!tbl_PRM_Activity[Example 3: Call Handling: Modules 0 &amp; 1 -  With Direct Booking],1)/52</f>
        <v>37.050883530769177</v>
      </c>
      <c r="AL42" s="10">
        <f t="shared" ref="AL42:AL48" si="61">AH42-AK42</f>
        <v>189.53261496535382</v>
      </c>
      <c r="AM42" s="10">
        <f>SUMIFS([1]!tbl_PRM_Activity[Annualised_Activity_Volume],[1]!tbl_PRM_Activity[Time_Variant_3_Label],AF$40,[1]!tbl_PRM_Activity[Borough_Derived_SEL],A42, [1]!tbl_PRM_Activity[Initial_Dx_Amb_Cat1&amp;2],0,[1]!tbl_PRM_Activity[Example 4: Module 0 &amp; 1 - with Direct Booking to GP &amp; GPOOH],1)/52</f>
        <v>46.810084219231058</v>
      </c>
      <c r="AN42" s="10">
        <f t="shared" ref="AN42:AN48" si="62">AH42-AM42</f>
        <v>179.77341427689191</v>
      </c>
      <c r="AO42" s="10">
        <f>SUMIFS([1]!tbl_PRM_Activity[Annualised_Activity_Volume],[1]!tbl_PRM_Activity[Time_Variant_3_Label],AF$40,[1]!tbl_PRM_Activity[Borough_Derived_SEL],A42, [1]!tbl_PRM_Activity[Initial_Dx_Amb_Cat1&amp;2],0,[1]!tbl_PRM_Activity[Example 5: Module 0 &amp; 1 - with Direct Booking to GP &amp; GPOOH &amp; Signposting to GP],1)/52</f>
        <v>47.296117876923326</v>
      </c>
      <c r="AP42" s="10">
        <f t="shared" ref="AP42:AP48" si="63">AH42-AO42</f>
        <v>179.28738061919967</v>
      </c>
      <c r="AQ42" s="10">
        <f>SUMIFS([1]!tbl_PRM_Activity[Annualised_Activity_Volume],[1]!tbl_PRM_Activity[Time_Variant_3_Label],AF$40,[1]!tbl_PRM_Activity[Borough_Derived_SEL],A42, [1]!tbl_PRM_Activity[Initial_Dx_Amb_Cat1&amp;2],0,[1]!tbl_PRM_Activity[Example 6: Module 0 &amp; 1 - with Direct Booking to GP, GP hub, GPOOH, ED for injury &amp; Signposting to GP],1)/52</f>
        <v>61.270083171155115</v>
      </c>
      <c r="AR42" s="10">
        <f t="shared" ref="AR42:AR48" si="64">AH42-AQ42</f>
        <v>165.31341532496788</v>
      </c>
      <c r="AS42" s="11">
        <f>(SUMIFS([1]!tbl_PRM_Activity[Annualised_Activity_Volume],[1]!tbl_PRM_Activity[Time_Variant_3_Label],AS$40,[1]!tbl_PRM_Activity[Borough_Derived_SEL],A42)+SUMIFS([1]!tbl_111Online_Activity[Borough_111Online_Activity],[1]!tbl_111Online_Activity[Time_Variant_3_Label],AS$40,[1]!tbl_111Online_Activity[Borough],A42))/52</f>
        <v>735.81064345812786</v>
      </c>
      <c r="AT42" s="11">
        <f>SUMIFS([1]!tbl_PRM_Activity[Annualised_Activity_Volume],[1]!tbl_PRM_Activity[Time_Variant_3_Label],AS$40,[1]!tbl_PRM_Activity[Borough_Derived_SEL],A42, [1]!tbl_PRM_Activity[Initial_Dx_Amb_Cat1&amp;2],1)/52</f>
        <v>28.436360488461521</v>
      </c>
      <c r="AU42" s="10">
        <f t="shared" ref="AU42:AU48" si="65">AS42-AT42</f>
        <v>707.3742829696663</v>
      </c>
      <c r="AV42" s="11">
        <f>SUMIFS([1]!tbl_PRM_Activity[Annualised_Activity_Volume],[1]!tbl_PRM_Activity[Time_Variant_3_Label],AS$40,[1]!tbl_PRM_Activity[Borough_Derived_SEL],A42, [1]!tbl_PRM_Activity[Initial_Dx_Amb_Cat1&amp;2],0,[1]!tbl_PRM_Activity[Example 2: Call Handling: Modules 0 &amp; 1 - No Direct Booking],1)/52</f>
        <v>66.333333044229917</v>
      </c>
      <c r="AW42" s="10">
        <f t="shared" ref="AW42:AW48" si="66">AU42-AV42</f>
        <v>641.04094992543639</v>
      </c>
      <c r="AX42" s="11">
        <f>SUMIFS([1]!tbl_PRM_Activity[Annualised_Activity_Volume],[1]!tbl_PRM_Activity[Time_Variant_3_Label],AS$40,[1]!tbl_PRM_Activity[Borough_Derived_SEL],A42, [1]!tbl_PRM_Activity[Initial_Dx_Amb_Cat1&amp;2],0,[1]!tbl_PRM_Activity[Example 3: Call Handling: Modules 0 &amp; 1 -  With Direct Booking],1)/52</f>
        <v>91.985326286535624</v>
      </c>
      <c r="AY42" s="10">
        <f t="shared" ref="AY42:AY48" si="67">AU42-AX42</f>
        <v>615.38895668313069</v>
      </c>
      <c r="AZ42" s="10">
        <f>SUMIFS([1]!tbl_PRM_Activity[Annualised_Activity_Volume],[1]!tbl_PRM_Activity[Time_Variant_3_Label],AS$40,[1]!tbl_PRM_Activity[Borough_Derived_SEL],A42, [1]!tbl_PRM_Activity[Initial_Dx_Amb_Cat1&amp;2],0,[1]!tbl_PRM_Activity[Example 4: Module 0 &amp; 1 - with Direct Booking to GP &amp; GPOOH],1)/52</f>
        <v>125.63856874037553</v>
      </c>
      <c r="BA42" s="10">
        <f t="shared" ref="BA42:BA48" si="68">AU42-AZ42</f>
        <v>581.73571422929081</v>
      </c>
      <c r="BB42" s="10">
        <f>SUMIFS([1]!tbl_PRM_Activity[Annualised_Activity_Volume],[1]!tbl_PRM_Activity[Time_Variant_3_Label],AS$40,[1]!tbl_PRM_Activity[Borough_Derived_SEL],A42, [1]!tbl_PRM_Activity[Initial_Dx_Amb_Cat1&amp;2],0,[1]!tbl_PRM_Activity[Example 5: Module 0 &amp; 1 - with Direct Booking to GP &amp; GPOOH &amp; Signposting to GP],1)/52</f>
        <v>127.52693735960597</v>
      </c>
      <c r="BC42" s="10">
        <f t="shared" ref="BC42:BC48" si="69">AU42-BB42</f>
        <v>579.8473456100603</v>
      </c>
      <c r="BD42" s="10">
        <f>SUMIFS([1]!tbl_PRM_Activity[Annualised_Activity_Volume],[1]!tbl_PRM_Activity[Time_Variant_3_Label],AS$40,[1]!tbl_PRM_Activity[Borough_Derived_SEL],A42, [1]!tbl_PRM_Activity[Initial_Dx_Amb_Cat1&amp;2],0,[1]!tbl_PRM_Activity[Example 6: Module 0 &amp; 1 - with Direct Booking to GP, GP hub, GPOOH, ED for injury &amp; Signposting to GP],1)/52</f>
        <v>238.35156934230568</v>
      </c>
      <c r="BE42" s="10">
        <f t="shared" ref="BE42:BE48" si="70">AU42-BD42</f>
        <v>469.02271362736064</v>
      </c>
      <c r="BF42" s="10">
        <f t="shared" si="42"/>
        <v>1647.7760777364958</v>
      </c>
      <c r="BG42" s="10">
        <f t="shared" si="43"/>
        <v>1481.8536319807163</v>
      </c>
      <c r="BH42" s="10">
        <f t="shared" si="44"/>
        <v>1419.3621826037979</v>
      </c>
      <c r="BI42" s="10">
        <f t="shared" si="45"/>
        <v>1414.4931003134134</v>
      </c>
      <c r="BJ42" s="10">
        <f t="shared" ref="BJ42:BJ48" si="71">SUM(R42,AE42,AR42,BE42)</f>
        <v>1200.1012312095545</v>
      </c>
    </row>
    <row r="43" spans="1:62" hidden="1" x14ac:dyDescent="0.35">
      <c r="A43" t="s">
        <v>7</v>
      </c>
      <c r="B43" s="11">
        <f t="shared" si="46"/>
        <v>2065.306130671519</v>
      </c>
      <c r="C43" s="11">
        <v>93.103737694085794</v>
      </c>
      <c r="D43" s="11">
        <f>SUMIF([1]!tbl_PRM_Activity[Borough_Derived_SEL],A43,[1]!tbl_PRM_Activity[Annualised_Activity_Volume])/52</f>
        <v>1843.1907005708838</v>
      </c>
      <c r="E43" s="11">
        <f>SUMIF([1]!tbl_111Online_Activity[Borough],A43, [1]!tbl_111Online_Activity[Borough_111Online_Activity])/52</f>
        <v>129.01169240654957</v>
      </c>
      <c r="F43" s="11">
        <f>(SUMIFS([1]!tbl_PRM_Activity[Annualised_Activity_Volume],[1]!tbl_PRM_Activity[Time_Variant_3_Label],F$40,[1]!tbl_PRM_Activity[Borough_Derived_SEL],A43)+SUMIFS([1]!tbl_111Online_Activity[Borough_111Online_Activity],[1]!tbl_111Online_Activity[Time_Variant_3_Label],F$40,[1]!tbl_111Online_Activity[Borough],A43))/52</f>
        <v>655.95508809872933</v>
      </c>
      <c r="G43" s="11">
        <f>SUMIFS([1]!tbl_PRM_Activity[Annualised_Activity_Volume],[1]!tbl_PRM_Activity[Time_Variant_3_Label],F$40,[1]!tbl_PRM_Activity[Borough_Derived_SEL],A43, [1]!tbl_PRM_Activity[Initial_Dx_Amb_Cat1&amp;2],1)/52</f>
        <v>24.456577525000018</v>
      </c>
      <c r="H43" s="10">
        <f t="shared" si="47"/>
        <v>631.49851057372928</v>
      </c>
      <c r="I43" s="11">
        <f>SUMIFS([1]!tbl_PRM_Activity[Annualised_Activity_Volume],[1]!tbl_PRM_Activity[Time_Variant_3_Label],F$40,[1]!tbl_PRM_Activity[Borough_Derived_SEL],A43,[1]!tbl_PRM_Activity[Initial_Dx_Amb_Cat1&amp;2],0, [1]!tbl_PRM_Activity[Example 2: Call Handling: Modules 0 &amp; 1 - No Direct Booking],1)/52</f>
        <v>80.15727836538727</v>
      </c>
      <c r="J43" s="10">
        <f t="shared" si="48"/>
        <v>551.34123220834203</v>
      </c>
      <c r="K43" s="11">
        <f>SUMIFS([1]!tbl_PRM_Activity[Annualised_Activity_Volume],[1]!tbl_PRM_Activity[Time_Variant_3_Label],F$40,[1]!tbl_PRM_Activity[Borough_Derived_SEL],A43,[1]!tbl_PRM_Activity[Initial_Dx_Amb_Cat1&amp;2],0, [1]!tbl_PRM_Activity[Example 3: Call Handling: Modules 0 &amp; 1 -  With Direct Booking],1)/52</f>
        <v>184.35969742501359</v>
      </c>
      <c r="L43" s="10">
        <f t="shared" si="49"/>
        <v>447.13881314871571</v>
      </c>
      <c r="M43" s="10">
        <f>SUMIFS([1]!tbl_PRM_Activity[Annualised_Activity_Volume],[1]!tbl_PRM_Activity[Time_Variant_3_Label],F$40,[1]!tbl_PRM_Activity[Borough_Derived_SEL],A43,[1]!tbl_PRM_Activity[Initial_Dx_Amb_Cat1&amp;2],0, [1]!tbl_PRM_Activity[Example 4: Module 0 &amp; 1 - with Direct Booking to GP &amp; GPOOH],1)/52</f>
        <v>184.56201090962901</v>
      </c>
      <c r="N43" s="10">
        <f t="shared" si="50"/>
        <v>446.93649966410027</v>
      </c>
      <c r="O43" s="10">
        <f>SUMIFS([1]!tbl_PRM_Activity[Annualised_Activity_Volume],[1]!tbl_PRM_Activity[Time_Variant_3_Label],F$40,[1]!tbl_PRM_Activity[Borough_Derived_SEL],A43,[1]!tbl_PRM_Activity[Initial_Dx_Amb_Cat1&amp;2],0, [1]!tbl_PRM_Activity[Example 5: Module 0 &amp; 1 - with Direct Booking to GP &amp; GPOOH &amp; Signposting to GP],1)/52</f>
        <v>186.40758773847531</v>
      </c>
      <c r="P43" s="10">
        <f t="shared" si="51"/>
        <v>445.09092283525399</v>
      </c>
      <c r="Q43" s="10">
        <f>SUMIFS([1]!tbl_PRM_Activity[Annualised_Activity_Volume],[1]!tbl_PRM_Activity[Time_Variant_3_Label],F$40,[1]!tbl_PRM_Activity[Borough_Derived_SEL],A43,[1]!tbl_PRM_Activity[Initial_Dx_Amb_Cat1&amp;2],0, [1]!tbl_PRM_Activity[Example 6: Module 0 &amp; 1 - with Direct Booking to GP, GP hub, GPOOH, ED for injury &amp; Signposting to GP],1)/52</f>
        <v>249.87669737501528</v>
      </c>
      <c r="R43" s="10">
        <f t="shared" si="52"/>
        <v>381.62181319871399</v>
      </c>
      <c r="S43" s="11">
        <f>(SUMIFS([1]!tbl_PRM_Activity[Annualised_Activity_Volume],[1]!tbl_PRM_Activity[Time_Variant_3_Label],S$40,[1]!tbl_PRM_Activity[Borough_Derived_SEL],A43)+SUMIFS([1]!tbl_111Online_Activity[Borough_111Online_Activity],[1]!tbl_111Online_Activity[Time_Variant_3_Label],S$40,[1]!tbl_111Online_Activity[Borough],A43))/52</f>
        <v>368.85752285811225</v>
      </c>
      <c r="T43" s="11">
        <f>SUMIFS([1]!tbl_PRM_Activity[Annualised_Activity_Volume],[1]!tbl_PRM_Activity[Time_Variant_3_Label],S$40,[1]!tbl_PRM_Activity[Borough_Derived_SEL],A43, [1]!tbl_PRM_Activity[Initial_Dx_Amb_Cat1&amp;2],1)/52</f>
        <v>16.205929448076976</v>
      </c>
      <c r="U43" s="10">
        <f t="shared" si="53"/>
        <v>352.65159341003528</v>
      </c>
      <c r="V43" s="11">
        <f>SUMIFS([1]!tbl_PRM_Activity[Annualised_Activity_Volume],[1]!tbl_PRM_Activity[Time_Variant_3_Label],S$40,[1]!tbl_PRM_Activity[Borough_Derived_SEL],A43, [1]!tbl_PRM_Activity[Initial_Dx_Amb_Cat1&amp;2],0,[1]!tbl_PRM_Activity[Example 2: Call Handling: Modules 0 &amp; 1 - No Direct Booking],1)/52</f>
        <v>33.120236226922984</v>
      </c>
      <c r="W43" s="10">
        <f t="shared" si="54"/>
        <v>319.53135718311228</v>
      </c>
      <c r="X43" s="11">
        <f>SUMIFS([1]!tbl_PRM_Activity[Annualised_Activity_Volume],[1]!tbl_PRM_Activity[Time_Variant_3_Label],S$40,[1]!tbl_PRM_Activity[Borough_Derived_SEL],A43, [1]!tbl_PRM_Activity[Initial_Dx_Amb_Cat1&amp;2],0,[1]!tbl_PRM_Activity[Example 3: Call Handling: Modules 0 &amp; 1 -  With Direct Booking],1)/52</f>
        <v>60.468627657693453</v>
      </c>
      <c r="Y43" s="10">
        <f t="shared" si="55"/>
        <v>292.18296575234183</v>
      </c>
      <c r="Z43" s="10">
        <f>SUMIFS([1]!tbl_PRM_Activity[Annualised_Activity_Volume],[1]!tbl_PRM_Activity[Time_Variant_3_Label],S$40,[1]!tbl_PRM_Activity[Borough_Derived_SEL],A43, [1]!tbl_PRM_Activity[Initial_Dx_Amb_Cat1&amp;2],0,[1]!tbl_PRM_Activity[Example 4: Module 0 &amp; 1 - with Direct Booking to GP &amp; GPOOH],1)/52</f>
        <v>68.260936582694072</v>
      </c>
      <c r="AA43" s="10">
        <f t="shared" si="56"/>
        <v>284.39065682734122</v>
      </c>
      <c r="AB43" s="10">
        <f>SUMIFS([1]!tbl_PRM_Activity[Annualised_Activity_Volume],[1]!tbl_PRM_Activity[Time_Variant_3_Label],S$40,[1]!tbl_PRM_Activity[Borough_Derived_SEL],A43, [1]!tbl_PRM_Activity[Initial_Dx_Amb_Cat1&amp;2],0,[1]!tbl_PRM_Activity[Example 5: Module 0 &amp; 1 - with Direct Booking to GP &amp; GPOOH &amp; Signposting to GP],1)/52</f>
        <v>69.458682761540345</v>
      </c>
      <c r="AC43" s="10">
        <f t="shared" si="57"/>
        <v>283.19291064849494</v>
      </c>
      <c r="AD43" s="10">
        <f>SUMIFS([1]!tbl_PRM_Activity[Annualised_Activity_Volume],[1]!tbl_PRM_Activity[Time_Variant_3_Label],S$40,[1]!tbl_PRM_Activity[Borough_Derived_SEL],A43, [1]!tbl_PRM_Activity[Initial_Dx_Amb_Cat1&amp;2],0,[1]!tbl_PRM_Activity[Example 6: Module 0 &amp; 1 - with Direct Booking to GP, GP hub, GPOOH, ED for injury &amp; Signposting to GP],1)/52</f>
        <v>96.72430817308198</v>
      </c>
      <c r="AE43" s="10">
        <f t="shared" si="58"/>
        <v>255.92728523695331</v>
      </c>
      <c r="AF43" s="11">
        <f>(SUMIFS([1]!tbl_PRM_Activity[Annualised_Activity_Volume],[1]!tbl_PRM_Activity[Time_Variant_3_Label],AF$40,[1]!tbl_PRM_Activity[Borough_Derived_SEL],A43)+SUMIFS([1]!tbl_111Online_Activity[Borough_111Online_Activity],[1]!tbl_111Online_Activity[Time_Variant_3_Label],AF$40,[1]!tbl_111Online_Activity[Borough],A43))/52</f>
        <v>249.54404440375387</v>
      </c>
      <c r="AG43" s="11">
        <f>SUMIFS([1]!tbl_PRM_Activity[Annualised_Activity_Volume],[1]!tbl_PRM_Activity[Time_Variant_3_Label],AF$40,[1]!tbl_PRM_Activity[Borough_Derived_SEL],A43, [1]!tbl_PRM_Activity[Initial_Dx_Amb_Cat1&amp;2],1)/52</f>
        <v>15.282569184615426</v>
      </c>
      <c r="AH43" s="10">
        <f t="shared" si="59"/>
        <v>234.26147521913845</v>
      </c>
      <c r="AI43" s="11">
        <f>SUMIFS([1]!tbl_PRM_Activity[Annualised_Activity_Volume],[1]!tbl_PRM_Activity[Time_Variant_3_Label],AF$40,[1]!tbl_PRM_Activity[Borough_Derived_SEL],A43,[1]!tbl_PRM_Activity[Initial_Dx_Amb_Cat1&amp;2],0, [1]!tbl_PRM_Activity[Example 2: Call Handling: Modules 0 &amp; 1 - No Direct Booking],1)/52</f>
        <v>14.449056053846176</v>
      </c>
      <c r="AJ43" s="10">
        <f t="shared" si="60"/>
        <v>219.81241916529228</v>
      </c>
      <c r="AK43" s="11">
        <f>SUMIFS([1]!tbl_PRM_Activity[Annualised_Activity_Volume],[1]!tbl_PRM_Activity[Time_Variant_3_Label],AF$40,[1]!tbl_PRM_Activity[Borough_Derived_SEL],A43, [1]!tbl_PRM_Activity[Initial_Dx_Amb_Cat1&amp;2],0,[1]!tbl_PRM_Activity[Example 3: Call Handling: Modules 0 &amp; 1 -  With Direct Booking],1)/52</f>
        <v>38.751757603846052</v>
      </c>
      <c r="AL43" s="10">
        <f t="shared" si="61"/>
        <v>195.5097176152924</v>
      </c>
      <c r="AM43" s="10">
        <f>SUMIFS([1]!tbl_PRM_Activity[Annualised_Activity_Volume],[1]!tbl_PRM_Activity[Time_Variant_3_Label],AF$40,[1]!tbl_PRM_Activity[Borough_Derived_SEL],A43, [1]!tbl_PRM_Activity[Initial_Dx_Amb_Cat1&amp;2],0,[1]!tbl_PRM_Activity[Example 4: Module 0 &amp; 1 - with Direct Booking to GP &amp; GPOOH],1)/52</f>
        <v>43.053393809615415</v>
      </c>
      <c r="AN43" s="10">
        <f t="shared" si="62"/>
        <v>191.20808140952303</v>
      </c>
      <c r="AO43" s="10">
        <f>SUMIFS([1]!tbl_PRM_Activity[Annualised_Activity_Volume],[1]!tbl_PRM_Activity[Time_Variant_3_Label],AF$40,[1]!tbl_PRM_Activity[Borough_Derived_SEL],A43, [1]!tbl_PRM_Activity[Initial_Dx_Amb_Cat1&amp;2],0,[1]!tbl_PRM_Activity[Example 5: Module 0 &amp; 1 - with Direct Booking to GP &amp; GPOOH &amp; Signposting to GP],1)/52</f>
        <v>43.438684932692418</v>
      </c>
      <c r="AP43" s="10">
        <f t="shared" si="63"/>
        <v>190.82279028644604</v>
      </c>
      <c r="AQ43" s="10">
        <f>SUMIFS([1]!tbl_PRM_Activity[Annualised_Activity_Volume],[1]!tbl_PRM_Activity[Time_Variant_3_Label],AF$40,[1]!tbl_PRM_Activity[Borough_Derived_SEL],A43, [1]!tbl_PRM_Activity[Initial_Dx_Amb_Cat1&amp;2],0,[1]!tbl_PRM_Activity[Example 6: Module 0 &amp; 1 - with Direct Booking to GP, GP hub, GPOOH, ED for injury &amp; Signposting to GP],1)/52</f>
        <v>59.345437328847318</v>
      </c>
      <c r="AR43" s="10">
        <f t="shared" si="64"/>
        <v>174.91603789029114</v>
      </c>
      <c r="AS43" s="11">
        <f>(SUMIFS([1]!tbl_PRM_Activity[Annualised_Activity_Volume],[1]!tbl_PRM_Activity[Time_Variant_3_Label],AS$40,[1]!tbl_PRM_Activity[Borough_Derived_SEL],A43)+SUMIFS([1]!tbl_111Online_Activity[Borough_111Online_Activity],[1]!tbl_111Online_Activity[Time_Variant_3_Label],AS$40,[1]!tbl_111Online_Activity[Borough],A43))/52</f>
        <v>697.84573761710453</v>
      </c>
      <c r="AT43" s="11">
        <f>SUMIFS([1]!tbl_PRM_Activity[Annualised_Activity_Volume],[1]!tbl_PRM_Activity[Time_Variant_3_Label],AS$40,[1]!tbl_PRM_Activity[Borough_Derived_SEL],A43, [1]!tbl_PRM_Activity[Initial_Dx_Amb_Cat1&amp;2],1)/52</f>
        <v>25.939477919230747</v>
      </c>
      <c r="AU43" s="10">
        <f t="shared" si="65"/>
        <v>671.90625969787379</v>
      </c>
      <c r="AV43" s="11">
        <f>SUMIFS([1]!tbl_PRM_Activity[Annualised_Activity_Volume],[1]!tbl_PRM_Activity[Time_Variant_3_Label],AS$40,[1]!tbl_PRM_Activity[Borough_Derived_SEL],A43, [1]!tbl_PRM_Activity[Initial_Dx_Amb_Cat1&amp;2],0,[1]!tbl_PRM_Activity[Example 2: Call Handling: Modules 0 &amp; 1 - No Direct Booking],1)/52</f>
        <v>68.334350744229965</v>
      </c>
      <c r="AW43" s="10">
        <f t="shared" si="66"/>
        <v>603.57190895364386</v>
      </c>
      <c r="AX43" s="11">
        <f>SUMIFS([1]!tbl_PRM_Activity[Annualised_Activity_Volume],[1]!tbl_PRM_Activity[Time_Variant_3_Label],AS$40,[1]!tbl_PRM_Activity[Borough_Derived_SEL],A43, [1]!tbl_PRM_Activity[Initial_Dx_Amb_Cat1&amp;2],0,[1]!tbl_PRM_Activity[Example 3: Call Handling: Modules 0 &amp; 1 -  With Direct Booking],1)/52</f>
        <v>96.051576171150074</v>
      </c>
      <c r="AY43" s="10">
        <f t="shared" si="67"/>
        <v>575.85468352672376</v>
      </c>
      <c r="AZ43" s="10">
        <f>SUMIFS([1]!tbl_PRM_Activity[Annualised_Activity_Volume],[1]!tbl_PRM_Activity[Time_Variant_3_Label],AS$40,[1]!tbl_PRM_Activity[Borough_Derived_SEL],A43, [1]!tbl_PRM_Activity[Initial_Dx_Amb_Cat1&amp;2],0,[1]!tbl_PRM_Activity[Example 4: Module 0 &amp; 1 - with Direct Booking to GP &amp; GPOOH],1)/52</f>
        <v>110.00254983653222</v>
      </c>
      <c r="BA43" s="10">
        <f t="shared" si="68"/>
        <v>561.90370986134155</v>
      </c>
      <c r="BB43" s="10">
        <f>SUMIFS([1]!tbl_PRM_Activity[Annualised_Activity_Volume],[1]!tbl_PRM_Activity[Time_Variant_3_Label],AS$40,[1]!tbl_PRM_Activity[Borough_Derived_SEL],A43, [1]!tbl_PRM_Activity[Initial_Dx_Amb_Cat1&amp;2],0,[1]!tbl_PRM_Activity[Example 5: Module 0 &amp; 1 - with Direct Booking to GP &amp; GPOOH &amp; Signposting to GP],1)/52</f>
        <v>112.57160229422402</v>
      </c>
      <c r="BC43" s="10">
        <f t="shared" si="69"/>
        <v>559.33465740364977</v>
      </c>
      <c r="BD43" s="10">
        <f>SUMIFS([1]!tbl_PRM_Activity[Annualised_Activity_Volume],[1]!tbl_PRM_Activity[Time_Variant_3_Label],AS$40,[1]!tbl_PRM_Activity[Borough_Derived_SEL],A43, [1]!tbl_PRM_Activity[Initial_Dx_Amb_Cat1&amp;2],0,[1]!tbl_PRM_Activity[Example 6: Module 0 &amp; 1 - with Direct Booking to GP, GP hub, GPOOH, ED for injury &amp; Signposting to GP],1)/52</f>
        <v>214.2836191538392</v>
      </c>
      <c r="BE43" s="10">
        <f t="shared" si="70"/>
        <v>457.6226405440346</v>
      </c>
      <c r="BF43" s="10">
        <f t="shared" si="42"/>
        <v>1694.2569175103904</v>
      </c>
      <c r="BG43" s="10">
        <f t="shared" si="43"/>
        <v>1510.6861800430738</v>
      </c>
      <c r="BH43" s="10">
        <f t="shared" si="44"/>
        <v>1484.438947762306</v>
      </c>
      <c r="BI43" s="10">
        <f t="shared" si="45"/>
        <v>1478.4412811738448</v>
      </c>
      <c r="BJ43" s="10">
        <f t="shared" si="71"/>
        <v>1270.0877768699929</v>
      </c>
    </row>
    <row r="44" spans="1:62" hidden="1" x14ac:dyDescent="0.35">
      <c r="A44" t="s">
        <v>8</v>
      </c>
      <c r="B44" s="11">
        <f t="shared" si="46"/>
        <v>2056.2122324197571</v>
      </c>
      <c r="C44" s="11">
        <v>113.44905245095372</v>
      </c>
      <c r="D44" s="11">
        <f>SUMIF([1]!tbl_PRM_Activity[Borough_Derived_SEL],A44,[1]!tbl_PRM_Activity[Annualised_Activity_Volume])/52</f>
        <v>1815.6646258016735</v>
      </c>
      <c r="E44" s="11">
        <f>SUMIF([1]!tbl_111Online_Activity[Borough],A44, [1]!tbl_111Online_Activity[Borough_111Online_Activity])/52</f>
        <v>127.09855416712998</v>
      </c>
      <c r="F44" s="11">
        <f>(SUMIFS([1]!tbl_PRM_Activity[Annualised_Activity_Volume],[1]!tbl_PRM_Activity[Time_Variant_3_Label],F$40,[1]!tbl_PRM_Activity[Borough_Derived_SEL],A44)+SUMIFS([1]!tbl_111Online_Activity[Borough_111Online_Activity],[1]!tbl_111Online_Activity[Time_Variant_3_Label],F$40,[1]!tbl_111Online_Activity[Borough],A44))/52</f>
        <v>619.17214499869635</v>
      </c>
      <c r="G44" s="11">
        <f>SUMIFS([1]!tbl_PRM_Activity[Annualised_Activity_Volume],[1]!tbl_PRM_Activity[Time_Variant_3_Label],F$40,[1]!tbl_PRM_Activity[Borough_Derived_SEL],A44, [1]!tbl_PRM_Activity[Initial_Dx_Amb_Cat1&amp;2],1)/52</f>
        <v>20.167427363461613</v>
      </c>
      <c r="H44" s="10">
        <f t="shared" si="47"/>
        <v>599.00471763523478</v>
      </c>
      <c r="I44" s="11">
        <f>SUMIFS([1]!tbl_PRM_Activity[Annualised_Activity_Volume],[1]!tbl_PRM_Activity[Time_Variant_3_Label],F$40,[1]!tbl_PRM_Activity[Borough_Derived_SEL],A44,[1]!tbl_PRM_Activity[Initial_Dx_Amb_Cat1&amp;2],0, [1]!tbl_PRM_Activity[Example 2: Call Handling: Modules 0 &amp; 1 - No Direct Booking],1)/52</f>
        <v>97.945592980774407</v>
      </c>
      <c r="J44" s="10">
        <f t="shared" si="48"/>
        <v>501.05912465446039</v>
      </c>
      <c r="K44" s="11">
        <f>SUMIFS([1]!tbl_PRM_Activity[Annualised_Activity_Volume],[1]!tbl_PRM_Activity[Time_Variant_3_Label],F$40,[1]!tbl_PRM_Activity[Borough_Derived_SEL],A44,[1]!tbl_PRM_Activity[Initial_Dx_Amb_Cat1&amp;2],0, [1]!tbl_PRM_Activity[Example 3: Call Handling: Modules 0 &amp; 1 -  With Direct Booking],1)/52</f>
        <v>222.71412402116877</v>
      </c>
      <c r="L44" s="10">
        <f t="shared" si="49"/>
        <v>376.29059361406598</v>
      </c>
      <c r="M44" s="10">
        <f>SUMIFS([1]!tbl_PRM_Activity[Annualised_Activity_Volume],[1]!tbl_PRM_Activity[Time_Variant_3_Label],F$40,[1]!tbl_PRM_Activity[Borough_Derived_SEL],A44,[1]!tbl_PRM_Activity[Initial_Dx_Amb_Cat1&amp;2],0, [1]!tbl_PRM_Activity[Example 4: Module 0 &amp; 1 - with Direct Booking to GP &amp; GPOOH],1)/52</f>
        <v>222.89712726732267</v>
      </c>
      <c r="N44" s="10">
        <f t="shared" si="50"/>
        <v>376.10759036791211</v>
      </c>
      <c r="O44" s="10">
        <f>SUMIFS([1]!tbl_PRM_Activity[Annualised_Activity_Volume],[1]!tbl_PRM_Activity[Time_Variant_3_Label],F$40,[1]!tbl_PRM_Activity[Borough_Derived_SEL],A44,[1]!tbl_PRM_Activity[Initial_Dx_Amb_Cat1&amp;2],0, [1]!tbl_PRM_Activity[Example 5: Module 0 &amp; 1 - with Direct Booking to GP &amp; GPOOH &amp; Signposting to GP],1)/52</f>
        <v>224.94685039039999</v>
      </c>
      <c r="P44" s="10">
        <f t="shared" si="51"/>
        <v>374.05786724483482</v>
      </c>
      <c r="Q44" s="10">
        <f>SUMIFS([1]!tbl_PRM_Activity[Annualised_Activity_Volume],[1]!tbl_PRM_Activity[Time_Variant_3_Label],F$40,[1]!tbl_PRM_Activity[Borough_Derived_SEL],A44,[1]!tbl_PRM_Activity[Initial_Dx_Amb_Cat1&amp;2],0, [1]!tbl_PRM_Activity[Example 6: Module 0 &amp; 1 - with Direct Booking to GP, GP hub, GPOOH, ED for injury &amp; Signposting to GP],1)/52</f>
        <v>268.85951362886243</v>
      </c>
      <c r="R44" s="10">
        <f t="shared" si="52"/>
        <v>330.14520400637235</v>
      </c>
      <c r="S44" s="11">
        <f>(SUMIFS([1]!tbl_PRM_Activity[Annualised_Activity_Volume],[1]!tbl_PRM_Activity[Time_Variant_3_Label],S$40,[1]!tbl_PRM_Activity[Borough_Derived_SEL],A44)+SUMIFS([1]!tbl_111Online_Activity[Borough_111Online_Activity],[1]!tbl_111Online_Activity[Time_Variant_3_Label],S$40,[1]!tbl_111Online_Activity[Borough],A44))/52</f>
        <v>360.46500779126706</v>
      </c>
      <c r="T44" s="11">
        <f>SUMIFS([1]!tbl_PRM_Activity[Annualised_Activity_Volume],[1]!tbl_PRM_Activity[Time_Variant_3_Label],S$40,[1]!tbl_PRM_Activity[Borough_Derived_SEL],A44, [1]!tbl_PRM_Activity[Initial_Dx_Amb_Cat1&amp;2],1)/52</f>
        <v>14.293002913461567</v>
      </c>
      <c r="U44" s="10">
        <f t="shared" si="53"/>
        <v>346.17200487780548</v>
      </c>
      <c r="V44" s="11">
        <f>SUMIFS([1]!tbl_PRM_Activity[Annualised_Activity_Volume],[1]!tbl_PRM_Activity[Time_Variant_3_Label],S$40,[1]!tbl_PRM_Activity[Borough_Derived_SEL],A44, [1]!tbl_PRM_Activity[Initial_Dx_Amb_Cat1&amp;2],0,[1]!tbl_PRM_Activity[Example 2: Call Handling: Modules 0 &amp; 1 - No Direct Booking],1)/52</f>
        <v>38.967784713461363</v>
      </c>
      <c r="W44" s="10">
        <f t="shared" si="54"/>
        <v>307.20422016434412</v>
      </c>
      <c r="X44" s="11">
        <f>SUMIFS([1]!tbl_PRM_Activity[Annualised_Activity_Volume],[1]!tbl_PRM_Activity[Time_Variant_3_Label],S$40,[1]!tbl_PRM_Activity[Borough_Derived_SEL],A44, [1]!tbl_PRM_Activity[Initial_Dx_Amb_Cat1&amp;2],0,[1]!tbl_PRM_Activity[Example 3: Call Handling: Modules 0 &amp; 1 -  With Direct Booking],1)/52</f>
        <v>62.024941934616741</v>
      </c>
      <c r="Y44" s="10">
        <f t="shared" si="55"/>
        <v>284.14706294318876</v>
      </c>
      <c r="Z44" s="10">
        <f>SUMIFS([1]!tbl_PRM_Activity[Annualised_Activity_Volume],[1]!tbl_PRM_Activity[Time_Variant_3_Label],S$40,[1]!tbl_PRM_Activity[Borough_Derived_SEL],A44, [1]!tbl_PRM_Activity[Initial_Dx_Amb_Cat1&amp;2],0,[1]!tbl_PRM_Activity[Example 4: Module 0 &amp; 1 - with Direct Booking to GP &amp; GPOOH],1)/52</f>
        <v>88.400822163465492</v>
      </c>
      <c r="AA44" s="10">
        <f t="shared" si="56"/>
        <v>257.77118271434</v>
      </c>
      <c r="AB44" s="10">
        <f>SUMIFS([1]!tbl_PRM_Activity[Annualised_Activity_Volume],[1]!tbl_PRM_Activity[Time_Variant_3_Label],S$40,[1]!tbl_PRM_Activity[Borough_Derived_SEL],A44, [1]!tbl_PRM_Activity[Initial_Dx_Amb_Cat1&amp;2],0,[1]!tbl_PRM_Activity[Example 5: Module 0 &amp; 1 - with Direct Booking to GP &amp; GPOOH &amp; Signposting to GP],1)/52</f>
        <v>89.578765461542616</v>
      </c>
      <c r="AC44" s="10">
        <f t="shared" si="57"/>
        <v>256.59323941626286</v>
      </c>
      <c r="AD44" s="10">
        <f>SUMIFS([1]!tbl_PRM_Activity[Annualised_Activity_Volume],[1]!tbl_PRM_Activity[Time_Variant_3_Label],S$40,[1]!tbl_PRM_Activity[Borough_Derived_SEL],A44, [1]!tbl_PRM_Activity[Initial_Dx_Amb_Cat1&amp;2],0,[1]!tbl_PRM_Activity[Example 6: Module 0 &amp; 1 - with Direct Booking to GP, GP hub, GPOOH, ED for injury &amp; Signposting to GP],1)/52</f>
        <v>112.95239122116142</v>
      </c>
      <c r="AE44" s="10">
        <f t="shared" si="58"/>
        <v>233.21961365664407</v>
      </c>
      <c r="AF44" s="11">
        <f>(SUMIFS([1]!tbl_PRM_Activity[Annualised_Activity_Volume],[1]!tbl_PRM_Activity[Time_Variant_3_Label],AF$40,[1]!tbl_PRM_Activity[Borough_Derived_SEL],A44)+SUMIFS([1]!tbl_111Online_Activity[Borough_111Online_Activity],[1]!tbl_111Online_Activity[Time_Variant_3_Label],AF$40,[1]!tbl_111Online_Activity[Borough],A44))/52</f>
        <v>261.11794124634474</v>
      </c>
      <c r="AG44" s="11">
        <f>SUMIFS([1]!tbl_PRM_Activity[Annualised_Activity_Volume],[1]!tbl_PRM_Activity[Time_Variant_3_Label],AF$40,[1]!tbl_PRM_Activity[Borough_Derived_SEL],A44, [1]!tbl_PRM_Activity[Initial_Dx_Amb_Cat1&amp;2],1)/52</f>
        <v>14.685340748076966</v>
      </c>
      <c r="AH44" s="10">
        <f t="shared" si="59"/>
        <v>246.43260049826779</v>
      </c>
      <c r="AI44" s="11">
        <f>SUMIFS([1]!tbl_PRM_Activity[Annualised_Activity_Volume],[1]!tbl_PRM_Activity[Time_Variant_3_Label],AF$40,[1]!tbl_PRM_Activity[Borough_Derived_SEL],A44,[1]!tbl_PRM_Activity[Initial_Dx_Amb_Cat1&amp;2],0, [1]!tbl_PRM_Activity[Example 2: Call Handling: Modules 0 &amp; 1 - No Direct Booking],1)/52</f>
        <v>20.267721888461629</v>
      </c>
      <c r="AJ44" s="10">
        <f t="shared" si="60"/>
        <v>226.16487860980615</v>
      </c>
      <c r="AK44" s="11">
        <f>SUMIFS([1]!tbl_PRM_Activity[Annualised_Activity_Volume],[1]!tbl_PRM_Activity[Time_Variant_3_Label],AF$40,[1]!tbl_PRM_Activity[Borough_Derived_SEL],A44, [1]!tbl_PRM_Activity[Initial_Dx_Amb_Cat1&amp;2],0,[1]!tbl_PRM_Activity[Example 3: Call Handling: Modules 0 &amp; 1 -  With Direct Booking],1)/52</f>
        <v>43.605843932692451</v>
      </c>
      <c r="AL44" s="10">
        <f t="shared" si="61"/>
        <v>202.82675656557535</v>
      </c>
      <c r="AM44" s="10">
        <f>SUMIFS([1]!tbl_PRM_Activity[Annualised_Activity_Volume],[1]!tbl_PRM_Activity[Time_Variant_3_Label],AF$40,[1]!tbl_PRM_Activity[Borough_Derived_SEL],A44, [1]!tbl_PRM_Activity[Initial_Dx_Amb_Cat1&amp;2],0,[1]!tbl_PRM_Activity[Example 4: Module 0 &amp; 1 - with Direct Booking to GP &amp; GPOOH],1)/52</f>
        <v>58.862312378847342</v>
      </c>
      <c r="AN44" s="10">
        <f t="shared" si="62"/>
        <v>187.57028811942044</v>
      </c>
      <c r="AO44" s="10">
        <f>SUMIFS([1]!tbl_PRM_Activity[Annualised_Activity_Volume],[1]!tbl_PRM_Activity[Time_Variant_3_Label],AF$40,[1]!tbl_PRM_Activity[Borough_Derived_SEL],A44, [1]!tbl_PRM_Activity[Initial_Dx_Amb_Cat1&amp;2],0,[1]!tbl_PRM_Activity[Example 5: Module 0 &amp; 1 - with Direct Booking to GP &amp; GPOOH &amp; Signposting to GP],1)/52</f>
        <v>59.368557617308866</v>
      </c>
      <c r="AP44" s="10">
        <f t="shared" si="63"/>
        <v>187.06404288095894</v>
      </c>
      <c r="AQ44" s="10">
        <f>SUMIFS([1]!tbl_PRM_Activity[Annualised_Activity_Volume],[1]!tbl_PRM_Activity[Time_Variant_3_Label],AF$40,[1]!tbl_PRM_Activity[Borough_Derived_SEL],A44, [1]!tbl_PRM_Activity[Initial_Dx_Amb_Cat1&amp;2],0,[1]!tbl_PRM_Activity[Example 6: Module 0 &amp; 1 - with Direct Booking to GP, GP hub, GPOOH, ED for injury &amp; Signposting to GP],1)/52</f>
        <v>75.488624192309786</v>
      </c>
      <c r="AR44" s="10">
        <f t="shared" si="64"/>
        <v>170.94397630595802</v>
      </c>
      <c r="AS44" s="11">
        <f>(SUMIFS([1]!tbl_PRM_Activity[Annualised_Activity_Volume],[1]!tbl_PRM_Activity[Time_Variant_3_Label],AS$40,[1]!tbl_PRM_Activity[Borough_Derived_SEL],A44)+SUMIFS([1]!tbl_111Online_Activity[Borough_111Online_Activity],[1]!tbl_111Online_Activity[Time_Variant_3_Label],AS$40,[1]!tbl_111Online_Activity[Borough],A44))/52</f>
        <v>702.00808593276918</v>
      </c>
      <c r="AT44" s="11">
        <f>SUMIFS([1]!tbl_PRM_Activity[Annualised_Activity_Volume],[1]!tbl_PRM_Activity[Time_Variant_3_Label],AS$40,[1]!tbl_PRM_Activity[Borough_Derived_SEL],A44, [1]!tbl_PRM_Activity[Initial_Dx_Amb_Cat1&amp;2],1)/52</f>
        <v>23.365093911538427</v>
      </c>
      <c r="AU44" s="10">
        <f t="shared" si="65"/>
        <v>678.64299202123073</v>
      </c>
      <c r="AV44" s="11">
        <f>SUMIFS([1]!tbl_PRM_Activity[Annualised_Activity_Volume],[1]!tbl_PRM_Activity[Time_Variant_3_Label],AS$40,[1]!tbl_PRM_Activity[Borough_Derived_SEL],A44, [1]!tbl_PRM_Activity[Initial_Dx_Amb_Cat1&amp;2],0,[1]!tbl_PRM_Activity[Example 2: Call Handling: Modules 0 &amp; 1 - No Direct Booking],1)/52</f>
        <v>78.705013390383698</v>
      </c>
      <c r="AW44" s="10">
        <f t="shared" si="66"/>
        <v>599.93797863084706</v>
      </c>
      <c r="AX44" s="11">
        <f>SUMIFS([1]!tbl_PRM_Activity[Annualised_Activity_Volume],[1]!tbl_PRM_Activity[Time_Variant_3_Label],AS$40,[1]!tbl_PRM_Activity[Borough_Derived_SEL],A44, [1]!tbl_PRM_Activity[Initial_Dx_Amb_Cat1&amp;2],0,[1]!tbl_PRM_Activity[Example 3: Call Handling: Modules 0 &amp; 1 -  With Direct Booking],1)/52</f>
        <v>102.70069854037962</v>
      </c>
      <c r="AY44" s="10">
        <f t="shared" si="67"/>
        <v>575.94229348085105</v>
      </c>
      <c r="AZ44" s="10">
        <f>SUMIFS([1]!tbl_PRM_Activity[Annualised_Activity_Volume],[1]!tbl_PRM_Activity[Time_Variant_3_Label],AS$40,[1]!tbl_PRM_Activity[Borough_Derived_SEL],A44, [1]!tbl_PRM_Activity[Initial_Dx_Amb_Cat1&amp;2],0,[1]!tbl_PRM_Activity[Example 4: Module 0 &amp; 1 - with Direct Booking to GP &amp; GPOOH],1)/52</f>
        <v>169.09663617498759</v>
      </c>
      <c r="BA44" s="10">
        <f t="shared" si="68"/>
        <v>509.54635584624316</v>
      </c>
      <c r="BB44" s="10">
        <f>SUMIFS([1]!tbl_PRM_Activity[Annualised_Activity_Volume],[1]!tbl_PRM_Activity[Time_Variant_3_Label],AS$40,[1]!tbl_PRM_Activity[Borough_Derived_SEL],A44, [1]!tbl_PRM_Activity[Initial_Dx_Amb_Cat1&amp;2],0,[1]!tbl_PRM_Activity[Example 5: Module 0 &amp; 1 - with Direct Booking to GP &amp; GPOOH &amp; Signposting to GP],1)/52</f>
        <v>171.50408262114155</v>
      </c>
      <c r="BC44" s="10">
        <f t="shared" si="69"/>
        <v>507.13890940008918</v>
      </c>
      <c r="BD44" s="10">
        <f>SUMIFS([1]!tbl_PRM_Activity[Annualised_Activity_Volume],[1]!tbl_PRM_Activity[Time_Variant_3_Label],AS$40,[1]!tbl_PRM_Activity[Borough_Derived_SEL],A44, [1]!tbl_PRM_Activity[Initial_Dx_Amb_Cat1&amp;2],0,[1]!tbl_PRM_Activity[Example 6: Module 0 &amp; 1 - with Direct Booking to GP, GP hub, GPOOH, ED for injury &amp; Signposting to GP],1)/52</f>
        <v>232.19056039807447</v>
      </c>
      <c r="BE44" s="10">
        <f t="shared" si="70"/>
        <v>446.45243162315626</v>
      </c>
      <c r="BF44" s="10">
        <f t="shared" si="42"/>
        <v>1634.3662020594577</v>
      </c>
      <c r="BG44" s="10">
        <f t="shared" si="43"/>
        <v>1439.2067066036811</v>
      </c>
      <c r="BH44" s="10">
        <f t="shared" si="44"/>
        <v>1330.9954170479157</v>
      </c>
      <c r="BI44" s="10">
        <f t="shared" si="45"/>
        <v>1324.8540589421457</v>
      </c>
      <c r="BJ44" s="10">
        <f t="shared" si="71"/>
        <v>1180.7612255921308</v>
      </c>
    </row>
    <row r="45" spans="1:62" hidden="1" x14ac:dyDescent="0.35">
      <c r="A45" t="s">
        <v>9</v>
      </c>
      <c r="B45" s="11">
        <f t="shared" si="46"/>
        <v>2204.9957792156924</v>
      </c>
      <c r="C45" s="11">
        <v>94.258383136382633</v>
      </c>
      <c r="D45" s="11">
        <f>SUMIF([1]!tbl_PRM_Activity[Borough_Derived_SEL],A45,[1]!tbl_PRM_Activity[Annualised_Activity_Volume])/52</f>
        <v>1972.6633954862143</v>
      </c>
      <c r="E45" s="11">
        <f>SUMIF([1]!tbl_111Online_Activity[Borough],A45, [1]!tbl_111Online_Activity[Borough_111Online_Activity])/52</f>
        <v>138.07400059309555</v>
      </c>
      <c r="F45" s="11">
        <f>(SUMIFS([1]!tbl_PRM_Activity[Annualised_Activity_Volume],[1]!tbl_PRM_Activity[Time_Variant_3_Label],F$40,[1]!tbl_PRM_Activity[Borough_Derived_SEL],A45)+SUMIFS([1]!tbl_111Online_Activity[Borough_111Online_Activity],[1]!tbl_111Online_Activity[Time_Variant_3_Label],F$40,[1]!tbl_111Online_Activity[Borough],A45))/52</f>
        <v>722.79027228693064</v>
      </c>
      <c r="G45" s="11">
        <f>SUMIFS([1]!tbl_PRM_Activity[Annualised_Activity_Volume],[1]!tbl_PRM_Activity[Time_Variant_3_Label],F$40,[1]!tbl_PRM_Activity[Borough_Derived_SEL],A45, [1]!tbl_PRM_Activity[Initial_Dx_Amb_Cat1&amp;2],1)/52</f>
        <v>24.615388763461564</v>
      </c>
      <c r="H45" s="10">
        <f t="shared" si="47"/>
        <v>698.17488352346913</v>
      </c>
      <c r="I45" s="11">
        <f>SUMIFS([1]!tbl_PRM_Activity[Annualised_Activity_Volume],[1]!tbl_PRM_Activity[Time_Variant_3_Label],F$40,[1]!tbl_PRM_Activity[Borough_Derived_SEL],A45,[1]!tbl_PRM_Activity[Initial_Dx_Amb_Cat1&amp;2],0, [1]!tbl_PRM_Activity[Example 2: Call Handling: Modules 0 &amp; 1 - No Direct Booking],1)/52</f>
        <v>87.771101813465066</v>
      </c>
      <c r="J45" s="10">
        <f t="shared" si="48"/>
        <v>610.40378171000407</v>
      </c>
      <c r="K45" s="11">
        <f>SUMIFS([1]!tbl_PRM_Activity[Annualised_Activity_Volume],[1]!tbl_PRM_Activity[Time_Variant_3_Label],F$40,[1]!tbl_PRM_Activity[Borough_Derived_SEL],A45,[1]!tbl_PRM_Activity[Initial_Dx_Amb_Cat1&amp;2],0, [1]!tbl_PRM_Activity[Example 3: Call Handling: Modules 0 &amp; 1 -  With Direct Booking],1)/52</f>
        <v>215.80200771347577</v>
      </c>
      <c r="L45" s="10">
        <f t="shared" si="49"/>
        <v>482.37287580999339</v>
      </c>
      <c r="M45" s="10">
        <f>SUMIFS([1]!tbl_PRM_Activity[Annualised_Activity_Volume],[1]!tbl_PRM_Activity[Time_Variant_3_Label],F$40,[1]!tbl_PRM_Activity[Borough_Derived_SEL],A45,[1]!tbl_PRM_Activity[Initial_Dx_Amb_Cat1&amp;2],0, [1]!tbl_PRM_Activity[Example 4: Module 0 &amp; 1 - with Direct Booking to GP &amp; GPOOH],1)/52</f>
        <v>216.02447346924507</v>
      </c>
      <c r="N45" s="10">
        <f t="shared" si="50"/>
        <v>482.15041005422404</v>
      </c>
      <c r="O45" s="10">
        <f>SUMIFS([1]!tbl_PRM_Activity[Annualised_Activity_Volume],[1]!tbl_PRM_Activity[Time_Variant_3_Label],F$40,[1]!tbl_PRM_Activity[Borough_Derived_SEL],A45,[1]!tbl_PRM_Activity[Initial_Dx_Amb_Cat1&amp;2],0, [1]!tbl_PRM_Activity[Example 5: Module 0 &amp; 1 - with Direct Booking to GP &amp; GPOOH &amp; Signposting to GP],1)/52</f>
        <v>218.80382488462968</v>
      </c>
      <c r="P45" s="10">
        <f t="shared" si="51"/>
        <v>479.37105863883949</v>
      </c>
      <c r="Q45" s="10">
        <f>SUMIFS([1]!tbl_PRM_Activity[Annualised_Activity_Volume],[1]!tbl_PRM_Activity[Time_Variant_3_Label],F$40,[1]!tbl_PRM_Activity[Borough_Derived_SEL],A45,[1]!tbl_PRM_Activity[Initial_Dx_Amb_Cat1&amp;2],0, [1]!tbl_PRM_Activity[Example 6: Module 0 &amp; 1 - with Direct Booking to GP, GP hub, GPOOH, ED for injury &amp; Signposting to GP],1)/52</f>
        <v>286.40115127501508</v>
      </c>
      <c r="R45" s="10">
        <f t="shared" si="52"/>
        <v>411.77373224845405</v>
      </c>
      <c r="S45" s="11">
        <f>(SUMIFS([1]!tbl_PRM_Activity[Annualised_Activity_Volume],[1]!tbl_PRM_Activity[Time_Variant_3_Label],S$40,[1]!tbl_PRM_Activity[Borough_Derived_SEL],A45)+SUMIFS([1]!tbl_111Online_Activity[Borough_111Online_Activity],[1]!tbl_111Online_Activity[Time_Variant_3_Label],S$40,[1]!tbl_111Online_Activity[Borough],A45))/52</f>
        <v>384.24406623518712</v>
      </c>
      <c r="T45" s="11">
        <f>SUMIFS([1]!tbl_PRM_Activity[Annualised_Activity_Volume],[1]!tbl_PRM_Activity[Time_Variant_3_Label],S$40,[1]!tbl_PRM_Activity[Borough_Derived_SEL],A45, [1]!tbl_PRM_Activity[Initial_Dx_Amb_Cat1&amp;2],1)/52</f>
        <v>14.955753255769265</v>
      </c>
      <c r="U45" s="10">
        <f t="shared" si="53"/>
        <v>369.28831297941787</v>
      </c>
      <c r="V45" s="11">
        <f>SUMIFS([1]!tbl_PRM_Activity[Annualised_Activity_Volume],[1]!tbl_PRM_Activity[Time_Variant_3_Label],S$40,[1]!tbl_PRM_Activity[Borough_Derived_SEL],A45, [1]!tbl_PRM_Activity[Initial_Dx_Amb_Cat1&amp;2],0,[1]!tbl_PRM_Activity[Example 2: Call Handling: Modules 0 &amp; 1 - No Direct Booking],1)/52</f>
        <v>34.985692063461428</v>
      </c>
      <c r="W45" s="10">
        <f t="shared" si="54"/>
        <v>334.30262091595642</v>
      </c>
      <c r="X45" s="11">
        <f>SUMIFS([1]!tbl_PRM_Activity[Annualised_Activity_Volume],[1]!tbl_PRM_Activity[Time_Variant_3_Label],S$40,[1]!tbl_PRM_Activity[Borough_Derived_SEL],A45, [1]!tbl_PRM_Activity[Initial_Dx_Amb_Cat1&amp;2],0,[1]!tbl_PRM_Activity[Example 3: Call Handling: Modules 0 &amp; 1 -  With Direct Booking],1)/52</f>
        <v>60.100856940385739</v>
      </c>
      <c r="Y45" s="10">
        <f t="shared" si="55"/>
        <v>309.1874560390321</v>
      </c>
      <c r="Z45" s="10">
        <f>SUMIFS([1]!tbl_PRM_Activity[Annualised_Activity_Volume],[1]!tbl_PRM_Activity[Time_Variant_3_Label],S$40,[1]!tbl_PRM_Activity[Borough_Derived_SEL],A45, [1]!tbl_PRM_Activity[Initial_Dx_Amb_Cat1&amp;2],0,[1]!tbl_PRM_Activity[Example 4: Module 0 &amp; 1 - with Direct Booking to GP &amp; GPOOH],1)/52</f>
        <v>87.964763292311162</v>
      </c>
      <c r="AA45" s="10">
        <f t="shared" si="56"/>
        <v>281.32354968710672</v>
      </c>
      <c r="AB45" s="10">
        <f>SUMIFS([1]!tbl_PRM_Activity[Annualised_Activity_Volume],[1]!tbl_PRM_Activity[Time_Variant_3_Label],S$40,[1]!tbl_PRM_Activity[Borough_Derived_SEL],A45, [1]!tbl_PRM_Activity[Initial_Dx_Amb_Cat1&amp;2],0,[1]!tbl_PRM_Activity[Example 5: Module 0 &amp; 1 - with Direct Booking to GP &amp; GPOOH &amp; Signposting to GP],1)/52</f>
        <v>89.182052659618975</v>
      </c>
      <c r="AC45" s="10">
        <f t="shared" si="57"/>
        <v>280.10626031979888</v>
      </c>
      <c r="AD45" s="10">
        <f>SUMIFS([1]!tbl_PRM_Activity[Annualised_Activity_Volume],[1]!tbl_PRM_Activity[Time_Variant_3_Label],S$40,[1]!tbl_PRM_Activity[Borough_Derived_SEL],A45, [1]!tbl_PRM_Activity[Initial_Dx_Amb_Cat1&amp;2],0,[1]!tbl_PRM_Activity[Example 6: Module 0 &amp; 1 - with Direct Booking to GP, GP hub, GPOOH, ED for injury &amp; Signposting to GP],1)/52</f>
        <v>117.55876102308454</v>
      </c>
      <c r="AE45" s="10">
        <f t="shared" si="58"/>
        <v>251.72955195633332</v>
      </c>
      <c r="AF45" s="11">
        <f>(SUMIFS([1]!tbl_PRM_Activity[Annualised_Activity_Volume],[1]!tbl_PRM_Activity[Time_Variant_3_Label],AF$40,[1]!tbl_PRM_Activity[Borough_Derived_SEL],A45)+SUMIFS([1]!tbl_111Online_Activity[Borough_111Online_Activity],[1]!tbl_111Online_Activity[Time_Variant_3_Label],AF$40,[1]!tbl_111Online_Activity[Borough],A45))/52</f>
        <v>270.84089405707289</v>
      </c>
      <c r="AG45" s="11">
        <f>SUMIFS([1]!tbl_PRM_Activity[Annualised_Activity_Volume],[1]!tbl_PRM_Activity[Time_Variant_3_Label],AF$40,[1]!tbl_PRM_Activity[Borough_Derived_SEL],A45, [1]!tbl_PRM_Activity[Initial_Dx_Amb_Cat1&amp;2],1)/52</f>
        <v>16.872890163461598</v>
      </c>
      <c r="AH45" s="10">
        <f t="shared" si="59"/>
        <v>253.9680038936113</v>
      </c>
      <c r="AI45" s="11">
        <f>SUMIFS([1]!tbl_PRM_Activity[Annualised_Activity_Volume],[1]!tbl_PRM_Activity[Time_Variant_3_Label],AF$40,[1]!tbl_PRM_Activity[Borough_Derived_SEL],A45,[1]!tbl_PRM_Activity[Initial_Dx_Amb_Cat1&amp;2],0, [1]!tbl_PRM_Activity[Example 2: Call Handling: Modules 0 &amp; 1 - No Direct Booking],1)/52</f>
        <v>17.303619240384691</v>
      </c>
      <c r="AJ45" s="10">
        <f t="shared" si="60"/>
        <v>236.66438465322659</v>
      </c>
      <c r="AK45" s="11">
        <f>SUMIFS([1]!tbl_PRM_Activity[Annualised_Activity_Volume],[1]!tbl_PRM_Activity[Time_Variant_3_Label],AF$40,[1]!tbl_PRM_Activity[Borough_Derived_SEL],A45, [1]!tbl_PRM_Activity[Initial_Dx_Amb_Cat1&amp;2],0,[1]!tbl_PRM_Activity[Example 3: Call Handling: Modules 0 &amp; 1 -  With Direct Booking],1)/52</f>
        <v>42.916832971153958</v>
      </c>
      <c r="AL45" s="10">
        <f t="shared" si="61"/>
        <v>211.05117092245735</v>
      </c>
      <c r="AM45" s="10">
        <f>SUMIFS([1]!tbl_PRM_Activity[Annualised_Activity_Volume],[1]!tbl_PRM_Activity[Time_Variant_3_Label],AF$40,[1]!tbl_PRM_Activity[Borough_Derived_SEL],A45, [1]!tbl_PRM_Activity[Initial_Dx_Amb_Cat1&amp;2],0,[1]!tbl_PRM_Activity[Example 4: Module 0 &amp; 1 - with Direct Booking to GP &amp; GPOOH],1)/52</f>
        <v>59.755970267308605</v>
      </c>
      <c r="AN45" s="10">
        <f t="shared" si="62"/>
        <v>194.21203362630268</v>
      </c>
      <c r="AO45" s="10">
        <f>SUMIFS([1]!tbl_PRM_Activity[Annualised_Activity_Volume],[1]!tbl_PRM_Activity[Time_Variant_3_Label],AF$40,[1]!tbl_PRM_Activity[Borough_Derived_SEL],A45, [1]!tbl_PRM_Activity[Initial_Dx_Amb_Cat1&amp;2],0,[1]!tbl_PRM_Activity[Example 5: Module 0 &amp; 1 - with Direct Booking to GP &amp; GPOOH &amp; Signposting to GP],1)/52</f>
        <v>60.283383186539453</v>
      </c>
      <c r="AP45" s="10">
        <f t="shared" si="63"/>
        <v>193.68462070707184</v>
      </c>
      <c r="AQ45" s="10">
        <f>SUMIFS([1]!tbl_PRM_Activity[Annualised_Activity_Volume],[1]!tbl_PRM_Activity[Time_Variant_3_Label],AF$40,[1]!tbl_PRM_Activity[Borough_Derived_SEL],A45, [1]!tbl_PRM_Activity[Initial_Dx_Amb_Cat1&amp;2],0,[1]!tbl_PRM_Activity[Example 6: Module 0 &amp; 1 - with Direct Booking to GP, GP hub, GPOOH, ED for injury &amp; Signposting to GP],1)/52</f>
        <v>76.623315188463394</v>
      </c>
      <c r="AR45" s="10">
        <f t="shared" si="64"/>
        <v>177.34468870514792</v>
      </c>
      <c r="AS45" s="11">
        <f>(SUMIFS([1]!tbl_PRM_Activity[Annualised_Activity_Volume],[1]!tbl_PRM_Activity[Time_Variant_3_Label],AS$40,[1]!tbl_PRM_Activity[Borough_Derived_SEL],A45)+SUMIFS([1]!tbl_111Online_Activity[Borough_111Online_Activity],[1]!tbl_111Online_Activity[Time_Variant_3_Label],AS$40,[1]!tbl_111Online_Activity[Borough],A45))/52</f>
        <v>732.86216350043833</v>
      </c>
      <c r="AT45" s="11">
        <f>SUMIFS([1]!tbl_PRM_Activity[Annualised_Activity_Volume],[1]!tbl_PRM_Activity[Time_Variant_3_Label],AS$40,[1]!tbl_PRM_Activity[Borough_Derived_SEL],A45, [1]!tbl_PRM_Activity[Initial_Dx_Amb_Cat1&amp;2],1)/52</f>
        <v>27.879645961538476</v>
      </c>
      <c r="AU45" s="10">
        <f t="shared" si="65"/>
        <v>704.98251753889986</v>
      </c>
      <c r="AV45" s="11">
        <f>SUMIFS([1]!tbl_PRM_Activity[Annualised_Activity_Volume],[1]!tbl_PRM_Activity[Time_Variant_3_Label],AS$40,[1]!tbl_PRM_Activity[Borough_Derived_SEL],A45, [1]!tbl_PRM_Activity[Initial_Dx_Amb_Cat1&amp;2],0,[1]!tbl_PRM_Activity[Example 2: Call Handling: Modules 0 &amp; 1 - No Direct Booking],1)/52</f>
        <v>73.125480578845156</v>
      </c>
      <c r="AW45" s="10">
        <f t="shared" si="66"/>
        <v>631.85703696005476</v>
      </c>
      <c r="AX45" s="11">
        <f>SUMIFS([1]!tbl_PRM_Activity[Annualised_Activity_Volume],[1]!tbl_PRM_Activity[Time_Variant_3_Label],AS$40,[1]!tbl_PRM_Activity[Borough_Derived_SEL],A45, [1]!tbl_PRM_Activity[Initial_Dx_Amb_Cat1&amp;2],0,[1]!tbl_PRM_Activity[Example 3: Call Handling: Modules 0 &amp; 1 -  With Direct Booking],1)/52</f>
        <v>99.862530038456953</v>
      </c>
      <c r="AY45" s="10">
        <f t="shared" si="67"/>
        <v>605.1199875004429</v>
      </c>
      <c r="AZ45" s="10">
        <f>SUMIFS([1]!tbl_PRM_Activity[Annualised_Activity_Volume],[1]!tbl_PRM_Activity[Time_Variant_3_Label],AS$40,[1]!tbl_PRM_Activity[Borough_Derived_SEL],A45, [1]!tbl_PRM_Activity[Initial_Dx_Amb_Cat1&amp;2],0,[1]!tbl_PRM_Activity[Example 4: Module 0 &amp; 1 - with Direct Booking to GP &amp; GPOOH],1)/52</f>
        <v>176.07499972691269</v>
      </c>
      <c r="BA45" s="10">
        <f t="shared" si="68"/>
        <v>528.90751781198719</v>
      </c>
      <c r="BB45" s="10">
        <f>SUMIFS([1]!tbl_PRM_Activity[Annualised_Activity_Volume],[1]!tbl_PRM_Activity[Time_Variant_3_Label],AS$40,[1]!tbl_PRM_Activity[Borough_Derived_SEL],A45, [1]!tbl_PRM_Activity[Initial_Dx_Amb_Cat1&amp;2],0,[1]!tbl_PRM_Activity[Example 5: Module 0 &amp; 1 - with Direct Booking to GP &amp; GPOOH &amp; Signposting to GP],1)/52</f>
        <v>178.1054210999898</v>
      </c>
      <c r="BC45" s="10">
        <f t="shared" si="69"/>
        <v>526.87709643891003</v>
      </c>
      <c r="BD45" s="10">
        <f>SUMIFS([1]!tbl_PRM_Activity[Annualised_Activity_Volume],[1]!tbl_PRM_Activity[Time_Variant_3_Label],AS$40,[1]!tbl_PRM_Activity[Borough_Derived_SEL],A45, [1]!tbl_PRM_Activity[Initial_Dx_Amb_Cat1&amp;2],0,[1]!tbl_PRM_Activity[Example 6: Module 0 &amp; 1 - with Direct Booking to GP, GP hub, GPOOH, ED for injury &amp; Signposting to GP],1)/52</f>
        <v>240.21215796538314</v>
      </c>
      <c r="BE45" s="10">
        <f t="shared" si="70"/>
        <v>464.77035957351671</v>
      </c>
      <c r="BF45" s="10">
        <f t="shared" si="42"/>
        <v>1813.2278242392417</v>
      </c>
      <c r="BG45" s="10">
        <f t="shared" si="43"/>
        <v>1607.7314902719258</v>
      </c>
      <c r="BH45" s="10">
        <f t="shared" si="44"/>
        <v>1486.5935111796207</v>
      </c>
      <c r="BI45" s="10">
        <f t="shared" si="45"/>
        <v>1480.0390361046202</v>
      </c>
      <c r="BJ45" s="10">
        <f t="shared" si="71"/>
        <v>1305.6183324834521</v>
      </c>
    </row>
    <row r="46" spans="1:62" hidden="1" x14ac:dyDescent="0.35">
      <c r="A46" t="s">
        <v>10</v>
      </c>
      <c r="B46" s="11">
        <f t="shared" si="46"/>
        <v>3737.9023890387389</v>
      </c>
      <c r="C46" s="11">
        <v>1531.7673660965443</v>
      </c>
      <c r="D46" s="11">
        <f>SUMIF([1]!tbl_PRM_Activity[Borough_Derived_SEL],A46,[1]!tbl_PRM_Activity[Annualised_Activity_Volume])/52</f>
        <v>2206.1350229421946</v>
      </c>
      <c r="E46" s="11">
        <f>SUMIF([1]!tbl_111Online_Activity[Borough],A46, [1]!tbl_111Online_Activity[Borough_111Online_Activity])/52</f>
        <v>0</v>
      </c>
      <c r="F46" s="11">
        <f>(SUMIFS([1]!tbl_PRM_Activity[Annualised_Activity_Volume],[1]!tbl_PRM_Activity[Time_Variant_3_Label],F$40,[1]!tbl_PRM_Activity[Borough_Derived_SEL],A46)+SUMIFS([1]!tbl_111Online_Activity[Borough_111Online_Activity],[1]!tbl_111Online_Activity[Time_Variant_3_Label],F$40,[1]!tbl_111Online_Activity[Borough],A46))/52</f>
        <v>683.47138358842938</v>
      </c>
      <c r="G46" s="11">
        <f>SUMIFS([1]!tbl_PRM_Activity[Annualised_Activity_Volume],[1]!tbl_PRM_Activity[Time_Variant_3_Label],F$40,[1]!tbl_PRM_Activity[Borough_Derived_SEL],A46, [1]!tbl_PRM_Activity[Initial_Dx_Amb_Cat1&amp;2],1)/52</f>
        <v>20.769941817307718</v>
      </c>
      <c r="H46" s="10">
        <f t="shared" si="47"/>
        <v>662.70144177112161</v>
      </c>
      <c r="I46" s="11">
        <f>SUMIFS([1]!tbl_PRM_Activity[Annualised_Activity_Volume],[1]!tbl_PRM_Activity[Time_Variant_3_Label],F$40,[1]!tbl_PRM_Activity[Borough_Derived_SEL],A46,[1]!tbl_PRM_Activity[Initial_Dx_Amb_Cat1&amp;2],0, [1]!tbl_PRM_Activity[Example 2: Call Handling: Modules 0 &amp; 1 - No Direct Booking],1)/52</f>
        <v>114.47204679808064</v>
      </c>
      <c r="J46" s="10">
        <f t="shared" si="48"/>
        <v>548.22939497304094</v>
      </c>
      <c r="K46" s="11">
        <f>SUMIFS([1]!tbl_PRM_Activity[Annualised_Activity_Volume],[1]!tbl_PRM_Activity[Time_Variant_3_Label],F$40,[1]!tbl_PRM_Activity[Borough_Derived_SEL],A46,[1]!tbl_PRM_Activity[Initial_Dx_Amb_Cat1&amp;2],0, [1]!tbl_PRM_Activity[Example 3: Call Handling: Modules 0 &amp; 1 -  With Direct Booking],1)/52</f>
        <v>216.39455917116177</v>
      </c>
      <c r="L46" s="10">
        <f t="shared" si="49"/>
        <v>446.30688259995986</v>
      </c>
      <c r="M46" s="10">
        <f>SUMIFS([1]!tbl_PRM_Activity[Annualised_Activity_Volume],[1]!tbl_PRM_Activity[Time_Variant_3_Label],F$40,[1]!tbl_PRM_Activity[Borough_Derived_SEL],A46,[1]!tbl_PRM_Activity[Initial_Dx_Amb_Cat1&amp;2],0, [1]!tbl_PRM_Activity[Example 4: Module 0 &amp; 1 - with Direct Booking to GP &amp; GPOOH],1)/52</f>
        <v>216.49605365193105</v>
      </c>
      <c r="N46" s="10">
        <f t="shared" si="50"/>
        <v>446.20538811919056</v>
      </c>
      <c r="O46" s="10">
        <f>SUMIFS([1]!tbl_PRM_Activity[Annualised_Activity_Volume],[1]!tbl_PRM_Activity[Time_Variant_3_Label],F$40,[1]!tbl_PRM_Activity[Borough_Derived_SEL],A46,[1]!tbl_PRM_Activity[Initial_Dx_Amb_Cat1&amp;2],0, [1]!tbl_PRM_Activity[Example 5: Module 0 &amp; 1 - with Direct Booking to GP &amp; GPOOH &amp; Signposting to GP],1)/52</f>
        <v>217.0235950365464</v>
      </c>
      <c r="P46" s="10">
        <f t="shared" si="51"/>
        <v>445.67784673457521</v>
      </c>
      <c r="Q46" s="10">
        <f>SUMIFS([1]!tbl_PRM_Activity[Annualised_Activity_Volume],[1]!tbl_PRM_Activity[Time_Variant_3_Label],F$40,[1]!tbl_PRM_Activity[Borough_Derived_SEL],A46,[1]!tbl_PRM_Activity[Initial_Dx_Amb_Cat1&amp;2],0, [1]!tbl_PRM_Activity[Example 6: Module 0 &amp; 1 - with Direct Booking to GP, GP hub, GPOOH, ED for injury &amp; Signposting to GP],1)/52</f>
        <v>264.07597717693329</v>
      </c>
      <c r="R46" s="10">
        <f t="shared" si="52"/>
        <v>398.62546459418832</v>
      </c>
      <c r="S46" s="11">
        <f>(SUMIFS([1]!tbl_PRM_Activity[Annualised_Activity_Volume],[1]!tbl_PRM_Activity[Time_Variant_3_Label],S$40,[1]!tbl_PRM_Activity[Borough_Derived_SEL],A46)+SUMIFS([1]!tbl_111Online_Activity[Borough_111Online_Activity],[1]!tbl_111Online_Activity[Time_Variant_3_Label],S$40,[1]!tbl_111Online_Activity[Borough],A46))/52</f>
        <v>432.220919342309</v>
      </c>
      <c r="T46" s="11">
        <f>SUMIFS([1]!tbl_PRM_Activity[Annualised_Activity_Volume],[1]!tbl_PRM_Activity[Time_Variant_3_Label],S$40,[1]!tbl_PRM_Activity[Borough_Derived_SEL],A46, [1]!tbl_PRM_Activity[Initial_Dx_Amb_Cat1&amp;2],1)/52</f>
        <v>17.018489863461557</v>
      </c>
      <c r="U46" s="10">
        <f t="shared" si="53"/>
        <v>415.20242947884742</v>
      </c>
      <c r="V46" s="11">
        <f>SUMIFS([1]!tbl_PRM_Activity[Annualised_Activity_Volume],[1]!tbl_PRM_Activity[Time_Variant_3_Label],S$40,[1]!tbl_PRM_Activity[Borough_Derived_SEL],A46, [1]!tbl_PRM_Activity[Initial_Dx_Amb_Cat1&amp;2],0,[1]!tbl_PRM_Activity[Example 2: Call Handling: Modules 0 &amp; 1 - No Direct Booking],1)/52</f>
        <v>86.335644832693788</v>
      </c>
      <c r="W46" s="10">
        <f t="shared" si="54"/>
        <v>328.86678464615363</v>
      </c>
      <c r="X46" s="11">
        <f>SUMIFS([1]!tbl_PRM_Activity[Annualised_Activity_Volume],[1]!tbl_PRM_Activity[Time_Variant_3_Label],S$40,[1]!tbl_PRM_Activity[Borough_Derived_SEL],A46, [1]!tbl_PRM_Activity[Initial_Dx_Amb_Cat1&amp;2],0,[1]!tbl_PRM_Activity[Example 3: Call Handling: Modules 0 &amp; 1 -  With Direct Booking],1)/52</f>
        <v>124.64241886731178</v>
      </c>
      <c r="Y46" s="10">
        <f t="shared" si="55"/>
        <v>290.56001061153563</v>
      </c>
      <c r="Z46" s="10">
        <f>SUMIFS([1]!tbl_PRM_Activity[Annualised_Activity_Volume],[1]!tbl_PRM_Activity[Time_Variant_3_Label],S$40,[1]!tbl_PRM_Activity[Borough_Derived_SEL],A46, [1]!tbl_PRM_Activity[Initial_Dx_Amb_Cat1&amp;2],0,[1]!tbl_PRM_Activity[Example 4: Module 0 &amp; 1 - with Direct Booking to GP &amp; GPOOH],1)/52</f>
        <v>158.45652905000631</v>
      </c>
      <c r="AA46" s="10">
        <f t="shared" si="56"/>
        <v>256.74590042884108</v>
      </c>
      <c r="AB46" s="10">
        <f>SUMIFS([1]!tbl_PRM_Activity[Annualised_Activity_Volume],[1]!tbl_PRM_Activity[Time_Variant_3_Label],S$40,[1]!tbl_PRM_Activity[Borough_Derived_SEL],A46, [1]!tbl_PRM_Activity[Initial_Dx_Amb_Cat1&amp;2],0,[1]!tbl_PRM_Activity[Example 5: Module 0 &amp; 1 - with Direct Booking to GP &amp; GPOOH &amp; Signposting to GP],1)/52</f>
        <v>158.72004612500632</v>
      </c>
      <c r="AC46" s="10">
        <f t="shared" si="57"/>
        <v>256.4823833538411</v>
      </c>
      <c r="AD46" s="10">
        <f>SUMIFS([1]!tbl_PRM_Activity[Annualised_Activity_Volume],[1]!tbl_PRM_Activity[Time_Variant_3_Label],S$40,[1]!tbl_PRM_Activity[Borough_Derived_SEL],A46, [1]!tbl_PRM_Activity[Initial_Dx_Amb_Cat1&amp;2],0,[1]!tbl_PRM_Activity[Example 6: Module 0 &amp; 1 - with Direct Booking to GP, GP hub, GPOOH, ED for injury &amp; Signposting to GP],1)/52</f>
        <v>185.67757261154551</v>
      </c>
      <c r="AE46" s="10">
        <f t="shared" si="58"/>
        <v>229.52485686730191</v>
      </c>
      <c r="AF46" s="11">
        <f>(SUMIFS([1]!tbl_PRM_Activity[Annualised_Activity_Volume],[1]!tbl_PRM_Activity[Time_Variant_3_Label],AF$40,[1]!tbl_PRM_Activity[Borough_Derived_SEL],A46)+SUMIFS([1]!tbl_111Online_Activity[Borough_111Online_Activity],[1]!tbl_111Online_Activity[Time_Variant_3_Label],AF$40,[1]!tbl_111Online_Activity[Borough],A46))/52</f>
        <v>309.68509680578143</v>
      </c>
      <c r="AG46" s="11">
        <f>SUMIFS([1]!tbl_PRM_Activity[Annualised_Activity_Volume],[1]!tbl_PRM_Activity[Time_Variant_3_Label],AF$40,[1]!tbl_PRM_Activity[Borough_Derived_SEL],A46, [1]!tbl_PRM_Activity[Initial_Dx_Amb_Cat1&amp;2],1)/52</f>
        <v>21.683332896153864</v>
      </c>
      <c r="AH46" s="10">
        <f t="shared" si="59"/>
        <v>288.00176390962758</v>
      </c>
      <c r="AI46" s="11">
        <f>SUMIFS([1]!tbl_PRM_Activity[Annualised_Activity_Volume],[1]!tbl_PRM_Activity[Time_Variant_3_Label],AF$40,[1]!tbl_PRM_Activity[Borough_Derived_SEL],A46,[1]!tbl_PRM_Activity[Initial_Dx_Amb_Cat1&amp;2],0, [1]!tbl_PRM_Activity[Example 2: Call Handling: Modules 0 &amp; 1 - No Direct Booking],1)/52</f>
        <v>57.338659153846805</v>
      </c>
      <c r="AJ46" s="10">
        <f t="shared" si="60"/>
        <v>230.66310475578078</v>
      </c>
      <c r="AK46" s="11">
        <f>SUMIFS([1]!tbl_PRM_Activity[Annualised_Activity_Volume],[1]!tbl_PRM_Activity[Time_Variant_3_Label],AF$40,[1]!tbl_PRM_Activity[Borough_Derived_SEL],A46, [1]!tbl_PRM_Activity[Initial_Dx_Amb_Cat1&amp;2],0,[1]!tbl_PRM_Activity[Example 3: Call Handling: Modules 0 &amp; 1 -  With Direct Booking],1)/52</f>
        <v>92.935121411540706</v>
      </c>
      <c r="AL46" s="10">
        <f t="shared" si="61"/>
        <v>195.06664249808688</v>
      </c>
      <c r="AM46" s="10">
        <f>SUMIFS([1]!tbl_PRM_Activity[Annualised_Activity_Volume],[1]!tbl_PRM_Activity[Time_Variant_3_Label],AF$40,[1]!tbl_PRM_Activity[Borough_Derived_SEL],A46, [1]!tbl_PRM_Activity[Initial_Dx_Amb_Cat1&amp;2],0,[1]!tbl_PRM_Activity[Example 4: Module 0 &amp; 1 - with Direct Booking to GP &amp; GPOOH],1)/52</f>
        <v>112.24181704038816</v>
      </c>
      <c r="AN46" s="10">
        <f t="shared" si="62"/>
        <v>175.75994686923943</v>
      </c>
      <c r="AO46" s="10">
        <f>SUMIFS([1]!tbl_PRM_Activity[Annualised_Activity_Volume],[1]!tbl_PRM_Activity[Time_Variant_3_Label],AF$40,[1]!tbl_PRM_Activity[Borough_Derived_SEL],A46, [1]!tbl_PRM_Activity[Initial_Dx_Amb_Cat1&amp;2],0,[1]!tbl_PRM_Activity[Example 5: Module 0 &amp; 1 - with Direct Booking to GP &amp; GPOOH &amp; Signposting to GP],1)/52</f>
        <v>112.48520985961895</v>
      </c>
      <c r="AP46" s="10">
        <f t="shared" si="63"/>
        <v>175.51655405000864</v>
      </c>
      <c r="AQ46" s="10">
        <f>SUMIFS([1]!tbl_PRM_Activity[Annualised_Activity_Volume],[1]!tbl_PRM_Activity[Time_Variant_3_Label],AF$40,[1]!tbl_PRM_Activity[Borough_Derived_SEL],A46, [1]!tbl_PRM_Activity[Initial_Dx_Amb_Cat1&amp;2],0,[1]!tbl_PRM_Activity[Example 6: Module 0 &amp; 1 - with Direct Booking to GP, GP hub, GPOOH, ED for injury &amp; Signposting to GP],1)/52</f>
        <v>127.83063341731213</v>
      </c>
      <c r="AR46" s="10">
        <f t="shared" si="64"/>
        <v>160.17113049231546</v>
      </c>
      <c r="AS46" s="11">
        <f>(SUMIFS([1]!tbl_PRM_Activity[Annualised_Activity_Volume],[1]!tbl_PRM_Activity[Time_Variant_3_Label],AS$40,[1]!tbl_PRM_Activity[Borough_Derived_SEL],A46)+SUMIFS([1]!tbl_111Online_Activity[Borough_111Online_Activity],[1]!tbl_111Online_Activity[Time_Variant_3_Label],AS$40,[1]!tbl_111Online_Activity[Borough],A46))/52</f>
        <v>780.7576232058675</v>
      </c>
      <c r="AT46" s="11">
        <f>SUMIFS([1]!tbl_PRM_Activity[Annualised_Activity_Volume],[1]!tbl_PRM_Activity[Time_Variant_3_Label],AS$40,[1]!tbl_PRM_Activity[Borough_Derived_SEL],A46, [1]!tbl_PRM_Activity[Initial_Dx_Amb_Cat1&amp;2],1)/52</f>
        <v>29.523258461538401</v>
      </c>
      <c r="AU46" s="10">
        <f t="shared" si="65"/>
        <v>751.23436474432913</v>
      </c>
      <c r="AV46" s="11">
        <f>SUMIFS([1]!tbl_PRM_Activity[Annualised_Activity_Volume],[1]!tbl_PRM_Activity[Time_Variant_3_Label],AS$40,[1]!tbl_PRM_Activity[Borough_Derived_SEL],A46, [1]!tbl_PRM_Activity[Initial_Dx_Amb_Cat1&amp;2],0,[1]!tbl_PRM_Activity[Example 2: Call Handling: Modules 0 &amp; 1 - No Direct Booking],1)/52</f>
        <v>167.31420321345652</v>
      </c>
      <c r="AW46" s="10">
        <f t="shared" si="66"/>
        <v>583.92016153087263</v>
      </c>
      <c r="AX46" s="11">
        <f>SUMIFS([1]!tbl_PRM_Activity[Annualised_Activity_Volume],[1]!tbl_PRM_Activity[Time_Variant_3_Label],AS$40,[1]!tbl_PRM_Activity[Borough_Derived_SEL],A46, [1]!tbl_PRM_Activity[Initial_Dx_Amb_Cat1&amp;2],0,[1]!tbl_PRM_Activity[Example 3: Call Handling: Modules 0 &amp; 1 -  With Direct Booking],1)/52</f>
        <v>226.09129424422929</v>
      </c>
      <c r="AY46" s="10">
        <f t="shared" si="67"/>
        <v>525.14307050009984</v>
      </c>
      <c r="AZ46" s="10">
        <f>SUMIFS([1]!tbl_PRM_Activity[Annualised_Activity_Volume],[1]!tbl_PRM_Activity[Time_Variant_3_Label],AS$40,[1]!tbl_PRM_Activity[Borough_Derived_SEL],A46, [1]!tbl_PRM_Activity[Initial_Dx_Amb_Cat1&amp;2],0,[1]!tbl_PRM_Activity[Example 4: Module 0 &amp; 1 - with Direct Booking to GP &amp; GPOOH],1)/52</f>
        <v>289.33044531154104</v>
      </c>
      <c r="BA46" s="10">
        <f t="shared" si="68"/>
        <v>461.90391943278809</v>
      </c>
      <c r="BB46" s="10">
        <f>SUMIFS([1]!tbl_PRM_Activity[Annualised_Activity_Volume],[1]!tbl_PRM_Activity[Time_Variant_3_Label],AS$40,[1]!tbl_PRM_Activity[Borough_Derived_SEL],A46, [1]!tbl_PRM_Activity[Initial_Dx_Amb_Cat1&amp;2],0,[1]!tbl_PRM_Activity[Example 5: Module 0 &amp; 1 - with Direct Booking to GP &amp; GPOOH &amp; Signposting to GP],1)/52</f>
        <v>289.9731938365411</v>
      </c>
      <c r="BC46" s="10">
        <f t="shared" si="69"/>
        <v>461.26117090778803</v>
      </c>
      <c r="BD46" s="10">
        <f>SUMIFS([1]!tbl_PRM_Activity[Annualised_Activity_Volume],[1]!tbl_PRM_Activity[Time_Variant_3_Label],AS$40,[1]!tbl_PRM_Activity[Borough_Derived_SEL],A46, [1]!tbl_PRM_Activity[Initial_Dx_Amb_Cat1&amp;2],0,[1]!tbl_PRM_Activity[Example 6: Module 0 &amp; 1 - with Direct Booking to GP, GP hub, GPOOH, ED for injury &amp; Signposting to GP],1)/52</f>
        <v>369.43626385962136</v>
      </c>
      <c r="BE46" s="10">
        <f t="shared" si="70"/>
        <v>381.79810088470776</v>
      </c>
      <c r="BF46" s="10">
        <f t="shared" si="42"/>
        <v>1691.6794459058478</v>
      </c>
      <c r="BG46" s="10">
        <f t="shared" si="43"/>
        <v>1457.0766062096823</v>
      </c>
      <c r="BH46" s="10">
        <f t="shared" si="44"/>
        <v>1340.6151548500593</v>
      </c>
      <c r="BI46" s="10">
        <f t="shared" si="45"/>
        <v>1338.9379550462129</v>
      </c>
      <c r="BJ46" s="10">
        <f t="shared" si="71"/>
        <v>1170.1195528385133</v>
      </c>
    </row>
    <row r="47" spans="1:62" hidden="1" x14ac:dyDescent="0.35">
      <c r="A47" t="s">
        <v>11</v>
      </c>
      <c r="B47" s="11">
        <f t="shared" si="46"/>
        <v>79.115332552625091</v>
      </c>
      <c r="C47" s="11">
        <v>34.308920418009663</v>
      </c>
      <c r="D47" s="11">
        <f>SUMIF([1]!tbl_PRM_Activity[Borough_Derived_SEL],A47,[1]!tbl_PRM_Activity[Annualised_Activity_Volume])/52</f>
        <v>44.806412134615421</v>
      </c>
      <c r="E47" s="11">
        <f>SUMIF([1]!tbl_111Online_Activity[Borough],A47, [1]!tbl_111Online_Activity[Borough_111Online_Activity])/52</f>
        <v>0</v>
      </c>
      <c r="F47" s="11">
        <f>(SUMIFS([1]!tbl_PRM_Activity[Annualised_Activity_Volume],[1]!tbl_PRM_Activity[Time_Variant_3_Label],F$40,[1]!tbl_PRM_Activity[Borough_Derived_SEL],A47)+SUMIFS([1]!tbl_111Online_Activity[Borough_111Online_Activity],[1]!tbl_111Online_Activity[Time_Variant_3_Label],F$40,[1]!tbl_111Online_Activity[Borough],A47))/52</f>
        <v>10.991696678846152</v>
      </c>
      <c r="G47" s="11">
        <f>SUMIFS([1]!tbl_PRM_Activity[Annualised_Activity_Volume],[1]!tbl_PRM_Activity[Time_Variant_3_Label],F$40,[1]!tbl_PRM_Activity[Borough_Derived_SEL],A47, [1]!tbl_PRM_Activity[Initial_Dx_Amb_Cat1&amp;2],1)/52</f>
        <v>0.14220157884615384</v>
      </c>
      <c r="H47" s="10">
        <f t="shared" si="47"/>
        <v>10.849495099999999</v>
      </c>
      <c r="I47" s="11">
        <f>SUMIFS([1]!tbl_PRM_Activity[Annualised_Activity_Volume],[1]!tbl_PRM_Activity[Time_Variant_3_Label],F$40,[1]!tbl_PRM_Activity[Borough_Derived_SEL],A47,[1]!tbl_PRM_Activity[Initial_Dx_Amb_Cat1&amp;2],0, [1]!tbl_PRM_Activity[Example 2: Call Handling: Modules 0 &amp; 1 - No Direct Booking],1)/52</f>
        <v>0.68924945961538464</v>
      </c>
      <c r="J47" s="10">
        <f t="shared" si="48"/>
        <v>10.160245640384614</v>
      </c>
      <c r="K47" s="11">
        <f>SUMIFS([1]!tbl_PRM_Activity[Annualised_Activity_Volume],[1]!tbl_PRM_Activity[Time_Variant_3_Label],F$40,[1]!tbl_PRM_Activity[Borough_Derived_SEL],A47,[1]!tbl_PRM_Activity[Initial_Dx_Amb_Cat1&amp;2],0, [1]!tbl_PRM_Activity[Example 3: Call Handling: Modules 0 &amp; 1 -  With Direct Booking],1)/52</f>
        <v>1.0342084826923079</v>
      </c>
      <c r="L47" s="10">
        <f t="shared" si="49"/>
        <v>9.8152866173076916</v>
      </c>
      <c r="M47" s="10">
        <f>SUMIFS([1]!tbl_PRM_Activity[Annualised_Activity_Volume],[1]!tbl_PRM_Activity[Time_Variant_3_Label],F$40,[1]!tbl_PRM_Activity[Borough_Derived_SEL],A47,[1]!tbl_PRM_Activity[Initial_Dx_Amb_Cat1&amp;2],0, [1]!tbl_PRM_Activity[Example 4: Module 0 &amp; 1 - with Direct Booking to GP &amp; GPOOH],1)/52</f>
        <v>1.0543969884615385</v>
      </c>
      <c r="N47" s="10">
        <f t="shared" si="50"/>
        <v>9.7950981115384597</v>
      </c>
      <c r="O47" s="10">
        <f>SUMIFS([1]!tbl_PRM_Activity[Annualised_Activity_Volume],[1]!tbl_PRM_Activity[Time_Variant_3_Label],F$40,[1]!tbl_PRM_Activity[Borough_Derived_SEL],A47,[1]!tbl_PRM_Activity[Initial_Dx_Amb_Cat1&amp;2],0, [1]!tbl_PRM_Activity[Example 5: Module 0 &amp; 1 - with Direct Booking to GP &amp; GPOOH &amp; Signposting to GP],1)/52</f>
        <v>1.0543969884615385</v>
      </c>
      <c r="P47" s="10">
        <f t="shared" si="51"/>
        <v>9.7950981115384597</v>
      </c>
      <c r="Q47" s="10">
        <f>SUMIFS([1]!tbl_PRM_Activity[Annualised_Activity_Volume],[1]!tbl_PRM_Activity[Time_Variant_3_Label],F$40,[1]!tbl_PRM_Activity[Borough_Derived_SEL],A47,[1]!tbl_PRM_Activity[Initial_Dx_Amb_Cat1&amp;2],0, [1]!tbl_PRM_Activity[Example 6: Module 0 &amp; 1 - with Direct Booking to GP, GP hub, GPOOH, ED for injury &amp; Signposting to GP],1)/52</f>
        <v>1.2777189115384617</v>
      </c>
      <c r="R47" s="10">
        <f t="shared" si="52"/>
        <v>9.5717761884615378</v>
      </c>
      <c r="S47" s="11">
        <f>(SUMIFS([1]!tbl_PRM_Activity[Annualised_Activity_Volume],[1]!tbl_PRM_Activity[Time_Variant_3_Label],S$40,[1]!tbl_PRM_Activity[Borough_Derived_SEL],A47)+SUMIFS([1]!tbl_111Online_Activity[Borough_111Online_Activity],[1]!tbl_111Online_Activity[Time_Variant_3_Label],S$40,[1]!tbl_111Online_Activity[Borough],A47))/52</f>
        <v>6.7734966826923051</v>
      </c>
      <c r="T47" s="11">
        <f>SUMIFS([1]!tbl_PRM_Activity[Annualised_Activity_Volume],[1]!tbl_PRM_Activity[Time_Variant_3_Label],S$40,[1]!tbl_PRM_Activity[Borough_Derived_SEL],A47, [1]!tbl_PRM_Activity[Initial_Dx_Amb_Cat1&amp;2],1)/52</f>
        <v>4.0294661538461542E-2</v>
      </c>
      <c r="U47" s="10">
        <f t="shared" si="53"/>
        <v>6.7332020211538435</v>
      </c>
      <c r="V47" s="11">
        <f>SUMIFS([1]!tbl_PRM_Activity[Annualised_Activity_Volume],[1]!tbl_PRM_Activity[Time_Variant_3_Label],S$40,[1]!tbl_PRM_Activity[Borough_Derived_SEL],A47, [1]!tbl_PRM_Activity[Initial_Dx_Amb_Cat1&amp;2],0,[1]!tbl_PRM_Activity[Example 2: Call Handling: Modules 0 &amp; 1 - No Direct Booking],1)/52</f>
        <v>0.22387387499999997</v>
      </c>
      <c r="W47" s="10">
        <f t="shared" si="54"/>
        <v>6.5093281461538437</v>
      </c>
      <c r="X47" s="11">
        <f>SUMIFS([1]!tbl_PRM_Activity[Annualised_Activity_Volume],[1]!tbl_PRM_Activity[Time_Variant_3_Label],S$40,[1]!tbl_PRM_Activity[Borough_Derived_SEL],A47, [1]!tbl_PRM_Activity[Initial_Dx_Amb_Cat1&amp;2],0,[1]!tbl_PRM_Activity[Example 3: Call Handling: Modules 0 &amp; 1 -  With Direct Booking],1)/52</f>
        <v>0.4459053230769231</v>
      </c>
      <c r="Y47" s="10">
        <f t="shared" si="55"/>
        <v>6.2872966980769203</v>
      </c>
      <c r="Z47" s="10">
        <f>SUMIFS([1]!tbl_PRM_Activity[Annualised_Activity_Volume],[1]!tbl_PRM_Activity[Time_Variant_3_Label],S$40,[1]!tbl_PRM_Activity[Borough_Derived_SEL],A47, [1]!tbl_PRM_Activity[Initial_Dx_Amb_Cat1&amp;2],0,[1]!tbl_PRM_Activity[Example 4: Module 0 &amp; 1 - with Direct Booking to GP &amp; GPOOH],1)/52</f>
        <v>0.64876227692307709</v>
      </c>
      <c r="AA47" s="10">
        <f t="shared" si="56"/>
        <v>6.0844397442307665</v>
      </c>
      <c r="AB47" s="10">
        <f>SUMIFS([1]!tbl_PRM_Activity[Annualised_Activity_Volume],[1]!tbl_PRM_Activity[Time_Variant_3_Label],S$40,[1]!tbl_PRM_Activity[Borough_Derived_SEL],A47, [1]!tbl_PRM_Activity[Initial_Dx_Amb_Cat1&amp;2],0,[1]!tbl_PRM_Activity[Example 5: Module 0 &amp; 1 - with Direct Booking to GP &amp; GPOOH &amp; Signposting to GP],1)/52</f>
        <v>0.64876227692307709</v>
      </c>
      <c r="AC47" s="10">
        <f t="shared" si="57"/>
        <v>6.0844397442307665</v>
      </c>
      <c r="AD47" s="10">
        <f>SUMIFS([1]!tbl_PRM_Activity[Annualised_Activity_Volume],[1]!tbl_PRM_Activity[Time_Variant_3_Label],S$40,[1]!tbl_PRM_Activity[Borough_Derived_SEL],A47, [1]!tbl_PRM_Activity[Initial_Dx_Amb_Cat1&amp;2],0,[1]!tbl_PRM_Activity[Example 6: Module 0 &amp; 1 - with Direct Booking to GP, GP hub, GPOOH, ED for injury &amp; Signposting to GP],1)/52</f>
        <v>0.75043273653846176</v>
      </c>
      <c r="AE47" s="10">
        <f t="shared" si="58"/>
        <v>5.9827692846153813</v>
      </c>
      <c r="AF47" s="11">
        <f>(SUMIFS([1]!tbl_PRM_Activity[Annualised_Activity_Volume],[1]!tbl_PRM_Activity[Time_Variant_3_Label],AF$40,[1]!tbl_PRM_Activity[Borough_Derived_SEL],A47)+SUMIFS([1]!tbl_111Online_Activity[Borough_111Online_Activity],[1]!tbl_111Online_Activity[Time_Variant_3_Label],AF$40,[1]!tbl_111Online_Activity[Borough],A47))/52</f>
        <v>13.416961763461547</v>
      </c>
      <c r="AG47" s="11">
        <f>SUMIFS([1]!tbl_PRM_Activity[Annualised_Activity_Volume],[1]!tbl_PRM_Activity[Time_Variant_3_Label],AF$40,[1]!tbl_PRM_Activity[Borough_Derived_SEL],A47, [1]!tbl_PRM_Activity[Initial_Dx_Amb_Cat1&amp;2],1)/52</f>
        <v>0.16271145961538458</v>
      </c>
      <c r="AH47" s="10">
        <f t="shared" si="59"/>
        <v>13.254250303846163</v>
      </c>
      <c r="AI47" s="11">
        <f>SUMIFS([1]!tbl_PRM_Activity[Annualised_Activity_Volume],[1]!tbl_PRM_Activity[Time_Variant_3_Label],AF$40,[1]!tbl_PRM_Activity[Borough_Derived_SEL],A47,[1]!tbl_PRM_Activity[Initial_Dx_Amb_Cat1&amp;2],0, [1]!tbl_PRM_Activity[Example 2: Call Handling: Modules 0 &amp; 1 - No Direct Booking],1)/52</f>
        <v>0.20276121538461539</v>
      </c>
      <c r="AJ47" s="10">
        <f t="shared" si="60"/>
        <v>13.051489088461548</v>
      </c>
      <c r="AK47" s="11">
        <f>SUMIFS([1]!tbl_PRM_Activity[Annualised_Activity_Volume],[1]!tbl_PRM_Activity[Time_Variant_3_Label],AF$40,[1]!tbl_PRM_Activity[Borough_Derived_SEL],A47, [1]!tbl_PRM_Activity[Initial_Dx_Amb_Cat1&amp;2],0,[1]!tbl_PRM_Activity[Example 3: Call Handling: Modules 0 &amp; 1 -  With Direct Booking],1)/52</f>
        <v>0.40574429615384611</v>
      </c>
      <c r="AL47" s="10">
        <f t="shared" si="61"/>
        <v>12.848506007692317</v>
      </c>
      <c r="AM47" s="10">
        <f>SUMIFS([1]!tbl_PRM_Activity[Annualised_Activity_Volume],[1]!tbl_PRM_Activity[Time_Variant_3_Label],AF$40,[1]!tbl_PRM_Activity[Borough_Derived_SEL],A47, [1]!tbl_PRM_Activity[Initial_Dx_Amb_Cat1&amp;2],0,[1]!tbl_PRM_Activity[Example 4: Module 0 &amp; 1 - with Direct Booking to GP &amp; GPOOH],1)/52</f>
        <v>0.58793352499999996</v>
      </c>
      <c r="AN47" s="10">
        <f t="shared" si="62"/>
        <v>12.666316778846163</v>
      </c>
      <c r="AO47" s="10">
        <f>SUMIFS([1]!tbl_PRM_Activity[Annualised_Activity_Volume],[1]!tbl_PRM_Activity[Time_Variant_3_Label],AF$40,[1]!tbl_PRM_Activity[Borough_Derived_SEL],A47, [1]!tbl_PRM_Activity[Initial_Dx_Amb_Cat1&amp;2],0,[1]!tbl_PRM_Activity[Example 5: Module 0 &amp; 1 - with Direct Booking to GP &amp; GPOOH &amp; Signposting to GP],1)/52</f>
        <v>0.58793352499999996</v>
      </c>
      <c r="AP47" s="10">
        <f t="shared" si="63"/>
        <v>12.666316778846163</v>
      </c>
      <c r="AQ47" s="10">
        <f>SUMIFS([1]!tbl_PRM_Activity[Annualised_Activity_Volume],[1]!tbl_PRM_Activity[Time_Variant_3_Label],AF$40,[1]!tbl_PRM_Activity[Borough_Derived_SEL],A47, [1]!tbl_PRM_Activity[Initial_Dx_Amb_Cat1&amp;2],0,[1]!tbl_PRM_Activity[Example 6: Module 0 &amp; 1 - with Direct Booking to GP, GP hub, GPOOH, ED for injury &amp; Signposting to GP],1)/52</f>
        <v>0.73040191538461552</v>
      </c>
      <c r="AR47" s="10">
        <f t="shared" si="64"/>
        <v>12.523848388461548</v>
      </c>
      <c r="AS47" s="11">
        <f>(SUMIFS([1]!tbl_PRM_Activity[Annualised_Activity_Volume],[1]!tbl_PRM_Activity[Time_Variant_3_Label],AS$40,[1]!tbl_PRM_Activity[Borough_Derived_SEL],A47)+SUMIFS([1]!tbl_111Online_Activity[Borough_111Online_Activity],[1]!tbl_111Online_Activity[Time_Variant_3_Label],AS$40,[1]!tbl_111Online_Activity[Borough],A47))/52</f>
        <v>13.624257009615409</v>
      </c>
      <c r="AT47" s="11">
        <f>SUMIFS([1]!tbl_PRM_Activity[Annualised_Activity_Volume],[1]!tbl_PRM_Activity[Time_Variant_3_Label],AS$40,[1]!tbl_PRM_Activity[Borough_Derived_SEL],A47, [1]!tbl_PRM_Activity[Initial_Dx_Amb_Cat1&amp;2],1)/52</f>
        <v>0.22156244999999999</v>
      </c>
      <c r="AU47" s="10">
        <f t="shared" si="65"/>
        <v>13.402694559615409</v>
      </c>
      <c r="AV47" s="11">
        <f>SUMIFS([1]!tbl_PRM_Activity[Annualised_Activity_Volume],[1]!tbl_PRM_Activity[Time_Variant_3_Label],AS$40,[1]!tbl_PRM_Activity[Borough_Derived_SEL],A47, [1]!tbl_PRM_Activity[Initial_Dx_Amb_Cat1&amp;2],0,[1]!tbl_PRM_Activity[Example 2: Call Handling: Modules 0 &amp; 1 - No Direct Booking],1)/52</f>
        <v>0.66282800769230776</v>
      </c>
      <c r="AW47" s="10">
        <f t="shared" si="66"/>
        <v>12.7398665519231</v>
      </c>
      <c r="AX47" s="11">
        <f>SUMIFS([1]!tbl_PRM_Activity[Annualised_Activity_Volume],[1]!tbl_PRM_Activity[Time_Variant_3_Label],AS$40,[1]!tbl_PRM_Activity[Borough_Derived_SEL],A47, [1]!tbl_PRM_Activity[Initial_Dx_Amb_Cat1&amp;2],0,[1]!tbl_PRM_Activity[Example 3: Call Handling: Modules 0 &amp; 1 -  With Direct Booking],1)/52</f>
        <v>1.0628430134615394</v>
      </c>
      <c r="AY47" s="10">
        <f t="shared" si="67"/>
        <v>12.33985154615387</v>
      </c>
      <c r="AZ47" s="10">
        <f>SUMIFS([1]!tbl_PRM_Activity[Annualised_Activity_Volume],[1]!tbl_PRM_Activity[Time_Variant_3_Label],AS$40,[1]!tbl_PRM_Activity[Borough_Derived_SEL],A47, [1]!tbl_PRM_Activity[Initial_Dx_Amb_Cat1&amp;2],0,[1]!tbl_PRM_Activity[Example 4: Module 0 &amp; 1 - with Direct Booking to GP &amp; GPOOH],1)/52</f>
        <v>1.3648853096153855</v>
      </c>
      <c r="BA47" s="10">
        <f t="shared" si="68"/>
        <v>12.037809250000024</v>
      </c>
      <c r="BB47" s="10">
        <f>SUMIFS([1]!tbl_PRM_Activity[Annualised_Activity_Volume],[1]!tbl_PRM_Activity[Time_Variant_3_Label],AS$40,[1]!tbl_PRM_Activity[Borough_Derived_SEL],A47, [1]!tbl_PRM_Activity[Initial_Dx_Amb_Cat1&amp;2],0,[1]!tbl_PRM_Activity[Example 5: Module 0 &amp; 1 - with Direct Booking to GP &amp; GPOOH &amp; Signposting to GP],1)/52</f>
        <v>1.3648853096153855</v>
      </c>
      <c r="BC47" s="10">
        <f t="shared" si="69"/>
        <v>12.037809250000024</v>
      </c>
      <c r="BD47" s="10">
        <f>SUMIFS([1]!tbl_PRM_Activity[Annualised_Activity_Volume],[1]!tbl_PRM_Activity[Time_Variant_3_Label],AS$40,[1]!tbl_PRM_Activity[Borough_Derived_SEL],A47, [1]!tbl_PRM_Activity[Initial_Dx_Amb_Cat1&amp;2],0,[1]!tbl_PRM_Activity[Example 6: Module 0 &amp; 1 - with Direct Booking to GP, GP hub, GPOOH, ED for injury &amp; Signposting to GP],1)/52</f>
        <v>1.5059274346153857</v>
      </c>
      <c r="BE47" s="10">
        <f t="shared" si="70"/>
        <v>11.896767125000023</v>
      </c>
      <c r="BF47" s="10">
        <f t="shared" si="42"/>
        <v>42.460929426923101</v>
      </c>
      <c r="BG47" s="10">
        <f t="shared" si="43"/>
        <v>41.290940869230795</v>
      </c>
      <c r="BH47" s="10">
        <f t="shared" si="44"/>
        <v>40.583663884615412</v>
      </c>
      <c r="BI47" s="10">
        <f t="shared" si="45"/>
        <v>40.583663884615412</v>
      </c>
      <c r="BJ47" s="10">
        <f t="shared" si="71"/>
        <v>39.975160986538491</v>
      </c>
    </row>
    <row r="48" spans="1:62" hidden="1" x14ac:dyDescent="0.35">
      <c r="A48" t="s">
        <v>12</v>
      </c>
      <c r="B48" s="11">
        <f t="shared" si="46"/>
        <v>2205.4602005029642</v>
      </c>
      <c r="C48" s="11">
        <v>125.2773435659257</v>
      </c>
      <c r="D48" s="11">
        <f>SUMIF([1]!tbl_PRM_Activity[Borough_Derived_SEL],A48,[1]!tbl_PRM_Activity[Annualised_Activity_Volume])/52</f>
        <v>1944.1252163804534</v>
      </c>
      <c r="E48" s="11">
        <f>SUMIF([1]!tbl_111Online_Activity[Borough],A48, [1]!tbl_111Online_Activity[Borough_111Online_Activity])/52</f>
        <v>136.05764055658548</v>
      </c>
      <c r="F48" s="11">
        <f>(SUMIFS([1]!tbl_PRM_Activity[Annualised_Activity_Volume],[1]!tbl_PRM_Activity[Time_Variant_3_Label],F$40,[1]!tbl_PRM_Activity[Borough_Derived_SEL],A48)+SUMIFS([1]!tbl_111Online_Activity[Borough_111Online_Activity],[1]!tbl_111Online_Activity[Time_Variant_3_Label],F$40,[1]!tbl_111Online_Activity[Borough],A48))/52</f>
        <v>716.70421094407618</v>
      </c>
      <c r="G48" s="11">
        <f>SUMIFS([1]!tbl_PRM_Activity[Annualised_Activity_Volume],[1]!tbl_PRM_Activity[Time_Variant_3_Label],F$40,[1]!tbl_PRM_Activity[Borough_Derived_SEL],A48, [1]!tbl_PRM_Activity[Initial_Dx_Amb_Cat1&amp;2],1)/52</f>
        <v>25.258858594230791</v>
      </c>
      <c r="H48" s="10">
        <f t="shared" si="47"/>
        <v>691.44535234984539</v>
      </c>
      <c r="I48" s="11">
        <f>SUMIFS([1]!tbl_PRM_Activity[Annualised_Activity_Volume],[1]!tbl_PRM_Activity[Time_Variant_3_Label],F$40,[1]!tbl_PRM_Activity[Borough_Derived_SEL],A48,[1]!tbl_PRM_Activity[Initial_Dx_Amb_Cat1&amp;2],0, [1]!tbl_PRM_Activity[Example 2: Call Handling: Modules 0 &amp; 1 - No Direct Booking],1)/52</f>
        <v>99.195888746158886</v>
      </c>
      <c r="J48" s="10">
        <f t="shared" si="48"/>
        <v>592.24946360368654</v>
      </c>
      <c r="K48" s="11">
        <f>SUMIFS([1]!tbl_PRM_Activity[Annualised_Activity_Volume],[1]!tbl_PRM_Activity[Time_Variant_3_Label],F$40,[1]!tbl_PRM_Activity[Borough_Derived_SEL],A48,[1]!tbl_PRM_Activity[Initial_Dx_Amb_Cat1&amp;2],0, [1]!tbl_PRM_Activity[Example 3: Call Handling: Modules 0 &amp; 1 -  With Direct Booking],1)/52</f>
        <v>243.79639459809053</v>
      </c>
      <c r="L48" s="10">
        <f t="shared" si="49"/>
        <v>447.64895775175489</v>
      </c>
      <c r="M48" s="10">
        <f>SUMIFS([1]!tbl_PRM_Activity[Annualised_Activity_Volume],[1]!tbl_PRM_Activity[Time_Variant_3_Label],F$40,[1]!tbl_PRM_Activity[Borough_Derived_SEL],A48,[1]!tbl_PRM_Activity[Initial_Dx_Amb_Cat1&amp;2],0, [1]!tbl_PRM_Activity[Example 4: Module 0 &amp; 1 - with Direct Booking to GP &amp; GPOOH],1)/52</f>
        <v>243.95853600578286</v>
      </c>
      <c r="N48" s="10">
        <f t="shared" si="50"/>
        <v>447.4868163440625</v>
      </c>
      <c r="O48" s="10">
        <f>SUMIFS([1]!tbl_PRM_Activity[Annualised_Activity_Volume],[1]!tbl_PRM_Activity[Time_Variant_3_Label],F$40,[1]!tbl_PRM_Activity[Borough_Derived_SEL],A48,[1]!tbl_PRM_Activity[Initial_Dx_Amb_Cat1&amp;2],0, [1]!tbl_PRM_Activity[Example 5: Module 0 &amp; 1 - with Direct Booking to GP &amp; GPOOH &amp; Signposting to GP],1)/52</f>
        <v>245.47756787693669</v>
      </c>
      <c r="P48" s="10">
        <f t="shared" si="51"/>
        <v>445.9677844729087</v>
      </c>
      <c r="Q48" s="10">
        <f>SUMIFS([1]!tbl_PRM_Activity[Annualised_Activity_Volume],[1]!tbl_PRM_Activity[Time_Variant_3_Label],F$40,[1]!tbl_PRM_Activity[Borough_Derived_SEL],A48,[1]!tbl_PRM_Activity[Initial_Dx_Amb_Cat1&amp;2],0, [1]!tbl_PRM_Activity[Example 6: Module 0 &amp; 1 - with Direct Booking to GP, GP hub, GPOOH, ED for injury &amp; Signposting to GP],1)/52</f>
        <v>333.5317662538564</v>
      </c>
      <c r="R48" s="10">
        <f t="shared" si="52"/>
        <v>357.91358609598899</v>
      </c>
      <c r="S48" s="11">
        <f>(SUMIFS([1]!tbl_PRM_Activity[Annualised_Activity_Volume],[1]!tbl_PRM_Activity[Time_Variant_3_Label],S$40,[1]!tbl_PRM_Activity[Borough_Derived_SEL],A48)+SUMIFS([1]!tbl_111Online_Activity[Borough_111Online_Activity],[1]!tbl_111Online_Activity[Time_Variant_3_Label],S$40,[1]!tbl_111Online_Activity[Borough],A48))/52</f>
        <v>380.78607253151375</v>
      </c>
      <c r="T48" s="11">
        <f>SUMIFS([1]!tbl_PRM_Activity[Annualised_Activity_Volume],[1]!tbl_PRM_Activity[Time_Variant_3_Label],S$40,[1]!tbl_PRM_Activity[Borough_Derived_SEL],A48, [1]!tbl_PRM_Activity[Initial_Dx_Amb_Cat1&amp;2],1)/52</f>
        <v>15.336497900000033</v>
      </c>
      <c r="U48" s="10">
        <f t="shared" si="53"/>
        <v>365.44957463151371</v>
      </c>
      <c r="V48" s="11">
        <f>SUMIFS([1]!tbl_PRM_Activity[Annualised_Activity_Volume],[1]!tbl_PRM_Activity[Time_Variant_3_Label],S$40,[1]!tbl_PRM_Activity[Borough_Derived_SEL],A48, [1]!tbl_PRM_Activity[Initial_Dx_Amb_Cat1&amp;2],0,[1]!tbl_PRM_Activity[Example 2: Call Handling: Modules 0 &amp; 1 - No Direct Booking],1)/52</f>
        <v>38.11809757307676</v>
      </c>
      <c r="W48" s="10">
        <f t="shared" si="54"/>
        <v>327.33147705843697</v>
      </c>
      <c r="X48" s="11">
        <f>SUMIFS([1]!tbl_PRM_Activity[Annualised_Activity_Volume],[1]!tbl_PRM_Activity[Time_Variant_3_Label],S$40,[1]!tbl_PRM_Activity[Borough_Derived_SEL],A48, [1]!tbl_PRM_Activity[Initial_Dx_Amb_Cat1&amp;2],0,[1]!tbl_PRM_Activity[Example 3: Call Handling: Modules 0 &amp; 1 -  With Direct Booking],1)/52</f>
        <v>65.603649825001639</v>
      </c>
      <c r="Y48" s="10">
        <f t="shared" si="55"/>
        <v>299.84592480651207</v>
      </c>
      <c r="Z48" s="10">
        <f>SUMIFS([1]!tbl_PRM_Activity[Annualised_Activity_Volume],[1]!tbl_PRM_Activity[Time_Variant_3_Label],S$40,[1]!tbl_PRM_Activity[Borough_Derived_SEL],A48, [1]!tbl_PRM_Activity[Initial_Dx_Amb_Cat1&amp;2],0,[1]!tbl_PRM_Activity[Example 4: Module 0 &amp; 1 - with Direct Booking to GP &amp; GPOOH],1)/52</f>
        <v>90.720726521157744</v>
      </c>
      <c r="AA48" s="10">
        <f t="shared" si="56"/>
        <v>274.72884811035595</v>
      </c>
      <c r="AB48" s="10">
        <f>SUMIFS([1]!tbl_PRM_Activity[Annualised_Activity_Volume],[1]!tbl_PRM_Activity[Time_Variant_3_Label],S$40,[1]!tbl_PRM_Activity[Borough_Derived_SEL],A48, [1]!tbl_PRM_Activity[Initial_Dx_Amb_Cat1&amp;2],0,[1]!tbl_PRM_Activity[Example 5: Module 0 &amp; 1 - with Direct Booking to GP &amp; GPOOH &amp; Signposting to GP],1)/52</f>
        <v>91.735971782696339</v>
      </c>
      <c r="AC48" s="10">
        <f t="shared" si="57"/>
        <v>273.71360284881735</v>
      </c>
      <c r="AD48" s="10">
        <f>SUMIFS([1]!tbl_PRM_Activity[Annualised_Activity_Volume],[1]!tbl_PRM_Activity[Time_Variant_3_Label],S$40,[1]!tbl_PRM_Activity[Borough_Derived_SEL],A48, [1]!tbl_PRM_Activity[Initial_Dx_Amb_Cat1&amp;2],0,[1]!tbl_PRM_Activity[Example 6: Module 0 &amp; 1 - with Direct Booking to GP, GP hub, GPOOH, ED for injury &amp; Signposting to GP],1)/52</f>
        <v>122.65172094808534</v>
      </c>
      <c r="AE48" s="10">
        <f t="shared" si="58"/>
        <v>242.79785368342837</v>
      </c>
      <c r="AF48" s="11">
        <f>(SUMIFS([1]!tbl_PRM_Activity[Annualised_Activity_Volume],[1]!tbl_PRM_Activity[Time_Variant_3_Label],AF$40,[1]!tbl_PRM_Activity[Borough_Derived_SEL],A48)+SUMIFS([1]!tbl_111Online_Activity[Borough_111Online_Activity],[1]!tbl_111Online_Activity[Time_Variant_3_Label],AF$40,[1]!tbl_111Online_Activity[Borough],A48))/52</f>
        <v>272.85311412977734</v>
      </c>
      <c r="AG48" s="11">
        <f>SUMIFS([1]!tbl_PRM_Activity[Annualised_Activity_Volume],[1]!tbl_PRM_Activity[Time_Variant_3_Label],AF$40,[1]!tbl_PRM_Activity[Borough_Derived_SEL],A48, [1]!tbl_PRM_Activity[Initial_Dx_Amb_Cat1&amp;2],1)/52</f>
        <v>15.320085788461572</v>
      </c>
      <c r="AH48" s="10">
        <f t="shared" si="59"/>
        <v>257.53302834131574</v>
      </c>
      <c r="AI48" s="11">
        <f>SUMIFS([1]!tbl_PRM_Activity[Annualised_Activity_Volume],[1]!tbl_PRM_Activity[Time_Variant_3_Label],AF$40,[1]!tbl_PRM_Activity[Borough_Derived_SEL],A48,[1]!tbl_PRM_Activity[Initial_Dx_Amb_Cat1&amp;2],0, [1]!tbl_PRM_Activity[Example 2: Call Handling: Modules 0 &amp; 1 - No Direct Booking],1)/52</f>
        <v>19.023734098077018</v>
      </c>
      <c r="AJ48" s="10">
        <f t="shared" si="60"/>
        <v>238.50929424323871</v>
      </c>
      <c r="AK48" s="11">
        <f>SUMIFS([1]!tbl_PRM_Activity[Annualised_Activity_Volume],[1]!tbl_PRM_Activity[Time_Variant_3_Label],AF$40,[1]!tbl_PRM_Activity[Borough_Derived_SEL],A48, [1]!tbl_PRM_Activity[Initial_Dx_Amb_Cat1&amp;2],0,[1]!tbl_PRM_Activity[Example 3: Call Handling: Modules 0 &amp; 1 -  With Direct Booking],1)/52</f>
        <v>44.538696476923263</v>
      </c>
      <c r="AL48" s="10">
        <f t="shared" si="61"/>
        <v>212.99433186439248</v>
      </c>
      <c r="AM48" s="10">
        <f>SUMIFS([1]!tbl_PRM_Activity[Annualised_Activity_Volume],[1]!tbl_PRM_Activity[Time_Variant_3_Label],AF$40,[1]!tbl_PRM_Activity[Borough_Derived_SEL],A48, [1]!tbl_PRM_Activity[Initial_Dx_Amb_Cat1&amp;2],0,[1]!tbl_PRM_Activity[Example 4: Module 0 &amp; 1 - with Direct Booking to GP &amp; GPOOH],1)/52</f>
        <v>60.753577586539727</v>
      </c>
      <c r="AN48" s="10">
        <f t="shared" si="62"/>
        <v>196.77945075477601</v>
      </c>
      <c r="AO48" s="10">
        <f>SUMIFS([1]!tbl_PRM_Activity[Annualised_Activity_Volume],[1]!tbl_PRM_Activity[Time_Variant_3_Label],AF$40,[1]!tbl_PRM_Activity[Borough_Derived_SEL],A48, [1]!tbl_PRM_Activity[Initial_Dx_Amb_Cat1&amp;2],0,[1]!tbl_PRM_Activity[Example 5: Module 0 &amp; 1 - with Direct Booking to GP &amp; GPOOH &amp; Signposting to GP],1)/52</f>
        <v>61.402168630770568</v>
      </c>
      <c r="AP48" s="10">
        <f t="shared" si="63"/>
        <v>196.13085971054517</v>
      </c>
      <c r="AQ48" s="10">
        <f>SUMIFS([1]!tbl_PRM_Activity[Annualised_Activity_Volume],[1]!tbl_PRM_Activity[Time_Variant_3_Label],AF$40,[1]!tbl_PRM_Activity[Borough_Derived_SEL],A48, [1]!tbl_PRM_Activity[Initial_Dx_Amb_Cat1&amp;2],0,[1]!tbl_PRM_Activity[Example 6: Module 0 &amp; 1 - with Direct Booking to GP, GP hub, GPOOH, ED for injury &amp; Signposting to GP],1)/52</f>
        <v>82.495958076926001</v>
      </c>
      <c r="AR48" s="10">
        <f t="shared" si="64"/>
        <v>175.03707026438974</v>
      </c>
      <c r="AS48" s="11">
        <f>(SUMIFS([1]!tbl_PRM_Activity[Annualised_Activity_Volume],[1]!tbl_PRM_Activity[Time_Variant_3_Label],AS$40,[1]!tbl_PRM_Activity[Borough_Derived_SEL],A48)+SUMIFS([1]!tbl_111Online_Activity[Borough_111Online_Activity],[1]!tbl_111Online_Activity[Time_Variant_3_Label],AS$40,[1]!tbl_111Online_Activity[Borough],A48))/52</f>
        <v>709.83945933195162</v>
      </c>
      <c r="AT48" s="11">
        <f>SUMIFS([1]!tbl_PRM_Activity[Annualised_Activity_Volume],[1]!tbl_PRM_Activity[Time_Variant_3_Label],AS$40,[1]!tbl_PRM_Activity[Borough_Derived_SEL],A48, [1]!tbl_PRM_Activity[Initial_Dx_Amb_Cat1&amp;2],1)/52</f>
        <v>25.612544526923021</v>
      </c>
      <c r="AU48" s="10">
        <f t="shared" si="65"/>
        <v>684.22691480502863</v>
      </c>
      <c r="AV48" s="11">
        <f>SUMIFS([1]!tbl_PRM_Activity[Annualised_Activity_Volume],[1]!tbl_PRM_Activity[Time_Variant_3_Label],AS$40,[1]!tbl_PRM_Activity[Borough_Derived_SEL],A48, [1]!tbl_PRM_Activity[Initial_Dx_Amb_Cat1&amp;2],0,[1]!tbl_PRM_Activity[Example 2: Call Handling: Modules 0 &amp; 1 - No Direct Booking],1)/52</f>
        <v>72.320570076922394</v>
      </c>
      <c r="AW48" s="10">
        <f t="shared" si="66"/>
        <v>611.90634472810621</v>
      </c>
      <c r="AX48" s="11">
        <f>SUMIFS([1]!tbl_PRM_Activity[Annualised_Activity_Volume],[1]!tbl_PRM_Activity[Time_Variant_3_Label],AS$40,[1]!tbl_PRM_Activity[Borough_Derived_SEL],A48, [1]!tbl_PRM_Activity[Initial_Dx_Amb_Cat1&amp;2],0,[1]!tbl_PRM_Activity[Example 3: Call Handling: Modules 0 &amp; 1 -  With Direct Booking],1)/52</f>
        <v>98.872386246149873</v>
      </c>
      <c r="AY48" s="10">
        <f t="shared" si="67"/>
        <v>585.35452855887877</v>
      </c>
      <c r="AZ48" s="10">
        <f>SUMIFS([1]!tbl_PRM_Activity[Annualised_Activity_Volume],[1]!tbl_PRM_Activity[Time_Variant_3_Label],AS$40,[1]!tbl_PRM_Activity[Borough_Derived_SEL],A48, [1]!tbl_PRM_Activity[Initial_Dx_Amb_Cat1&amp;2],0,[1]!tbl_PRM_Activity[Example 4: Module 0 &amp; 1 - with Direct Booking to GP &amp; GPOOH],1)/52</f>
        <v>155.85179553460114</v>
      </c>
      <c r="BA48" s="10">
        <f t="shared" si="68"/>
        <v>528.37511927042749</v>
      </c>
      <c r="BB48" s="10">
        <f>SUMIFS([1]!tbl_PRM_Activity[Annualised_Activity_Volume],[1]!tbl_PRM_Activity[Time_Variant_3_Label],AS$40,[1]!tbl_PRM_Activity[Borough_Derived_SEL],A48, [1]!tbl_PRM_Activity[Initial_Dx_Amb_Cat1&amp;2],0,[1]!tbl_PRM_Activity[Example 5: Module 0 &amp; 1 - with Direct Booking to GP &amp; GPOOH &amp; Signposting to GP],1)/52</f>
        <v>157.89970977113919</v>
      </c>
      <c r="BC48" s="10">
        <f t="shared" si="69"/>
        <v>526.32720503388941</v>
      </c>
      <c r="BD48" s="10">
        <f>SUMIFS([1]!tbl_PRM_Activity[Annualised_Activity_Volume],[1]!tbl_PRM_Activity[Time_Variant_3_Label],AS$40,[1]!tbl_PRM_Activity[Borough_Derived_SEL],A48, [1]!tbl_PRM_Activity[Initial_Dx_Amb_Cat1&amp;2],0,[1]!tbl_PRM_Activity[Example 6: Module 0 &amp; 1 - with Direct Booking to GP, GP hub, GPOOH, ED for injury &amp; Signposting to GP],1)/52</f>
        <v>237.99380464230524</v>
      </c>
      <c r="BE48" s="10">
        <f t="shared" si="70"/>
        <v>446.23311016272339</v>
      </c>
      <c r="BF48" s="10">
        <f t="shared" si="42"/>
        <v>1769.9965796334684</v>
      </c>
      <c r="BG48" s="10">
        <f t="shared" si="43"/>
        <v>1545.8437429815381</v>
      </c>
      <c r="BH48" s="10">
        <f t="shared" si="44"/>
        <v>1447.370234479622</v>
      </c>
      <c r="BI48" s="10">
        <f t="shared" si="45"/>
        <v>1442.1394520661606</v>
      </c>
      <c r="BJ48" s="10">
        <f t="shared" si="71"/>
        <v>1221.9816202065304</v>
      </c>
    </row>
    <row r="49" spans="1:59" hidden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hidden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x14ac:dyDescent="0.35">
      <c r="A51" s="13" t="s">
        <v>34</v>
      </c>
      <c r="B51" s="13"/>
      <c r="C51" s="13"/>
      <c r="D51" s="13"/>
      <c r="E51" s="13"/>
      <c r="F51" s="13"/>
      <c r="G51" s="13"/>
      <c r="H51" s="13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x14ac:dyDescent="0.35">
      <c r="A52" s="13" t="s">
        <v>1</v>
      </c>
      <c r="B52" s="13"/>
      <c r="C52" s="13"/>
      <c r="D52" s="13"/>
      <c r="E52" s="13"/>
      <c r="F52" s="13"/>
      <c r="G52" s="13"/>
      <c r="H52" s="13"/>
      <c r="I52"/>
      <c r="J52"/>
      <c r="K52"/>
      <c r="L52"/>
      <c r="M52"/>
      <c r="N52"/>
      <c r="O52"/>
      <c r="P52"/>
      <c r="Q52"/>
      <c r="R52"/>
      <c r="S52"/>
      <c r="T52"/>
      <c r="U52"/>
      <c r="V52" s="10"/>
      <c r="W52"/>
      <c r="X52"/>
      <c r="Y52"/>
      <c r="Z52"/>
      <c r="AA52"/>
      <c r="AB52"/>
      <c r="AC52"/>
      <c r="AD52"/>
      <c r="AE52" s="10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  <row r="53" spans="1:59" x14ac:dyDescent="0.35">
      <c r="A53" s="1" t="s">
        <v>2</v>
      </c>
      <c r="B53" s="12" t="s">
        <v>104</v>
      </c>
      <c r="C53" s="12" t="s">
        <v>105</v>
      </c>
      <c r="D53" s="1" t="s">
        <v>106</v>
      </c>
      <c r="E53" s="1" t="s">
        <v>107</v>
      </c>
      <c r="F53" s="1" t="s">
        <v>35</v>
      </c>
      <c r="G53" s="1" t="s">
        <v>39</v>
      </c>
      <c r="H53" s="1" t="s">
        <v>40</v>
      </c>
      <c r="I53" s="1" t="s">
        <v>41</v>
      </c>
      <c r="J53" s="1" t="s">
        <v>42</v>
      </c>
      <c r="K53" s="1" t="s">
        <v>43</v>
      </c>
      <c r="L53" s="1" t="s">
        <v>44</v>
      </c>
      <c r="M53" s="1" t="s">
        <v>45</v>
      </c>
      <c r="N53" s="1" t="s">
        <v>46</v>
      </c>
      <c r="O53" s="1" t="s">
        <v>47</v>
      </c>
      <c r="P53" s="1" t="s">
        <v>48</v>
      </c>
      <c r="Q53" s="1" t="s">
        <v>49</v>
      </c>
      <c r="R53" s="1" t="s">
        <v>50</v>
      </c>
      <c r="S53" s="1" t="s">
        <v>36</v>
      </c>
      <c r="T53" s="1" t="s">
        <v>80</v>
      </c>
      <c r="U53" s="1" t="s">
        <v>81</v>
      </c>
      <c r="V53" s="1" t="s">
        <v>82</v>
      </c>
      <c r="W53" s="1" t="s">
        <v>83</v>
      </c>
      <c r="X53" s="1" t="s">
        <v>84</v>
      </c>
      <c r="Y53" s="1" t="s">
        <v>85</v>
      </c>
      <c r="Z53" s="1" t="s">
        <v>86</v>
      </c>
      <c r="AA53" s="1" t="s">
        <v>87</v>
      </c>
      <c r="AB53" s="1" t="s">
        <v>88</v>
      </c>
      <c r="AC53" s="1" t="s">
        <v>89</v>
      </c>
      <c r="AD53" s="1" t="s">
        <v>90</v>
      </c>
      <c r="AE53" s="1" t="s">
        <v>91</v>
      </c>
      <c r="AF53" s="1" t="s">
        <v>37</v>
      </c>
      <c r="AG53" s="1" t="s">
        <v>92</v>
      </c>
      <c r="AH53" s="1" t="s">
        <v>93</v>
      </c>
      <c r="AI53" s="1" t="s">
        <v>94</v>
      </c>
      <c r="AJ53" s="1" t="s">
        <v>95</v>
      </c>
      <c r="AK53" s="1" t="s">
        <v>96</v>
      </c>
      <c r="AL53" s="1" t="s">
        <v>97</v>
      </c>
      <c r="AM53" s="1" t="s">
        <v>98</v>
      </c>
      <c r="AN53" s="1" t="s">
        <v>99</v>
      </c>
      <c r="AO53" s="1" t="s">
        <v>100</v>
      </c>
      <c r="AP53" s="1" t="s">
        <v>101</v>
      </c>
      <c r="AQ53" s="1" t="s">
        <v>102</v>
      </c>
      <c r="AR53" s="1" t="s">
        <v>103</v>
      </c>
      <c r="AS53" s="1" t="s">
        <v>63</v>
      </c>
      <c r="AT53" s="1" t="s">
        <v>64</v>
      </c>
      <c r="AU53" s="1" t="s">
        <v>65</v>
      </c>
      <c r="AV53" s="1" t="s">
        <v>66</v>
      </c>
      <c r="AW53" s="1" t="s">
        <v>67</v>
      </c>
      <c r="AX53"/>
      <c r="AY53"/>
      <c r="AZ53"/>
      <c r="BA53"/>
      <c r="BB53"/>
      <c r="BC53"/>
      <c r="BD53"/>
      <c r="BE53"/>
      <c r="BF53"/>
      <c r="BG53"/>
    </row>
    <row r="54" spans="1:59" x14ac:dyDescent="0.35">
      <c r="A54" t="s">
        <v>5</v>
      </c>
      <c r="B54" s="11">
        <f>SUM(C54:E54)</f>
        <v>1485.8872947804518</v>
      </c>
      <c r="C54" s="11">
        <v>51.94744115376659</v>
      </c>
      <c r="D54" s="11">
        <f>SUMIF([1]!tbl_PRM_Activity[Borough_Derived_SEL],A54,[1]!tbl_PRM_Activity[Annualised_Activity_Volume])/52</f>
        <v>1340.1154820537454</v>
      </c>
      <c r="E54" s="11">
        <f>SUMIF([1]!tbl_111Online_Activity[Borough],A54, [1]!tbl_111Online_Activity[Borough_111Online_Activity])/52</f>
        <v>93.824371572939853</v>
      </c>
      <c r="F54" s="11">
        <f>(SUMIFS([1]!tbl_PRM_Activity[Annualised_Activity_Volume],[1]!tbl_PRM_Activity[Time_Variant_4_Label],F$53,[1]!tbl_PRM_Activity[Borough_Derived_SEL],A54)+SUMIFS([1]!tbl_111Online_Activity[Borough_111Online_Activity],[1]!tbl_111Online_Activity[Time_Variant_4_Label],F$53,[1]!tbl_111Online_Activity[Borough],A54))/52</f>
        <v>540.21029841976099</v>
      </c>
      <c r="G54" s="11">
        <f>SUMIFS([1]!tbl_PRM_Activity[Annualised_Activity_Volume],[1]!tbl_PRM_Activity[Time_Variant_4_Label],F$53,[1]!tbl_PRM_Activity[Borough_Derived_SEL],A54, [1]!tbl_PRM_Activity[Initial_Dx_Amb_Cat1&amp;2],1)/52</f>
        <v>21.034594992307763</v>
      </c>
      <c r="H54" s="10">
        <f>F54-G54</f>
        <v>519.17570342745319</v>
      </c>
      <c r="I54" s="10">
        <f>SUMIFS([1]!tbl_PRM_Activity[Annualised_Activity_Volume],[1]!tbl_PRM_Activity[Time_Variant_4_Label],F$53,[1]!tbl_PRM_Activity[Borough_Derived_SEL],A54,[1]!tbl_PRM_Activity[Initial_Dx_Amb_Cat1&amp;2],0, [1]!tbl_PRM_Activity[Example 2: Call Handling: Modules 0 &amp; 1 - No Direct Booking],1)/52</f>
        <v>52.542402213462132</v>
      </c>
      <c r="J54" s="10">
        <f>H54-I54</f>
        <v>466.63330121399105</v>
      </c>
      <c r="K54" s="11">
        <f>SUMIFS([1]!tbl_PRM_Activity[Annualised_Activity_Volume],[1]!tbl_PRM_Activity[Time_Variant_4_Label],F$53,[1]!tbl_PRM_Activity[Borough_Derived_SEL],A54, [1]!tbl_PRM_Activity[Initial_Dx_Amb_Cat1&amp;2],0,[1]!tbl_PRM_Activity[Example 3: Call Handling: Modules 0 &amp; 1 -  With Direct Booking],1)/52</f>
        <v>142.69210293462649</v>
      </c>
      <c r="L54" s="10">
        <f>H54-K54</f>
        <v>376.48360049282667</v>
      </c>
      <c r="M54" s="10">
        <f>SUMIFS([1]!tbl_PRM_Activity[Annualised_Activity_Volume],[1]!tbl_PRM_Activity[Time_Variant_4_Label],F$53,[1]!tbl_PRM_Activity[Borough_Derived_SEL],A54, [1]!tbl_PRM_Activity[Initial_Dx_Amb_Cat1&amp;2],0,[1]!tbl_PRM_Activity[Example 4: Module 0 &amp; 1 - with Direct Booking to GP &amp; GPOOH],1)/52</f>
        <v>144.58022551731909</v>
      </c>
      <c r="N54" s="10">
        <f>H54-M54</f>
        <v>374.59547791013409</v>
      </c>
      <c r="O54" s="10">
        <f>SUMIFS([1]!tbl_PRM_Activity[Annualised_Activity_Volume],[1]!tbl_PRM_Activity[Time_Variant_4_Label],F$53,[1]!tbl_PRM_Activity[Borough_Derived_SEL],A54, [1]!tbl_PRM_Activity[Initial_Dx_Amb_Cat1&amp;2],0,[1]!tbl_PRM_Activity[Example 5: Module 0 &amp; 1 - with Direct Booking to GP &amp; GPOOH &amp; Signposting to GP],1)/52</f>
        <v>145.8173116557808</v>
      </c>
      <c r="P54" s="10">
        <f>H54-O54</f>
        <v>373.35839177167236</v>
      </c>
      <c r="Q54" s="10">
        <f>SUMIFS([1]!tbl_PRM_Activity[Annualised_Activity_Volume],[1]!tbl_PRM_Activity[Time_Variant_4_Label],F$53,[1]!tbl_PRM_Activity[Borough_Derived_SEL],A54, [1]!tbl_PRM_Activity[Initial_Dx_Amb_Cat1&amp;2],0,[1]!tbl_PRM_Activity[Example 6: Module 0 &amp; 1 - with Direct Booking to GP, GP hub, GPOOH, ED for injury &amp; Signposting to GP],1)/52</f>
        <v>207.25944584616843</v>
      </c>
      <c r="R54" s="10">
        <f>H54-Q54</f>
        <v>311.91625758128475</v>
      </c>
      <c r="S54" s="11">
        <f>(SUMIFS([1]!tbl_PRM_Activity[Annualised_Activity_Volume],[1]!tbl_PRM_Activity[Time_Variant_4_Label],S$53,[1]!tbl_PRM_Activity[Borough_Derived_SEL],A54)+SUMIFS([1]!tbl_111Online_Activity[Borough_111Online_Activity],[1]!tbl_111Online_Activity[Time_Variant_4_Label],S$53,[1]!tbl_111Online_Activity[Borough],A54))/52</f>
        <v>359.55326558347292</v>
      </c>
      <c r="T54" s="11">
        <f>SUMIFS([1]!tbl_PRM_Activity[Annualised_Activity_Volume],[1]!tbl_PRM_Activity[Time_Variant_4_Label],S$53,[1]!tbl_PRM_Activity[Borough_Derived_SEL],A54, [1]!tbl_PRM_Activity[Initial_Dx_Amb_Cat1&amp;2],1)/52</f>
        <v>18.828075473076989</v>
      </c>
      <c r="U54" s="10">
        <f>S54-T54</f>
        <v>340.72519011039594</v>
      </c>
      <c r="V54" s="10">
        <f>SUMIFS([1]!tbl_PRM_Activity[Annualised_Activity_Volume],[1]!tbl_PRM_Activity[Time_Variant_4_Label],S$53,[1]!tbl_PRM_Activity[Borough_Derived_SEL],A54,[1]!tbl_PRM_Activity[Initial_Dx_Amb_Cat1&amp;2],0,[1]!tbl_PRM_Activity[Example 2: Call Handling: Modules 0 &amp; 1 - No Direct Booking],1)/52</f>
        <v>22.809804365384672</v>
      </c>
      <c r="W54" s="10">
        <f>U54-V54</f>
        <v>317.91538574501129</v>
      </c>
      <c r="X54" s="11">
        <f>SUMIFS([1]!tbl_PRM_Activity[Annualised_Activity_Volume],[1]!tbl_PRM_Activity[Time_Variant_4_Label],S$53,[1]!tbl_PRM_Activity[Borough_Derived_SEL],A54, [1]!tbl_PRM_Activity[Initial_Dx_Amb_Cat1&amp;2],0,[1]!tbl_PRM_Activity[Example 3: Call Handling: Modules 0 &amp; 1 -  With Direct Booking],1)/52</f>
        <v>56.564434678846958</v>
      </c>
      <c r="Y54" s="10">
        <f>U54-X54</f>
        <v>284.16075543154898</v>
      </c>
      <c r="Z54" s="10">
        <f>SUMIFS([1]!tbl_PRM_Activity[Annualised_Activity_Volume],[1]!tbl_PRM_Activity[Time_Variant_4_Label],S$53,[1]!tbl_PRM_Activity[Borough_Derived_SEL],A54, [1]!tbl_PRM_Activity[Initial_Dx_Amb_Cat1&amp;2],0,[1]!tbl_PRM_Activity[Example 4: Module 0 &amp; 1 - with Direct Booking to GP &amp; GPOOH],1)/52</f>
        <v>69.772087492309439</v>
      </c>
      <c r="AA54" s="10">
        <f>U54-Z54</f>
        <v>270.95310261808652</v>
      </c>
      <c r="AB54" s="10">
        <f>SUMIFS([1]!tbl_PRM_Activity[Annualised_Activity_Volume],[1]!tbl_PRM_Activity[Time_Variant_4_Label],S$53,[1]!tbl_PRM_Activity[Borough_Derived_SEL],A54, [1]!tbl_PRM_Activity[Initial_Dx_Amb_Cat1&amp;2],0,[1]!tbl_PRM_Activity[Example 5: Module 0 &amp; 1 - with Direct Booking to GP &amp; GPOOH &amp; Signposting to GP],1)/52</f>
        <v>70.501811328848007</v>
      </c>
      <c r="AC54" s="10">
        <f>U54-AB54</f>
        <v>270.22337878154792</v>
      </c>
      <c r="AD54" s="10">
        <f>SUMIFS([1]!tbl_PRM_Activity[Annualised_Activity_Volume],[1]!tbl_PRM_Activity[Time_Variant_4_Label],S$53,[1]!tbl_PRM_Activity[Borough_Derived_SEL],A54, [1]!tbl_PRM_Activity[Initial_Dx_Amb_Cat1&amp;2],0,[1]!tbl_PRM_Activity[Example 6: Module 0 &amp; 1 - with Direct Booking to GP, GP hub, GPOOH, ED for injury &amp; Signposting to GP],1)/52</f>
        <v>86.81471224231116</v>
      </c>
      <c r="AE54" s="10">
        <f>U54-AD54</f>
        <v>253.9104778680848</v>
      </c>
      <c r="AF54" s="11">
        <f>(SUMIFS([1]!tbl_PRM_Activity[Annualised_Activity_Volume],[1]!tbl_PRM_Activity[Time_Variant_4_Label],AF$53,[1]!tbl_PRM_Activity[Borough_Derived_SEL],A54)+SUMIFS([1]!tbl_111Online_Activity[Borough_111Online_Activity],[1]!tbl_111Online_Activity[Time_Variant_4_Label],AF$53,[1]!tbl_111Online_Activity[Borough],A54))/52</f>
        <v>534.17628962356264</v>
      </c>
      <c r="AG54" s="11">
        <f>SUMIFS([1]!tbl_PRM_Activity[Annualised_Activity_Volume],[1]!tbl_PRM_Activity[Time_Variant_4_Label],AF$53,[1]!tbl_PRM_Activity[Borough_Derived_SEL],A54, [1]!tbl_PRM_Activity[Initial_Dx_Amb_Cat1&amp;2],1)/52</f>
        <v>19.773883630769227</v>
      </c>
      <c r="AH54" s="10">
        <f>AF54-AG54</f>
        <v>514.40240599279343</v>
      </c>
      <c r="AI54" s="11">
        <f>SUMIFS([1]!tbl_PRM_Activity[Annualised_Activity_Volume],[1]!tbl_PRM_Activity[Time_Variant_4_Label],AF$53,[1]!tbl_PRM_Activity[Borough_Derived_SEL],A54, [1]!tbl_PRM_Activity[Initial_Dx_Amb_Cat1&amp;2],0,[1]!tbl_PRM_Activity[Example 2: Call Handling: Modules 0 &amp; 1 - No Direct Booking],1)/52</f>
        <v>45.398858480768951</v>
      </c>
      <c r="AJ54" s="10">
        <f>AH54-AI54</f>
        <v>469.00354751202451</v>
      </c>
      <c r="AK54" s="11">
        <f>SUMIFS([1]!tbl_PRM_Activity[Annualised_Activity_Volume],[1]!tbl_PRM_Activity[Time_Variant_4_Label],AF$53,[1]!tbl_PRM_Activity[Borough_Derived_SEL],A54, [1]!tbl_PRM_Activity[Initial_Dx_Amb_Cat1&amp;2],0,[1]!tbl_PRM_Activity[Example 3: Call Handling: Modules 0 &amp; 1 -  With Direct Booking],1)/52</f>
        <v>67.881903419230468</v>
      </c>
      <c r="AL54" s="10">
        <f>AH54-AK54</f>
        <v>446.52050257356296</v>
      </c>
      <c r="AM54" s="10">
        <f>SUMIFS([1]!tbl_PRM_Activity[Annualised_Activity_Volume],[1]!tbl_PRM_Activity[Time_Variant_4_Label],AF$53,[1]!tbl_PRM_Activity[Borough_Derived_SEL],A54, [1]!tbl_PRM_Activity[Initial_Dx_Amb_Cat1&amp;2],0,[1]!tbl_PRM_Activity[Example 4: Module 0 &amp; 1 - with Direct Booking to GP &amp; GPOOH],1)/52</f>
        <v>89.895133705766654</v>
      </c>
      <c r="AN54" s="10">
        <f>AH54-AM54</f>
        <v>424.50727228702681</v>
      </c>
      <c r="AO54" s="10">
        <f>SUMIFS([1]!tbl_PRM_Activity[Annualised_Activity_Volume],[1]!tbl_PRM_Activity[Time_Variant_4_Label],AF$53,[1]!tbl_PRM_Activity[Borough_Derived_SEL],A54, [1]!tbl_PRM_Activity[Initial_Dx_Amb_Cat1&amp;2],0,[1]!tbl_PRM_Activity[Example 5: Module 0 &amp; 1 - with Direct Booking to GP &amp; GPOOH &amp; Signposting to GP],1)/52</f>
        <v>91.539273773073987</v>
      </c>
      <c r="AP54" s="10">
        <f>AH54-AO54</f>
        <v>422.86313221971943</v>
      </c>
      <c r="AQ54" s="10">
        <f>SUMIFS([1]!tbl_PRM_Activity[Annualised_Activity_Volume],[1]!tbl_PRM_Activity[Time_Variant_4_Label],AF$53,[1]!tbl_PRM_Activity[Borough_Derived_SEL],A54, [1]!tbl_PRM_Activity[Initial_Dx_Amb_Cat1&amp;2],0,[1]!tbl_PRM_Activity[Example 6: Module 0 &amp; 1 - with Direct Booking to GP, GP hub, GPOOH, ED for injury &amp; Signposting to GP],1)/52</f>
        <v>149.2789746442177</v>
      </c>
      <c r="AR54" s="10">
        <f>AH54-AQ54</f>
        <v>365.12343134857576</v>
      </c>
      <c r="AS54" s="10">
        <f t="shared" ref="AS54:AS61" si="72">SUM(J54,W54,AJ54)</f>
        <v>1253.5522344710268</v>
      </c>
      <c r="AT54" s="10">
        <f t="shared" ref="AT54:AT61" si="73">SUM(L54,Y54,AL54)</f>
        <v>1107.1648584979387</v>
      </c>
      <c r="AU54" s="10">
        <f t="shared" ref="AU54:AU61" si="74">SUM(N54,AA54,AN54)</f>
        <v>1070.0558528152474</v>
      </c>
      <c r="AV54" s="10">
        <f t="shared" ref="AV54:AV61" si="75">SUM(P54,AC54,AP54)</f>
        <v>1066.4449027729397</v>
      </c>
      <c r="AW54" s="10">
        <f>SUM(R54,AE54,AR54)</f>
        <v>930.95016679794537</v>
      </c>
      <c r="AX54"/>
      <c r="AY54"/>
      <c r="AZ54"/>
      <c r="BA54"/>
      <c r="BB54"/>
      <c r="BC54"/>
      <c r="BD54"/>
      <c r="BE54"/>
      <c r="BF54"/>
      <c r="BG54"/>
    </row>
    <row r="55" spans="1:59" x14ac:dyDescent="0.35">
      <c r="A55" t="s">
        <v>6</v>
      </c>
      <c r="B55" s="11">
        <f t="shared" ref="B55:B61" si="76">SUM(C55:E55)</f>
        <v>1959.1720313993383</v>
      </c>
      <c r="C55" s="11">
        <v>62.020119001686218</v>
      </c>
      <c r="D55" s="11">
        <f>SUMIF([1]!tbl_PRM_Activity[Borough_Derived_SEL],A55,[1]!tbl_PRM_Activity[Annualised_Activity_Volume])/52</f>
        <v>1772.9874024631877</v>
      </c>
      <c r="E55" s="11">
        <f>SUMIF([1]!tbl_111Online_Activity[Borough],A55, [1]!tbl_111Online_Activity[Borough_111Online_Activity])/52</f>
        <v>124.16450993446448</v>
      </c>
      <c r="F55" s="11">
        <f>(SUMIFS([1]!tbl_PRM_Activity[Annualised_Activity_Volume],[1]!tbl_PRM_Activity[Time_Variant_4_Label],F$53,[1]!tbl_PRM_Activity[Borough_Derived_SEL],A55)+SUMIFS([1]!tbl_111Online_Activity[Borough_111Online_Activity],[1]!tbl_111Online_Activity[Time_Variant_4_Label],F$53,[1]!tbl_111Online_Activity[Borough],A55))/52</f>
        <v>697.00237578008921</v>
      </c>
      <c r="G55" s="11">
        <f>SUMIFS([1]!tbl_PRM_Activity[Annualised_Activity_Volume],[1]!tbl_PRM_Activity[Time_Variant_4_Label],F$53,[1]!tbl_PRM_Activity[Borough_Derived_SEL],A55, [1]!tbl_PRM_Activity[Initial_Dx_Amb_Cat1&amp;2],1)/52</f>
        <v>28.616701340384566</v>
      </c>
      <c r="H55" s="10">
        <f t="shared" ref="H55:H61" si="77">F55-G55</f>
        <v>668.38567443970464</v>
      </c>
      <c r="I55" s="10">
        <f>SUMIFS([1]!tbl_PRM_Activity[Annualised_Activity_Volume],[1]!tbl_PRM_Activity[Time_Variant_4_Label],F$53,[1]!tbl_PRM_Activity[Borough_Derived_SEL],A55,[1]!tbl_PRM_Activity[Initial_Dx_Amb_Cat1&amp;2],0, [1]!tbl_PRM_Activity[Example 2: Call Handling: Modules 0 &amp; 1 - No Direct Booking],1)/52</f>
        <v>68.642270313463229</v>
      </c>
      <c r="J55" s="10">
        <f t="shared" ref="J55:J61" si="78">H55-I55</f>
        <v>599.74340412624144</v>
      </c>
      <c r="K55" s="11">
        <f>SUMIFS([1]!tbl_PRM_Activity[Annualised_Activity_Volume],[1]!tbl_PRM_Activity[Time_Variant_4_Label],F$53,[1]!tbl_PRM_Activity[Borough_Derived_SEL],A55, [1]!tbl_PRM_Activity[Initial_Dx_Amb_Cat1&amp;2],0,[1]!tbl_PRM_Activity[Example 3: Call Handling: Modules 0 &amp; 1 -  With Direct Booking],1)/52</f>
        <v>174.24484157501405</v>
      </c>
      <c r="L55" s="10">
        <f t="shared" ref="L55:L61" si="79">H55-K55</f>
        <v>494.14083286469059</v>
      </c>
      <c r="M55" s="10">
        <f>SUMIFS([1]!tbl_PRM_Activity[Annualised_Activity_Volume],[1]!tbl_PRM_Activity[Time_Variant_4_Label],F$53,[1]!tbl_PRM_Activity[Borough_Derived_SEL],A55, [1]!tbl_PRM_Activity[Initial_Dx_Amb_Cat1&amp;2],0,[1]!tbl_PRM_Activity[Example 4: Module 0 &amp; 1 - with Direct Booking to GP &amp; GPOOH],1)/52</f>
        <v>176.41579550578334</v>
      </c>
      <c r="N55" s="10">
        <f t="shared" ref="N55:N61" si="80">H55-M55</f>
        <v>491.96987893392134</v>
      </c>
      <c r="O55" s="10">
        <f>SUMIFS([1]!tbl_PRM_Activity[Annualised_Activity_Volume],[1]!tbl_PRM_Activity[Time_Variant_4_Label],F$53,[1]!tbl_PRM_Activity[Borough_Derived_SEL],A55, [1]!tbl_PRM_Activity[Initial_Dx_Amb_Cat1&amp;2],0,[1]!tbl_PRM_Activity[Example 5: Module 0 &amp; 1 - with Direct Booking to GP &amp; GPOOH &amp; Signposting to GP],1)/52</f>
        <v>178.40263162501378</v>
      </c>
      <c r="P55" s="10">
        <f t="shared" ref="P55:P61" si="81">H55-O55</f>
        <v>489.98304281469086</v>
      </c>
      <c r="Q55" s="10">
        <f>SUMIFS([1]!tbl_PRM_Activity[Annualised_Activity_Volume],[1]!tbl_PRM_Activity[Time_Variant_4_Label],F$53,[1]!tbl_PRM_Activity[Borough_Derived_SEL],A55, [1]!tbl_PRM_Activity[Initial_Dx_Amb_Cat1&amp;2],0,[1]!tbl_PRM_Activity[Example 6: Module 0 &amp; 1 - with Direct Booking to GP, GP hub, GPOOH, ED for injury &amp; Signposting to GP],1)/52</f>
        <v>255.21842317116813</v>
      </c>
      <c r="R55" s="10">
        <f t="shared" ref="R55:R61" si="82">H55-Q55</f>
        <v>413.16725126853652</v>
      </c>
      <c r="S55" s="11">
        <f>(SUMIFS([1]!tbl_PRM_Activity[Annualised_Activity_Volume],[1]!tbl_PRM_Activity[Time_Variant_4_Label],S$53,[1]!tbl_PRM_Activity[Borough_Derived_SEL],A55)+SUMIFS([1]!tbl_111Online_Activity[Borough_111Online_Activity],[1]!tbl_111Online_Activity[Time_Variant_4_Label],S$53,[1]!tbl_111Online_Activity[Borough],A55))/52</f>
        <v>464.33889315970868</v>
      </c>
      <c r="T55" s="11">
        <f>SUMIFS([1]!tbl_PRM_Activity[Annualised_Activity_Volume],[1]!tbl_PRM_Activity[Time_Variant_4_Label],S$53,[1]!tbl_PRM_Activity[Borough_Derived_SEL],A55, [1]!tbl_PRM_Activity[Initial_Dx_Amb_Cat1&amp;2],1)/52</f>
        <v>27.003019076923067</v>
      </c>
      <c r="U55" s="10">
        <f t="shared" ref="U55:U61" si="83">S55-T55</f>
        <v>437.33587408278561</v>
      </c>
      <c r="V55" s="10">
        <f>SUMIFS([1]!tbl_PRM_Activity[Annualised_Activity_Volume],[1]!tbl_PRM_Activity[Time_Variant_4_Label],S$53,[1]!tbl_PRM_Activity[Borough_Derived_SEL],A55,[1]!tbl_PRM_Activity[Initial_Dx_Amb_Cat1&amp;2],0,[1]!tbl_PRM_Activity[Example 2: Call Handling: Modules 0 &amp; 1 - No Direct Booking],1)/52</f>
        <v>30.344150398076863</v>
      </c>
      <c r="W55" s="10">
        <f t="shared" ref="W55:W61" si="84">U55-V55</f>
        <v>406.99172368470875</v>
      </c>
      <c r="X55" s="11">
        <f>SUMIFS([1]!tbl_PRM_Activity[Annualised_Activity_Volume],[1]!tbl_PRM_Activity[Time_Variant_4_Label],S$53,[1]!tbl_PRM_Activity[Borough_Derived_SEL],A55, [1]!tbl_PRM_Activity[Initial_Dx_Amb_Cat1&amp;2],0,[1]!tbl_PRM_Activity[Example 3: Call Handling: Modules 0 &amp; 1 -  With Direct Booking],1)/52</f>
        <v>65.012031650001219</v>
      </c>
      <c r="Y55" s="10">
        <f t="shared" ref="Y55:Y61" si="85">U55-X55</f>
        <v>372.32384243278437</v>
      </c>
      <c r="Z55" s="10">
        <f>SUMIFS([1]!tbl_PRM_Activity[Annualised_Activity_Volume],[1]!tbl_PRM_Activity[Time_Variant_4_Label],S$53,[1]!tbl_PRM_Activity[Borough_Derived_SEL],A55, [1]!tbl_PRM_Activity[Initial_Dx_Amb_Cat1&amp;2],0,[1]!tbl_PRM_Activity[Example 4: Module 0 &amp; 1 - with Direct Booking to GP &amp; GPOOH],1)/52</f>
        <v>91.679284642312041</v>
      </c>
      <c r="AA55" s="10">
        <f t="shared" ref="AA55:AA61" si="86">U55-Z55</f>
        <v>345.65658944047357</v>
      </c>
      <c r="AB55" s="10">
        <f>SUMIFS([1]!tbl_PRM_Activity[Annualised_Activity_Volume],[1]!tbl_PRM_Activity[Time_Variant_4_Label],S$53,[1]!tbl_PRM_Activity[Borough_Derived_SEL],A55, [1]!tbl_PRM_Activity[Initial_Dx_Amb_Cat1&amp;2],0,[1]!tbl_PRM_Activity[Example 5: Module 0 &amp; 1 - with Direct Booking to GP &amp; GPOOH &amp; Signposting to GP],1)/52</f>
        <v>92.673162194235132</v>
      </c>
      <c r="AC55" s="10">
        <f t="shared" ref="AC55:AC61" si="87">U55-AB55</f>
        <v>344.66271188855046</v>
      </c>
      <c r="AD55" s="10">
        <f>SUMIFS([1]!tbl_PRM_Activity[Annualised_Activity_Volume],[1]!tbl_PRM_Activity[Time_Variant_4_Label],S$53,[1]!tbl_PRM_Activity[Borough_Derived_SEL],A55, [1]!tbl_PRM_Activity[Initial_Dx_Amb_Cat1&amp;2],0,[1]!tbl_PRM_Activity[Example 6: Module 0 &amp; 1 - with Direct Booking to GP, GP hub, GPOOH, ED for injury &amp; Signposting to GP],1)/52</f>
        <v>119.42460776923943</v>
      </c>
      <c r="AE55" s="10">
        <f t="shared" ref="AE55:AE61" si="88">U55-AD55</f>
        <v>317.91126631354621</v>
      </c>
      <c r="AF55" s="11">
        <f>(SUMIFS([1]!tbl_PRM_Activity[Annualised_Activity_Volume],[1]!tbl_PRM_Activity[Time_Variant_4_Label],AF$53,[1]!tbl_PRM_Activity[Borough_Derived_SEL],A55)+SUMIFS([1]!tbl_111Online_Activity[Borough_111Online_Activity],[1]!tbl_111Online_Activity[Time_Variant_4_Label],AF$53,[1]!tbl_111Online_Activity[Borough],A55))/52</f>
        <v>735.81064345812786</v>
      </c>
      <c r="AG55" s="11">
        <f>SUMIFS([1]!tbl_PRM_Activity[Annualised_Activity_Volume],[1]!tbl_PRM_Activity[Time_Variant_4_Label],AF$53,[1]!tbl_PRM_Activity[Borough_Derived_SEL],A55, [1]!tbl_PRM_Activity[Initial_Dx_Amb_Cat1&amp;2],1)/52</f>
        <v>28.436360488461521</v>
      </c>
      <c r="AH55" s="10">
        <f t="shared" ref="AH55:AH61" si="89">AF55-AG55</f>
        <v>707.3742829696663</v>
      </c>
      <c r="AI55" s="11">
        <f>SUMIFS([1]!tbl_PRM_Activity[Annualised_Activity_Volume],[1]!tbl_PRM_Activity[Time_Variant_4_Label],AF$53,[1]!tbl_PRM_Activity[Borough_Derived_SEL],A55, [1]!tbl_PRM_Activity[Initial_Dx_Amb_Cat1&amp;2],0,[1]!tbl_PRM_Activity[Example 2: Call Handling: Modules 0 &amp; 1 - No Direct Booking],1)/52</f>
        <v>66.333333044229917</v>
      </c>
      <c r="AJ55" s="10">
        <f t="shared" ref="AJ55:AJ61" si="90">AH55-AI55</f>
        <v>641.04094992543639</v>
      </c>
      <c r="AK55" s="11">
        <f>SUMIFS([1]!tbl_PRM_Activity[Annualised_Activity_Volume],[1]!tbl_PRM_Activity[Time_Variant_4_Label],AF$53,[1]!tbl_PRM_Activity[Borough_Derived_SEL],A55, [1]!tbl_PRM_Activity[Initial_Dx_Amb_Cat1&amp;2],0,[1]!tbl_PRM_Activity[Example 3: Call Handling: Modules 0 &amp; 1 -  With Direct Booking],1)/52</f>
        <v>91.985326286535624</v>
      </c>
      <c r="AL55" s="10">
        <f t="shared" ref="AL55:AL61" si="91">AH55-AK55</f>
        <v>615.38895668313069</v>
      </c>
      <c r="AM55" s="10">
        <f>SUMIFS([1]!tbl_PRM_Activity[Annualised_Activity_Volume],[1]!tbl_PRM_Activity[Time_Variant_4_Label],AF$53,[1]!tbl_PRM_Activity[Borough_Derived_SEL],A55, [1]!tbl_PRM_Activity[Initial_Dx_Amb_Cat1&amp;2],0,[1]!tbl_PRM_Activity[Example 4: Module 0 &amp; 1 - with Direct Booking to GP &amp; GPOOH],1)/52</f>
        <v>125.63856874037553</v>
      </c>
      <c r="AN55" s="10">
        <f t="shared" ref="AN55:AN61" si="92">AH55-AM55</f>
        <v>581.73571422929081</v>
      </c>
      <c r="AO55" s="10">
        <f>SUMIFS([1]!tbl_PRM_Activity[Annualised_Activity_Volume],[1]!tbl_PRM_Activity[Time_Variant_4_Label],AF$53,[1]!tbl_PRM_Activity[Borough_Derived_SEL],A55, [1]!tbl_PRM_Activity[Initial_Dx_Amb_Cat1&amp;2],0,[1]!tbl_PRM_Activity[Example 5: Module 0 &amp; 1 - with Direct Booking to GP &amp; GPOOH &amp; Signposting to GP],1)/52</f>
        <v>127.52693735960597</v>
      </c>
      <c r="AP55" s="10">
        <f t="shared" ref="AP55:AP61" si="93">AH55-AO55</f>
        <v>579.8473456100603</v>
      </c>
      <c r="AQ55" s="10">
        <f>SUMIFS([1]!tbl_PRM_Activity[Annualised_Activity_Volume],[1]!tbl_PRM_Activity[Time_Variant_4_Label],AF$53,[1]!tbl_PRM_Activity[Borough_Derived_SEL],A55, [1]!tbl_PRM_Activity[Initial_Dx_Amb_Cat1&amp;2],0,[1]!tbl_PRM_Activity[Example 6: Module 0 &amp; 1 - with Direct Booking to GP, GP hub, GPOOH, ED for injury &amp; Signposting to GP],1)/52</f>
        <v>238.35156934230568</v>
      </c>
      <c r="AR55" s="10">
        <f t="shared" ref="AR55:AR61" si="94">AH55-AQ55</f>
        <v>469.02271362736064</v>
      </c>
      <c r="AS55" s="10">
        <f t="shared" si="72"/>
        <v>1647.7760777363865</v>
      </c>
      <c r="AT55" s="10">
        <f t="shared" si="73"/>
        <v>1481.8536319806058</v>
      </c>
      <c r="AU55" s="10">
        <f t="shared" si="74"/>
        <v>1419.3621826036856</v>
      </c>
      <c r="AV55" s="10">
        <f t="shared" si="75"/>
        <v>1414.4931003133015</v>
      </c>
      <c r="AW55" s="10">
        <f t="shared" ref="AW55:AW61" si="95">SUM(R55,AE55,AR55)</f>
        <v>1200.1012312094433</v>
      </c>
      <c r="AX55"/>
      <c r="AY55"/>
      <c r="AZ55"/>
      <c r="BA55"/>
      <c r="BB55"/>
      <c r="BC55"/>
      <c r="BD55"/>
      <c r="BE55"/>
      <c r="BF55"/>
      <c r="BG55"/>
    </row>
    <row r="56" spans="1:59" x14ac:dyDescent="0.35">
      <c r="A56" t="s">
        <v>7</v>
      </c>
      <c r="B56" s="11">
        <f t="shared" si="76"/>
        <v>2065.306130671519</v>
      </c>
      <c r="C56" s="11">
        <v>93.103737694085794</v>
      </c>
      <c r="D56" s="11">
        <f>SUMIF([1]!tbl_PRM_Activity[Borough_Derived_SEL],A56,[1]!tbl_PRM_Activity[Annualised_Activity_Volume])/52</f>
        <v>1843.1907005708838</v>
      </c>
      <c r="E56" s="11">
        <f>SUMIF([1]!tbl_111Online_Activity[Borough],A56, [1]!tbl_111Online_Activity[Borough_111Online_Activity])/52</f>
        <v>129.01169240654957</v>
      </c>
      <c r="F56" s="11">
        <f>(SUMIFS([1]!tbl_PRM_Activity[Annualised_Activity_Volume],[1]!tbl_PRM_Activity[Time_Variant_4_Label],F$53,[1]!tbl_PRM_Activity[Borough_Derived_SEL],A56)+SUMIFS([1]!tbl_111Online_Activity[Borough_111Online_Activity],[1]!tbl_111Online_Activity[Time_Variant_4_Label],F$53,[1]!tbl_111Online_Activity[Borough],A56))/52</f>
        <v>790.24616620282848</v>
      </c>
      <c r="G56" s="11">
        <f>SUMIFS([1]!tbl_PRM_Activity[Annualised_Activity_Volume],[1]!tbl_PRM_Activity[Time_Variant_4_Label],F$53,[1]!tbl_PRM_Activity[Borough_Derived_SEL],A56, [1]!tbl_PRM_Activity[Initial_Dx_Amb_Cat1&amp;2],1)/52</f>
        <v>30.029647305769206</v>
      </c>
      <c r="H56" s="10">
        <f t="shared" si="77"/>
        <v>760.21651889705925</v>
      </c>
      <c r="I56" s="10">
        <f>SUMIFS([1]!tbl_PRM_Activity[Annualised_Activity_Volume],[1]!tbl_PRM_Activity[Time_Variant_4_Label],F$53,[1]!tbl_PRM_Activity[Borough_Derived_SEL],A56,[1]!tbl_PRM_Activity[Initial_Dx_Amb_Cat1&amp;2],0, [1]!tbl_PRM_Activity[Example 2: Call Handling: Modules 0 &amp; 1 - No Direct Booking],1)/52</f>
        <v>93.977459950004558</v>
      </c>
      <c r="J56" s="10">
        <f t="shared" si="78"/>
        <v>666.23905894705467</v>
      </c>
      <c r="K56" s="11">
        <f>SUMIFS([1]!tbl_PRM_Activity[Annualised_Activity_Volume],[1]!tbl_PRM_Activity[Time_Variant_4_Label],F$53,[1]!tbl_PRM_Activity[Borough_Derived_SEL],A56, [1]!tbl_PRM_Activity[Initial_Dx_Amb_Cat1&amp;2],0,[1]!tbl_PRM_Activity[Example 3: Call Handling: Modules 0 &amp; 1 -  With Direct Booking],1)/52</f>
        <v>210.42296200386141</v>
      </c>
      <c r="L56" s="10">
        <f t="shared" si="79"/>
        <v>549.79355689319777</v>
      </c>
      <c r="M56" s="10">
        <f>SUMIFS([1]!tbl_PRM_Activity[Annualised_Activity_Volume],[1]!tbl_PRM_Activity[Time_Variant_4_Label],F$53,[1]!tbl_PRM_Activity[Borough_Derived_SEL],A56, [1]!tbl_PRM_Activity[Initial_Dx_Amb_Cat1&amp;2],0,[1]!tbl_PRM_Activity[Example 4: Module 0 &amp; 1 - with Direct Booking to GP &amp; GPOOH],1)/52</f>
        <v>212.30797332693848</v>
      </c>
      <c r="N56" s="10">
        <f t="shared" si="80"/>
        <v>547.90854557012074</v>
      </c>
      <c r="O56" s="10">
        <f>SUMIFS([1]!tbl_PRM_Activity[Annualised_Activity_Volume],[1]!tbl_PRM_Activity[Time_Variant_4_Label],F$53,[1]!tbl_PRM_Activity[Borough_Derived_SEL],A56, [1]!tbl_PRM_Activity[Initial_Dx_Amb_Cat1&amp;2],0,[1]!tbl_PRM_Activity[Example 5: Module 0 &amp; 1 - with Direct Booking to GP &amp; GPOOH &amp; Signposting to GP],1)/52</f>
        <v>214.68042665578429</v>
      </c>
      <c r="P56" s="10">
        <f t="shared" si="81"/>
        <v>545.5360922412749</v>
      </c>
      <c r="Q56" s="10">
        <f>SUMIFS([1]!tbl_PRM_Activity[Annualised_Activity_Volume],[1]!tbl_PRM_Activity[Time_Variant_4_Label],F$53,[1]!tbl_PRM_Activity[Borough_Derived_SEL],A56, [1]!tbl_PRM_Activity[Initial_Dx_Amb_Cat1&amp;2],0,[1]!tbl_PRM_Activity[Example 6: Module 0 &amp; 1 - with Direct Booking to GP, GP hub, GPOOH, ED for injury &amp; Signposting to GP],1)/52</f>
        <v>290.46441058847762</v>
      </c>
      <c r="R56" s="10">
        <f t="shared" si="82"/>
        <v>469.75210830858163</v>
      </c>
      <c r="S56" s="11">
        <f>(SUMIFS([1]!tbl_PRM_Activity[Annualised_Activity_Volume],[1]!tbl_PRM_Activity[Time_Variant_4_Label],S$53,[1]!tbl_PRM_Activity[Borough_Derived_SEL],A56)+SUMIFS([1]!tbl_111Online_Activity[Borough_111Online_Activity],[1]!tbl_111Online_Activity[Time_Variant_4_Label],S$53,[1]!tbl_111Online_Activity[Borough],A56))/52</f>
        <v>484.11048915760119</v>
      </c>
      <c r="T56" s="11">
        <f>SUMIFS([1]!tbl_PRM_Activity[Annualised_Activity_Volume],[1]!tbl_PRM_Activity[Time_Variant_4_Label],S$53,[1]!tbl_PRM_Activity[Borough_Derived_SEL],A56, [1]!tbl_PRM_Activity[Initial_Dx_Amb_Cat1&amp;2],1)/52</f>
        <v>25.915428851923078</v>
      </c>
      <c r="U56" s="10">
        <f t="shared" si="83"/>
        <v>458.19506030567811</v>
      </c>
      <c r="V56" s="10">
        <f>SUMIFS([1]!tbl_PRM_Activity[Annualised_Activity_Volume],[1]!tbl_PRM_Activity[Time_Variant_4_Label],S$53,[1]!tbl_PRM_Activity[Borough_Derived_SEL],A56,[1]!tbl_PRM_Activity[Initial_Dx_Amb_Cat1&amp;2],0,[1]!tbl_PRM_Activity[Example 2: Call Handling: Modules 0 &amp; 1 - No Direct Booking],1)/52</f>
        <v>33.749110696153764</v>
      </c>
      <c r="W56" s="10">
        <f t="shared" si="84"/>
        <v>424.44594960952435</v>
      </c>
      <c r="X56" s="11">
        <f>SUMIFS([1]!tbl_PRM_Activity[Annualised_Activity_Volume],[1]!tbl_PRM_Activity[Time_Variant_4_Label],S$53,[1]!tbl_PRM_Activity[Borough_Derived_SEL],A56, [1]!tbl_PRM_Activity[Initial_Dx_Amb_Cat1&amp;2],0,[1]!tbl_PRM_Activity[Example 3: Call Handling: Modules 0 &amp; 1 -  With Direct Booking],1)/52</f>
        <v>73.157120682694298</v>
      </c>
      <c r="Y56" s="10">
        <f t="shared" si="85"/>
        <v>385.0379396229838</v>
      </c>
      <c r="Z56" s="10">
        <f>SUMIFS([1]!tbl_PRM_Activity[Annualised_Activity_Volume],[1]!tbl_PRM_Activity[Time_Variant_4_Label],S$53,[1]!tbl_PRM_Activity[Borough_Derived_SEL],A56, [1]!tbl_PRM_Activity[Initial_Dx_Amb_Cat1&amp;2],0,[1]!tbl_PRM_Activity[Example 4: Module 0 &amp; 1 - with Direct Booking to GP &amp; GPOOH],1)/52</f>
        <v>83.568367975003284</v>
      </c>
      <c r="AA56" s="10">
        <f t="shared" si="86"/>
        <v>374.62669233067481</v>
      </c>
      <c r="AB56" s="10">
        <f>SUMIFS([1]!tbl_PRM_Activity[Annualised_Activity_Volume],[1]!tbl_PRM_Activity[Time_Variant_4_Label],S$53,[1]!tbl_PRM_Activity[Borough_Derived_SEL],A56, [1]!tbl_PRM_Activity[Initial_Dx_Amb_Cat1&amp;2],0,[1]!tbl_PRM_Activity[Example 5: Module 0 &amp; 1 - with Direct Booking to GP &amp; GPOOH &amp; Signposting to GP],1)/52</f>
        <v>84.624528776926681</v>
      </c>
      <c r="AC56" s="10">
        <f t="shared" si="87"/>
        <v>373.57053152875142</v>
      </c>
      <c r="AD56" s="10">
        <f>SUMIFS([1]!tbl_PRM_Activity[Annualised_Activity_Volume],[1]!tbl_PRM_Activity[Time_Variant_4_Label],S$53,[1]!tbl_PRM_Activity[Borough_Derived_SEL],A56, [1]!tbl_PRM_Activity[Initial_Dx_Amb_Cat1&amp;2],0,[1]!tbl_PRM_Activity[Example 6: Module 0 &amp; 1 - with Direct Booking to GP, GP hub, GPOOH, ED for injury &amp; Signposting to GP],1)/52</f>
        <v>115.48203228846964</v>
      </c>
      <c r="AE56" s="10">
        <f t="shared" si="88"/>
        <v>342.71302801720844</v>
      </c>
      <c r="AF56" s="11">
        <f>(SUMIFS([1]!tbl_PRM_Activity[Annualised_Activity_Volume],[1]!tbl_PRM_Activity[Time_Variant_4_Label],AF$53,[1]!tbl_PRM_Activity[Borough_Derived_SEL],A56)+SUMIFS([1]!tbl_111Online_Activity[Borough_111Online_Activity],[1]!tbl_111Online_Activity[Time_Variant_4_Label],AF$53,[1]!tbl_111Online_Activity[Borough],A56))/52</f>
        <v>697.84573761710453</v>
      </c>
      <c r="AG56" s="11">
        <f>SUMIFS([1]!tbl_PRM_Activity[Annualised_Activity_Volume],[1]!tbl_PRM_Activity[Time_Variant_4_Label],AF$53,[1]!tbl_PRM_Activity[Borough_Derived_SEL],A56, [1]!tbl_PRM_Activity[Initial_Dx_Amb_Cat1&amp;2],1)/52</f>
        <v>25.939477919230747</v>
      </c>
      <c r="AH56" s="10">
        <f t="shared" si="89"/>
        <v>671.90625969787379</v>
      </c>
      <c r="AI56" s="11">
        <f>SUMIFS([1]!tbl_PRM_Activity[Annualised_Activity_Volume],[1]!tbl_PRM_Activity[Time_Variant_4_Label],AF$53,[1]!tbl_PRM_Activity[Borough_Derived_SEL],A56, [1]!tbl_PRM_Activity[Initial_Dx_Amb_Cat1&amp;2],0,[1]!tbl_PRM_Activity[Example 2: Call Handling: Modules 0 &amp; 1 - No Direct Booking],1)/52</f>
        <v>68.334350744229965</v>
      </c>
      <c r="AJ56" s="10">
        <f t="shared" si="90"/>
        <v>603.57190895364386</v>
      </c>
      <c r="AK56" s="11">
        <f>SUMIFS([1]!tbl_PRM_Activity[Annualised_Activity_Volume],[1]!tbl_PRM_Activity[Time_Variant_4_Label],AF$53,[1]!tbl_PRM_Activity[Borough_Derived_SEL],A56, [1]!tbl_PRM_Activity[Initial_Dx_Amb_Cat1&amp;2],0,[1]!tbl_PRM_Activity[Example 3: Call Handling: Modules 0 &amp; 1 -  With Direct Booking],1)/52</f>
        <v>96.051576171150074</v>
      </c>
      <c r="AL56" s="10">
        <f t="shared" si="91"/>
        <v>575.85468352672376</v>
      </c>
      <c r="AM56" s="10">
        <f>SUMIFS([1]!tbl_PRM_Activity[Annualised_Activity_Volume],[1]!tbl_PRM_Activity[Time_Variant_4_Label],AF$53,[1]!tbl_PRM_Activity[Borough_Derived_SEL],A56, [1]!tbl_PRM_Activity[Initial_Dx_Amb_Cat1&amp;2],0,[1]!tbl_PRM_Activity[Example 4: Module 0 &amp; 1 - with Direct Booking to GP &amp; GPOOH],1)/52</f>
        <v>110.00254983653222</v>
      </c>
      <c r="AN56" s="10">
        <f t="shared" si="92"/>
        <v>561.90370986134155</v>
      </c>
      <c r="AO56" s="10">
        <f>SUMIFS([1]!tbl_PRM_Activity[Annualised_Activity_Volume],[1]!tbl_PRM_Activity[Time_Variant_4_Label],AF$53,[1]!tbl_PRM_Activity[Borough_Derived_SEL],A56, [1]!tbl_PRM_Activity[Initial_Dx_Amb_Cat1&amp;2],0,[1]!tbl_PRM_Activity[Example 5: Module 0 &amp; 1 - with Direct Booking to GP &amp; GPOOH &amp; Signposting to GP],1)/52</f>
        <v>112.57160229422402</v>
      </c>
      <c r="AP56" s="10">
        <f t="shared" si="93"/>
        <v>559.33465740364977</v>
      </c>
      <c r="AQ56" s="10">
        <f>SUMIFS([1]!tbl_PRM_Activity[Annualised_Activity_Volume],[1]!tbl_PRM_Activity[Time_Variant_4_Label],AF$53,[1]!tbl_PRM_Activity[Borough_Derived_SEL],A56, [1]!tbl_PRM_Activity[Initial_Dx_Amb_Cat1&amp;2],0,[1]!tbl_PRM_Activity[Example 6: Module 0 &amp; 1 - with Direct Booking to GP, GP hub, GPOOH, ED for injury &amp; Signposting to GP],1)/52</f>
        <v>214.2836191538392</v>
      </c>
      <c r="AR56" s="10">
        <f t="shared" si="94"/>
        <v>457.6226405440346</v>
      </c>
      <c r="AS56" s="10">
        <f t="shared" si="72"/>
        <v>1694.256917510223</v>
      </c>
      <c r="AT56" s="10">
        <f t="shared" si="73"/>
        <v>1510.6861800429053</v>
      </c>
      <c r="AU56" s="10">
        <f t="shared" si="74"/>
        <v>1484.4389477621371</v>
      </c>
      <c r="AV56" s="10">
        <f t="shared" si="75"/>
        <v>1478.4412811736761</v>
      </c>
      <c r="AW56" s="10">
        <f t="shared" si="95"/>
        <v>1270.0877768698247</v>
      </c>
      <c r="AX56"/>
      <c r="AY56"/>
      <c r="AZ56"/>
      <c r="BA56"/>
      <c r="BB56"/>
      <c r="BC56"/>
      <c r="BD56"/>
      <c r="BE56"/>
      <c r="BF56"/>
      <c r="BG56"/>
    </row>
    <row r="57" spans="1:59" x14ac:dyDescent="0.35">
      <c r="A57" t="s">
        <v>8</v>
      </c>
      <c r="B57" s="11">
        <f t="shared" si="76"/>
        <v>2056.2122324197571</v>
      </c>
      <c r="C57" s="11">
        <v>113.44905245095372</v>
      </c>
      <c r="D57" s="11">
        <f>SUMIF([1]!tbl_PRM_Activity[Borough_Derived_SEL],A57,[1]!tbl_PRM_Activity[Annualised_Activity_Volume])/52</f>
        <v>1815.6646258016735</v>
      </c>
      <c r="E57" s="11">
        <f>SUMIF([1]!tbl_111Online_Activity[Borough],A57, [1]!tbl_111Online_Activity[Borough_111Online_Activity])/52</f>
        <v>127.09855416712998</v>
      </c>
      <c r="F57" s="11">
        <f>(SUMIFS([1]!tbl_PRM_Activity[Annualised_Activity_Volume],[1]!tbl_PRM_Activity[Time_Variant_4_Label],F$53,[1]!tbl_PRM_Activity[Borough_Derived_SEL],A57)+SUMIFS([1]!tbl_111Online_Activity[Borough_111Online_Activity],[1]!tbl_111Online_Activity[Time_Variant_4_Label],F$53,[1]!tbl_111Online_Activity[Borough],A57))/52</f>
        <v>749.61823574042569</v>
      </c>
      <c r="G57" s="11">
        <f>SUMIFS([1]!tbl_PRM_Activity[Annualised_Activity_Volume],[1]!tbl_PRM_Activity[Time_Variant_4_Label],F$53,[1]!tbl_PRM_Activity[Borough_Derived_SEL],A57, [1]!tbl_PRM_Activity[Initial_Dx_Amb_Cat1&amp;2],1)/52</f>
        <v>24.747022825000027</v>
      </c>
      <c r="H57" s="10">
        <f t="shared" si="77"/>
        <v>724.87121291542564</v>
      </c>
      <c r="I57" s="10">
        <f>SUMIFS([1]!tbl_PRM_Activity[Annualised_Activity_Volume],[1]!tbl_PRM_Activity[Time_Variant_4_Label],F$53,[1]!tbl_PRM_Activity[Borough_Derived_SEL],A57,[1]!tbl_PRM_Activity[Initial_Dx_Amb_Cat1&amp;2],0, [1]!tbl_PRM_Activity[Example 2: Call Handling: Modules 0 &amp; 1 - No Direct Booking],1)/52</f>
        <v>113.53903955000744</v>
      </c>
      <c r="J57" s="10">
        <f t="shared" si="78"/>
        <v>611.33217336541816</v>
      </c>
      <c r="K57" s="11">
        <f>SUMIFS([1]!tbl_PRM_Activity[Annualised_Activity_Volume],[1]!tbl_PRM_Activity[Time_Variant_4_Label],F$53,[1]!tbl_PRM_Activity[Borough_Derived_SEL],A57, [1]!tbl_PRM_Activity[Initial_Dx_Amb_Cat1&amp;2],0,[1]!tbl_PRM_Activity[Example 3: Call Handling: Modules 0 &amp; 1 -  With Direct Booking],1)/52</f>
        <v>250.6931749211696</v>
      </c>
      <c r="L57" s="10">
        <f t="shared" si="79"/>
        <v>474.17803799425604</v>
      </c>
      <c r="M57" s="10">
        <f>SUMIFS([1]!tbl_PRM_Activity[Annualised_Activity_Volume],[1]!tbl_PRM_Activity[Time_Variant_4_Label],F$53,[1]!tbl_PRM_Activity[Borough_Derived_SEL],A57, [1]!tbl_PRM_Activity[Initial_Dx_Amb_Cat1&amp;2],0,[1]!tbl_PRM_Activity[Example 4: Module 0 &amp; 1 - with Direct Booking to GP &amp; GPOOH],1)/52</f>
        <v>253.75565435770812</v>
      </c>
      <c r="N57" s="10">
        <f t="shared" si="80"/>
        <v>471.11555855771752</v>
      </c>
      <c r="O57" s="10">
        <f>SUMIFS([1]!tbl_PRM_Activity[Annualised_Activity_Volume],[1]!tbl_PRM_Activity[Time_Variant_4_Label],F$53,[1]!tbl_PRM_Activity[Borough_Derived_SEL],A57, [1]!tbl_PRM_Activity[Initial_Dx_Amb_Cat1&amp;2],0,[1]!tbl_PRM_Activity[Example 5: Module 0 &amp; 1 - with Direct Booking to GP &amp; GPOOH &amp; Signposting to GP],1)/52</f>
        <v>256.29255244616985</v>
      </c>
      <c r="P57" s="10">
        <f t="shared" si="81"/>
        <v>468.57866046925579</v>
      </c>
      <c r="Q57" s="10">
        <f>SUMIFS([1]!tbl_PRM_Activity[Annualised_Activity_Volume],[1]!tbl_PRM_Activity[Time_Variant_4_Label],F$53,[1]!tbl_PRM_Activity[Borough_Derived_SEL],A57, [1]!tbl_PRM_Activity[Initial_Dx_Amb_Cat1&amp;2],0,[1]!tbl_PRM_Activity[Example 6: Module 0 &amp; 1 - with Direct Booking to GP, GP hub, GPOOH, ED for injury &amp; Signposting to GP],1)/52</f>
        <v>309.61674192886289</v>
      </c>
      <c r="R57" s="10">
        <f t="shared" si="82"/>
        <v>415.25447098656275</v>
      </c>
      <c r="S57" s="11">
        <f>(SUMIFS([1]!tbl_PRM_Activity[Annualised_Activity_Volume],[1]!tbl_PRM_Activity[Time_Variant_4_Label],S$53,[1]!tbl_PRM_Activity[Borough_Derived_SEL],A57)+SUMIFS([1]!tbl_111Online_Activity[Borough_111Online_Activity],[1]!tbl_111Online_Activity[Time_Variant_4_Label],S$53,[1]!tbl_111Online_Activity[Borough],A57))/52</f>
        <v>491.13685829573024</v>
      </c>
      <c r="T57" s="11">
        <f>SUMIFS([1]!tbl_PRM_Activity[Annualised_Activity_Volume],[1]!tbl_PRM_Activity[Time_Variant_4_Label],S$53,[1]!tbl_PRM_Activity[Borough_Derived_SEL],A57, [1]!tbl_PRM_Activity[Initial_Dx_Amb_Cat1&amp;2],1)/52</f>
        <v>24.398748200000021</v>
      </c>
      <c r="U57" s="10">
        <f t="shared" si="83"/>
        <v>466.73811009573024</v>
      </c>
      <c r="V57" s="10">
        <f>SUMIFS([1]!tbl_PRM_Activity[Annualised_Activity_Volume],[1]!tbl_PRM_Activity[Time_Variant_4_Label],S$53,[1]!tbl_PRM_Activity[Borough_Derived_SEL],A57,[1]!tbl_PRM_Activity[Initial_Dx_Amb_Cat1&amp;2],0,[1]!tbl_PRM_Activity[Example 2: Call Handling: Modules 0 &amp; 1 - No Direct Booking],1)/52</f>
        <v>43.64206003269237</v>
      </c>
      <c r="W57" s="10">
        <f t="shared" si="84"/>
        <v>423.09605006303786</v>
      </c>
      <c r="X57" s="11">
        <f>SUMIFS([1]!tbl_PRM_Activity[Annualised_Activity_Volume],[1]!tbl_PRM_Activity[Time_Variant_4_Label],S$53,[1]!tbl_PRM_Activity[Borough_Derived_SEL],A57, [1]!tbl_PRM_Activity[Initial_Dx_Amb_Cat1&amp;2],0,[1]!tbl_PRM_Activity[Example 3: Call Handling: Modules 0 &amp; 1 -  With Direct Booking],1)/52</f>
        <v>77.651734967310034</v>
      </c>
      <c r="Y57" s="10">
        <f t="shared" si="85"/>
        <v>389.08637512842017</v>
      </c>
      <c r="Z57" s="10">
        <f>SUMIFS([1]!tbl_PRM_Activity[Annualised_Activity_Volume],[1]!tbl_PRM_Activity[Time_Variant_4_Label],S$53,[1]!tbl_PRM_Activity[Borough_Derived_SEL],A57, [1]!tbl_PRM_Activity[Initial_Dx_Amb_Cat1&amp;2],0,[1]!tbl_PRM_Activity[Example 4: Module 0 &amp; 1 - with Direct Booking to GP &amp; GPOOH],1)/52</f>
        <v>116.40460745193083</v>
      </c>
      <c r="AA57" s="10">
        <f t="shared" si="86"/>
        <v>350.33350264379942</v>
      </c>
      <c r="AB57" s="10">
        <f>SUMIFS([1]!tbl_PRM_Activity[Annualised_Activity_Volume],[1]!tbl_PRM_Activity[Time_Variant_4_Label],S$53,[1]!tbl_PRM_Activity[Borough_Derived_SEL],A57, [1]!tbl_PRM_Activity[Initial_Dx_Amb_Cat1&amp;2],0,[1]!tbl_PRM_Activity[Example 5: Module 0 &amp; 1 - with Direct Booking to GP &amp; GPOOH &amp; Signposting to GP],1)/52</f>
        <v>117.60162102308482</v>
      </c>
      <c r="AC57" s="10">
        <f t="shared" si="87"/>
        <v>349.13648907264542</v>
      </c>
      <c r="AD57" s="10">
        <f>SUMIFS([1]!tbl_PRM_Activity[Annualised_Activity_Volume],[1]!tbl_PRM_Activity[Time_Variant_4_Label],S$53,[1]!tbl_PRM_Activity[Borough_Derived_SEL],A57, [1]!tbl_PRM_Activity[Initial_Dx_Amb_Cat1&amp;2],0,[1]!tbl_PRM_Activity[Example 6: Module 0 &amp; 1 - with Direct Booking to GP, GP hub, GPOOH, ED for injury &amp; Signposting to GP],1)/52</f>
        <v>147.68378711347444</v>
      </c>
      <c r="AE57" s="10">
        <f t="shared" si="88"/>
        <v>319.05432298225583</v>
      </c>
      <c r="AF57" s="11">
        <f>(SUMIFS([1]!tbl_PRM_Activity[Annualised_Activity_Volume],[1]!tbl_PRM_Activity[Time_Variant_4_Label],AF$53,[1]!tbl_PRM_Activity[Borough_Derived_SEL],A57)+SUMIFS([1]!tbl_111Online_Activity[Borough_111Online_Activity],[1]!tbl_111Online_Activity[Time_Variant_4_Label],AF$53,[1]!tbl_111Online_Activity[Borough],A57))/52</f>
        <v>702.00808593276918</v>
      </c>
      <c r="AG57" s="11">
        <f>SUMIFS([1]!tbl_PRM_Activity[Annualised_Activity_Volume],[1]!tbl_PRM_Activity[Time_Variant_4_Label],AF$53,[1]!tbl_PRM_Activity[Borough_Derived_SEL],A57, [1]!tbl_PRM_Activity[Initial_Dx_Amb_Cat1&amp;2],1)/52</f>
        <v>23.365093911538427</v>
      </c>
      <c r="AH57" s="10">
        <f t="shared" si="89"/>
        <v>678.64299202123073</v>
      </c>
      <c r="AI57" s="11">
        <f>SUMIFS([1]!tbl_PRM_Activity[Annualised_Activity_Volume],[1]!tbl_PRM_Activity[Time_Variant_4_Label],AF$53,[1]!tbl_PRM_Activity[Borough_Derived_SEL],A57, [1]!tbl_PRM_Activity[Initial_Dx_Amb_Cat1&amp;2],0,[1]!tbl_PRM_Activity[Example 2: Call Handling: Modules 0 &amp; 1 - No Direct Booking],1)/52</f>
        <v>78.705013390383698</v>
      </c>
      <c r="AJ57" s="10">
        <f t="shared" si="90"/>
        <v>599.93797863084706</v>
      </c>
      <c r="AK57" s="11">
        <f>SUMIFS([1]!tbl_PRM_Activity[Annualised_Activity_Volume],[1]!tbl_PRM_Activity[Time_Variant_4_Label],AF$53,[1]!tbl_PRM_Activity[Borough_Derived_SEL],A57, [1]!tbl_PRM_Activity[Initial_Dx_Amb_Cat1&amp;2],0,[1]!tbl_PRM_Activity[Example 3: Call Handling: Modules 0 &amp; 1 -  With Direct Booking],1)/52</f>
        <v>102.70069854037962</v>
      </c>
      <c r="AL57" s="10">
        <f t="shared" si="91"/>
        <v>575.94229348085105</v>
      </c>
      <c r="AM57" s="10">
        <f>SUMIFS([1]!tbl_PRM_Activity[Annualised_Activity_Volume],[1]!tbl_PRM_Activity[Time_Variant_4_Label],AF$53,[1]!tbl_PRM_Activity[Borough_Derived_SEL],A57, [1]!tbl_PRM_Activity[Initial_Dx_Amb_Cat1&amp;2],0,[1]!tbl_PRM_Activity[Example 4: Module 0 &amp; 1 - with Direct Booking to GP &amp; GPOOH],1)/52</f>
        <v>169.09663617498759</v>
      </c>
      <c r="AN57" s="10">
        <f t="shared" si="92"/>
        <v>509.54635584624316</v>
      </c>
      <c r="AO57" s="10">
        <f>SUMIFS([1]!tbl_PRM_Activity[Annualised_Activity_Volume],[1]!tbl_PRM_Activity[Time_Variant_4_Label],AF$53,[1]!tbl_PRM_Activity[Borough_Derived_SEL],A57, [1]!tbl_PRM_Activity[Initial_Dx_Amb_Cat1&amp;2],0,[1]!tbl_PRM_Activity[Example 5: Module 0 &amp; 1 - with Direct Booking to GP &amp; GPOOH &amp; Signposting to GP],1)/52</f>
        <v>171.50408262114155</v>
      </c>
      <c r="AP57" s="10">
        <f t="shared" si="93"/>
        <v>507.13890940008918</v>
      </c>
      <c r="AQ57" s="10">
        <f>SUMIFS([1]!tbl_PRM_Activity[Annualised_Activity_Volume],[1]!tbl_PRM_Activity[Time_Variant_4_Label],AF$53,[1]!tbl_PRM_Activity[Borough_Derived_SEL],A57, [1]!tbl_PRM_Activity[Initial_Dx_Amb_Cat1&amp;2],0,[1]!tbl_PRM_Activity[Example 6: Module 0 &amp; 1 - with Direct Booking to GP, GP hub, GPOOH, ED for injury &amp; Signposting to GP],1)/52</f>
        <v>232.19056039807447</v>
      </c>
      <c r="AR57" s="10">
        <f t="shared" si="94"/>
        <v>446.45243162315626</v>
      </c>
      <c r="AS57" s="10">
        <f t="shared" si="72"/>
        <v>1634.3662020593031</v>
      </c>
      <c r="AT57" s="10">
        <f t="shared" si="73"/>
        <v>1439.2067066035272</v>
      </c>
      <c r="AU57" s="10">
        <f t="shared" si="74"/>
        <v>1330.9954170477602</v>
      </c>
      <c r="AV57" s="10">
        <f t="shared" si="75"/>
        <v>1324.8540589419904</v>
      </c>
      <c r="AW57" s="10">
        <f t="shared" si="95"/>
        <v>1180.7612255919748</v>
      </c>
      <c r="AX57"/>
      <c r="AY57"/>
      <c r="AZ57"/>
      <c r="BA57"/>
      <c r="BB57"/>
      <c r="BC57"/>
      <c r="BD57"/>
      <c r="BE57"/>
      <c r="BF57"/>
      <c r="BG57"/>
    </row>
    <row r="58" spans="1:59" x14ac:dyDescent="0.35">
      <c r="A58" t="s">
        <v>9</v>
      </c>
      <c r="B58" s="11">
        <f t="shared" si="76"/>
        <v>2204.9957792156924</v>
      </c>
      <c r="C58" s="11">
        <v>94.258383136382633</v>
      </c>
      <c r="D58" s="11">
        <f>SUMIF([1]!tbl_PRM_Activity[Borough_Derived_SEL],A58,[1]!tbl_PRM_Activity[Annualised_Activity_Volume])/52</f>
        <v>1972.6633954862143</v>
      </c>
      <c r="E58" s="11">
        <f>SUMIF([1]!tbl_111Online_Activity[Borough],A58, [1]!tbl_111Online_Activity[Borough_111Online_Activity])/52</f>
        <v>138.07400059309555</v>
      </c>
      <c r="F58" s="11">
        <f>(SUMIFS([1]!tbl_PRM_Activity[Annualised_Activity_Volume],[1]!tbl_PRM_Activity[Time_Variant_4_Label],F$53,[1]!tbl_PRM_Activity[Borough_Derived_SEL],A58)+SUMIFS([1]!tbl_111Online_Activity[Borough_111Online_Activity],[1]!tbl_111Online_Activity[Time_Variant_4_Label],F$53,[1]!tbl_111Online_Activity[Borough],A58))/52</f>
        <v>866.96545569096554</v>
      </c>
      <c r="G58" s="11">
        <f>SUMIFS([1]!tbl_PRM_Activity[Annualised_Activity_Volume],[1]!tbl_PRM_Activity[Time_Variant_4_Label],F$53,[1]!tbl_PRM_Activity[Borough_Derived_SEL],A58, [1]!tbl_PRM_Activity[Initial_Dx_Amb_Cat1&amp;2],1)/52</f>
        <v>29.264041328846112</v>
      </c>
      <c r="H58" s="10">
        <f t="shared" si="77"/>
        <v>837.70141436211941</v>
      </c>
      <c r="I58" s="10">
        <f>SUMIFS([1]!tbl_PRM_Activity[Annualised_Activity_Volume],[1]!tbl_PRM_Activity[Time_Variant_4_Label],F$53,[1]!tbl_PRM_Activity[Borough_Derived_SEL],A58,[1]!tbl_PRM_Activity[Initial_Dx_Amb_Cat1&amp;2],0, [1]!tbl_PRM_Activity[Example 2: Call Handling: Modules 0 &amp; 1 - No Direct Booking],1)/52</f>
        <v>103.54750015000602</v>
      </c>
      <c r="J58" s="10">
        <f t="shared" si="78"/>
        <v>734.15391421211336</v>
      </c>
      <c r="K58" s="11">
        <f>SUMIFS([1]!tbl_PRM_Activity[Annualised_Activity_Volume],[1]!tbl_PRM_Activity[Time_Variant_4_Label],F$53,[1]!tbl_PRM_Activity[Borough_Derived_SEL],A58, [1]!tbl_PRM_Activity[Initial_Dx_Amb_Cat1&amp;2],0,[1]!tbl_PRM_Activity[Example 3: Call Handling: Modules 0 &amp; 1 -  With Direct Booking],1)/52</f>
        <v>243.64397973463059</v>
      </c>
      <c r="L58" s="10">
        <f t="shared" si="79"/>
        <v>594.05743462748887</v>
      </c>
      <c r="M58" s="10">
        <f>SUMIFS([1]!tbl_PRM_Activity[Annualised_Activity_Volume],[1]!tbl_PRM_Activity[Time_Variant_4_Label],F$53,[1]!tbl_PRM_Activity[Borough_Derived_SEL],A58, [1]!tbl_PRM_Activity[Initial_Dx_Amb_Cat1&amp;2],0,[1]!tbl_PRM_Activity[Example 4: Module 0 &amp; 1 - with Direct Booking to GP &amp; GPOOH],1)/52</f>
        <v>246.80644926732293</v>
      </c>
      <c r="N58" s="10">
        <f t="shared" si="80"/>
        <v>590.89496509479648</v>
      </c>
      <c r="O58" s="10">
        <f>SUMIFS([1]!tbl_PRM_Activity[Annualised_Activity_Volume],[1]!tbl_PRM_Activity[Time_Variant_4_Label],F$53,[1]!tbl_PRM_Activity[Borough_Derived_SEL],A58, [1]!tbl_PRM_Activity[Initial_Dx_Amb_Cat1&amp;2],0,[1]!tbl_PRM_Activity[Example 5: Module 0 &amp; 1 - with Direct Booking to GP &amp; GPOOH &amp; Signposting to GP],1)/52</f>
        <v>250.13287911155359</v>
      </c>
      <c r="P58" s="10">
        <f t="shared" si="81"/>
        <v>587.56853525056579</v>
      </c>
      <c r="Q58" s="10">
        <f>SUMIFS([1]!tbl_PRM_Activity[Annualised_Activity_Volume],[1]!tbl_PRM_Activity[Time_Variant_4_Label],F$53,[1]!tbl_PRM_Activity[Borough_Derived_SEL],A58, [1]!tbl_PRM_Activity[Initial_Dx_Amb_Cat1&amp;2],0,[1]!tbl_PRM_Activity[Example 6: Module 0 &amp; 1 - with Direct Booking to GP, GP hub, GPOOH, ED for injury &amp; Signposting to GP],1)/52</f>
        <v>330.18581226155015</v>
      </c>
      <c r="R58" s="10">
        <f t="shared" si="82"/>
        <v>507.51560210056925</v>
      </c>
      <c r="S58" s="11">
        <f>(SUMIFS([1]!tbl_PRM_Activity[Annualised_Activity_Volume],[1]!tbl_PRM_Activity[Time_Variant_4_Label],S$53,[1]!tbl_PRM_Activity[Borough_Derived_SEL],A58)+SUMIFS([1]!tbl_111Online_Activity[Borough_111Online_Activity],[1]!tbl_111Online_Activity[Time_Variant_4_Label],S$53,[1]!tbl_111Online_Activity[Borough],A58))/52</f>
        <v>510.90977688803707</v>
      </c>
      <c r="T58" s="11">
        <f>SUMIFS([1]!tbl_PRM_Activity[Annualised_Activity_Volume],[1]!tbl_PRM_Activity[Time_Variant_4_Label],S$53,[1]!tbl_PRM_Activity[Borough_Derived_SEL],A58, [1]!tbl_PRM_Activity[Initial_Dx_Amb_Cat1&amp;2],1)/52</f>
        <v>27.179990853846164</v>
      </c>
      <c r="U58" s="10">
        <f t="shared" si="83"/>
        <v>483.72978603419091</v>
      </c>
      <c r="V58" s="10">
        <f>SUMIFS([1]!tbl_PRM_Activity[Annualised_Activity_Volume],[1]!tbl_PRM_Activity[Time_Variant_4_Label],S$53,[1]!tbl_PRM_Activity[Borough_Derived_SEL],A58,[1]!tbl_PRM_Activity[Initial_Dx_Amb_Cat1&amp;2],0,[1]!tbl_PRM_Activity[Example 2: Call Handling: Modules 0 &amp; 1 - No Direct Booking],1)/52</f>
        <v>36.512912967307557</v>
      </c>
      <c r="W58" s="10">
        <f t="shared" si="84"/>
        <v>447.21687306688335</v>
      </c>
      <c r="X58" s="11">
        <f>SUMIFS([1]!tbl_PRM_Activity[Annualised_Activity_Volume],[1]!tbl_PRM_Activity[Time_Variant_4_Label],S$53,[1]!tbl_PRM_Activity[Borough_Derived_SEL],A58, [1]!tbl_PRM_Activity[Initial_Dx_Amb_Cat1&amp;2],0,[1]!tbl_PRM_Activity[Example 3: Call Handling: Modules 0 &amp; 1 -  With Direct Booking],1)/52</f>
        <v>75.17571789038665</v>
      </c>
      <c r="Y58" s="10">
        <f t="shared" si="85"/>
        <v>408.55406814380427</v>
      </c>
      <c r="Z58" s="10">
        <f>SUMIFS([1]!tbl_PRM_Activity[Annualised_Activity_Volume],[1]!tbl_PRM_Activity[Time_Variant_4_Label],S$53,[1]!tbl_PRM_Activity[Borough_Derived_SEL],A58, [1]!tbl_PRM_Activity[Initial_Dx_Amb_Cat1&amp;2],0,[1]!tbl_PRM_Activity[Example 4: Module 0 &amp; 1 - with Direct Booking to GP &amp; GPOOH],1)/52</f>
        <v>116.93875776154593</v>
      </c>
      <c r="AA58" s="10">
        <f t="shared" si="86"/>
        <v>366.79102827264501</v>
      </c>
      <c r="AB58" s="10">
        <f>SUMIFS([1]!tbl_PRM_Activity[Annualised_Activity_Volume],[1]!tbl_PRM_Activity[Time_Variant_4_Label],S$53,[1]!tbl_PRM_Activity[Borough_Derived_SEL],A58, [1]!tbl_PRM_Activity[Initial_Dx_Amb_Cat1&amp;2],0,[1]!tbl_PRM_Activity[Example 5: Module 0 &amp; 1 - with Direct Booking to GP &amp; GPOOH &amp; Signposting to GP],1)/52</f>
        <v>118.13638161923849</v>
      </c>
      <c r="AC58" s="10">
        <f t="shared" si="87"/>
        <v>365.59340441495243</v>
      </c>
      <c r="AD58" s="10">
        <f>SUMIFS([1]!tbl_PRM_Activity[Annualised_Activity_Volume],[1]!tbl_PRM_Activity[Time_Variant_4_Label],S$53,[1]!tbl_PRM_Activity[Borough_Derived_SEL],A58, [1]!tbl_PRM_Activity[Initial_Dx_Amb_Cat1&amp;2],0,[1]!tbl_PRM_Activity[Example 6: Module 0 &amp; 1 - with Direct Booking to GP, GP hub, GPOOH, ED for injury &amp; Signposting to GP],1)/52</f>
        <v>150.39741522501237</v>
      </c>
      <c r="AE58" s="10">
        <f t="shared" si="88"/>
        <v>333.33237080917854</v>
      </c>
      <c r="AF58" s="11">
        <f>(SUMIFS([1]!tbl_PRM_Activity[Annualised_Activity_Volume],[1]!tbl_PRM_Activity[Time_Variant_4_Label],AF$53,[1]!tbl_PRM_Activity[Borough_Derived_SEL],A58)+SUMIFS([1]!tbl_111Online_Activity[Borough_111Online_Activity],[1]!tbl_111Online_Activity[Time_Variant_4_Label],AF$53,[1]!tbl_111Online_Activity[Borough],A58))/52</f>
        <v>732.86216350043833</v>
      </c>
      <c r="AG58" s="11">
        <f>SUMIFS([1]!tbl_PRM_Activity[Annualised_Activity_Volume],[1]!tbl_PRM_Activity[Time_Variant_4_Label],AF$53,[1]!tbl_PRM_Activity[Borough_Derived_SEL],A58, [1]!tbl_PRM_Activity[Initial_Dx_Amb_Cat1&amp;2],1)/52</f>
        <v>27.879645961538476</v>
      </c>
      <c r="AH58" s="10">
        <f t="shared" si="89"/>
        <v>704.98251753889986</v>
      </c>
      <c r="AI58" s="11">
        <f>SUMIFS([1]!tbl_PRM_Activity[Annualised_Activity_Volume],[1]!tbl_PRM_Activity[Time_Variant_4_Label],AF$53,[1]!tbl_PRM_Activity[Borough_Derived_SEL],A58, [1]!tbl_PRM_Activity[Initial_Dx_Amb_Cat1&amp;2],0,[1]!tbl_PRM_Activity[Example 2: Call Handling: Modules 0 &amp; 1 - No Direct Booking],1)/52</f>
        <v>73.125480578845156</v>
      </c>
      <c r="AJ58" s="10">
        <f t="shared" si="90"/>
        <v>631.85703696005476</v>
      </c>
      <c r="AK58" s="11">
        <f>SUMIFS([1]!tbl_PRM_Activity[Annualised_Activity_Volume],[1]!tbl_PRM_Activity[Time_Variant_4_Label],AF$53,[1]!tbl_PRM_Activity[Borough_Derived_SEL],A58, [1]!tbl_PRM_Activity[Initial_Dx_Amb_Cat1&amp;2],0,[1]!tbl_PRM_Activity[Example 3: Call Handling: Modules 0 &amp; 1 -  With Direct Booking],1)/52</f>
        <v>99.862530038456953</v>
      </c>
      <c r="AL58" s="10">
        <f t="shared" si="91"/>
        <v>605.1199875004429</v>
      </c>
      <c r="AM58" s="10">
        <f>SUMIFS([1]!tbl_PRM_Activity[Annualised_Activity_Volume],[1]!tbl_PRM_Activity[Time_Variant_4_Label],AF$53,[1]!tbl_PRM_Activity[Borough_Derived_SEL],A58, [1]!tbl_PRM_Activity[Initial_Dx_Amb_Cat1&amp;2],0,[1]!tbl_PRM_Activity[Example 4: Module 0 &amp; 1 - with Direct Booking to GP &amp; GPOOH],1)/52</f>
        <v>176.07499972691269</v>
      </c>
      <c r="AN58" s="10">
        <f t="shared" si="92"/>
        <v>528.90751781198719</v>
      </c>
      <c r="AO58" s="10">
        <f>SUMIFS([1]!tbl_PRM_Activity[Annualised_Activity_Volume],[1]!tbl_PRM_Activity[Time_Variant_4_Label],AF$53,[1]!tbl_PRM_Activity[Borough_Derived_SEL],A58, [1]!tbl_PRM_Activity[Initial_Dx_Amb_Cat1&amp;2],0,[1]!tbl_PRM_Activity[Example 5: Module 0 &amp; 1 - with Direct Booking to GP &amp; GPOOH &amp; Signposting to GP],1)/52</f>
        <v>178.1054210999898</v>
      </c>
      <c r="AP58" s="10">
        <f t="shared" si="93"/>
        <v>526.87709643891003</v>
      </c>
      <c r="AQ58" s="10">
        <f>SUMIFS([1]!tbl_PRM_Activity[Annualised_Activity_Volume],[1]!tbl_PRM_Activity[Time_Variant_4_Label],AF$53,[1]!tbl_PRM_Activity[Borough_Derived_SEL],A58, [1]!tbl_PRM_Activity[Initial_Dx_Amb_Cat1&amp;2],0,[1]!tbl_PRM_Activity[Example 6: Module 0 &amp; 1 - with Direct Booking to GP, GP hub, GPOOH, ED for injury &amp; Signposting to GP],1)/52</f>
        <v>240.21215796538314</v>
      </c>
      <c r="AR58" s="10">
        <f t="shared" si="94"/>
        <v>464.77035957351671</v>
      </c>
      <c r="AS58" s="10">
        <f t="shared" si="72"/>
        <v>1813.2278242390514</v>
      </c>
      <c r="AT58" s="10">
        <f t="shared" si="73"/>
        <v>1607.731490271736</v>
      </c>
      <c r="AU58" s="10">
        <f t="shared" si="74"/>
        <v>1486.5935111794288</v>
      </c>
      <c r="AV58" s="10">
        <f t="shared" si="75"/>
        <v>1480.0390361044283</v>
      </c>
      <c r="AW58" s="10">
        <f t="shared" si="95"/>
        <v>1305.6183324832646</v>
      </c>
      <c r="AX58"/>
      <c r="AY58"/>
      <c r="AZ58"/>
      <c r="BA58"/>
      <c r="BB58"/>
      <c r="BC58"/>
      <c r="BD58"/>
      <c r="BE58"/>
      <c r="BF58"/>
      <c r="BG58"/>
    </row>
    <row r="59" spans="1:59" x14ac:dyDescent="0.35">
      <c r="A59" t="s">
        <v>10</v>
      </c>
      <c r="B59" s="11">
        <f t="shared" si="76"/>
        <v>3737.9023890387389</v>
      </c>
      <c r="C59" s="11">
        <v>1531.7673660965443</v>
      </c>
      <c r="D59" s="11">
        <f>SUMIF([1]!tbl_PRM_Activity[Borough_Derived_SEL],A59,[1]!tbl_PRM_Activity[Annualised_Activity_Volume])/52</f>
        <v>2206.1350229421946</v>
      </c>
      <c r="E59" s="11">
        <f>SUMIF([1]!tbl_111Online_Activity[Borough],A59, [1]!tbl_111Online_Activity[Borough_111Online_Activity])/52</f>
        <v>0</v>
      </c>
      <c r="F59" s="11">
        <f>(SUMIFS([1]!tbl_PRM_Activity[Annualised_Activity_Volume],[1]!tbl_PRM_Activity[Time_Variant_4_Label],F$53,[1]!tbl_PRM_Activity[Borough_Derived_SEL],A59)+SUMIFS([1]!tbl_111Online_Activity[Borough_111Online_Activity],[1]!tbl_111Online_Activity[Time_Variant_4_Label],F$53,[1]!tbl_111Online_Activity[Borough],A59))/52</f>
        <v>838.19616363067496</v>
      </c>
      <c r="G59" s="11">
        <f>SUMIFS([1]!tbl_PRM_Activity[Annualised_Activity_Volume],[1]!tbl_PRM_Activity[Time_Variant_4_Label],F$53,[1]!tbl_PRM_Activity[Borough_Derived_SEL],A59, [1]!tbl_PRM_Activity[Initial_Dx_Amb_Cat1&amp;2],1)/52</f>
        <v>25.759498917307692</v>
      </c>
      <c r="H59" s="10">
        <f t="shared" si="77"/>
        <v>812.43666471336724</v>
      </c>
      <c r="I59" s="10">
        <f>SUMIFS([1]!tbl_PRM_Activity[Annualised_Activity_Volume],[1]!tbl_PRM_Activity[Time_Variant_4_Label],F$53,[1]!tbl_PRM_Activity[Borough_Derived_SEL],A59,[1]!tbl_PRM_Activity[Initial_Dx_Amb_Cat1&amp;2],0, [1]!tbl_PRM_Activity[Example 2: Call Handling: Modules 0 &amp; 1 - No Direct Booking],1)/52</f>
        <v>143.28703106539075</v>
      </c>
      <c r="J59" s="10">
        <f t="shared" si="78"/>
        <v>669.14963364797654</v>
      </c>
      <c r="K59" s="11">
        <f>SUMIFS([1]!tbl_PRM_Activity[Annualised_Activity_Volume],[1]!tbl_PRM_Activity[Time_Variant_4_Label],F$53,[1]!tbl_PRM_Activity[Borough_Derived_SEL],A59, [1]!tbl_PRM_Activity[Initial_Dx_Amb_Cat1&amp;2],0,[1]!tbl_PRM_Activity[Example 3: Call Handling: Modules 0 &amp; 1 -  With Direct Booking],1)/52</f>
        <v>260.62449119808673</v>
      </c>
      <c r="L59" s="10">
        <f t="shared" si="79"/>
        <v>551.81217351528051</v>
      </c>
      <c r="M59" s="10">
        <f>SUMIFS([1]!tbl_PRM_Activity[Annualised_Activity_Volume],[1]!tbl_PRM_Activity[Time_Variant_4_Label],F$53,[1]!tbl_PRM_Activity[Borough_Derived_SEL],A59, [1]!tbl_PRM_Activity[Initial_Dx_Amb_Cat1&amp;2],0,[1]!tbl_PRM_Activity[Example 4: Module 0 &amp; 1 - with Direct Booking to GP &amp; GPOOH],1)/52</f>
        <v>265.3509511673177</v>
      </c>
      <c r="N59" s="10">
        <f t="shared" si="80"/>
        <v>547.08571354604953</v>
      </c>
      <c r="O59" s="10">
        <f>SUMIFS([1]!tbl_PRM_Activity[Annualised_Activity_Volume],[1]!tbl_PRM_Activity[Time_Variant_4_Label],F$53,[1]!tbl_PRM_Activity[Borough_Derived_SEL],A59, [1]!tbl_PRM_Activity[Initial_Dx_Amb_Cat1&amp;2],0,[1]!tbl_PRM_Activity[Example 5: Module 0 &amp; 1 - with Direct Booking to GP &amp; GPOOH &amp; Signposting to GP],1)/52</f>
        <v>266.00046916154849</v>
      </c>
      <c r="P59" s="10">
        <f t="shared" si="81"/>
        <v>546.43619555181874</v>
      </c>
      <c r="Q59" s="10">
        <f>SUMIFS([1]!tbl_PRM_Activity[Annualised_Activity_Volume],[1]!tbl_PRM_Activity[Time_Variant_4_Label],F$53,[1]!tbl_PRM_Activity[Borough_Derived_SEL],A59, [1]!tbl_PRM_Activity[Initial_Dx_Amb_Cat1&amp;2],0,[1]!tbl_PRM_Activity[Example 6: Module 0 &amp; 1 - with Direct Booking to GP, GP hub, GPOOH, ED for injury &amp; Signposting to GP],1)/52</f>
        <v>325.42228487501109</v>
      </c>
      <c r="R59" s="10">
        <f t="shared" si="82"/>
        <v>487.01437983835615</v>
      </c>
      <c r="S59" s="11">
        <f>(SUMIFS([1]!tbl_PRM_Activity[Annualised_Activity_Volume],[1]!tbl_PRM_Activity[Time_Variant_4_Label],S$53,[1]!tbl_PRM_Activity[Borough_Derived_SEL],A59)+SUMIFS([1]!tbl_111Online_Activity[Borough_111Online_Activity],[1]!tbl_111Online_Activity[Time_Variant_4_Label],S$53,[1]!tbl_111Online_Activity[Borough],A59))/52</f>
        <v>587.18123610576026</v>
      </c>
      <c r="T59" s="11">
        <f>SUMIFS([1]!tbl_PRM_Activity[Annualised_Activity_Volume],[1]!tbl_PRM_Activity[Time_Variant_4_Label],S$53,[1]!tbl_PRM_Activity[Borough_Derived_SEL],A59, [1]!tbl_PRM_Activity[Initial_Dx_Amb_Cat1&amp;2],1)/52</f>
        <v>33.712265659615348</v>
      </c>
      <c r="U59" s="10">
        <f t="shared" si="83"/>
        <v>553.46897044614491</v>
      </c>
      <c r="V59" s="10">
        <f>SUMIFS([1]!tbl_PRM_Activity[Annualised_Activity_Volume],[1]!tbl_PRM_Activity[Time_Variant_4_Label],S$53,[1]!tbl_PRM_Activity[Borough_Derived_SEL],A59,[1]!tbl_PRM_Activity[Initial_Dx_Amb_Cat1&amp;2],0,[1]!tbl_PRM_Activity[Example 2: Call Handling: Modules 0 &amp; 1 - No Direct Booking],1)/52</f>
        <v>114.85931971923429</v>
      </c>
      <c r="W59" s="10">
        <f t="shared" si="84"/>
        <v>438.60965072691062</v>
      </c>
      <c r="X59" s="11">
        <f>SUMIFS([1]!tbl_PRM_Activity[Annualised_Activity_Volume],[1]!tbl_PRM_Activity[Time_Variant_4_Label],S$53,[1]!tbl_PRM_Activity[Borough_Derived_SEL],A59, [1]!tbl_PRM_Activity[Initial_Dx_Amb_Cat1&amp;2],0,[1]!tbl_PRM_Activity[Example 3: Call Handling: Modules 0 &amp; 1 -  With Direct Booking],1)/52</f>
        <v>173.3476082519301</v>
      </c>
      <c r="Y59" s="10">
        <f t="shared" si="85"/>
        <v>380.12136219421484</v>
      </c>
      <c r="Z59" s="10">
        <f>SUMIFS([1]!tbl_PRM_Activity[Annualised_Activity_Volume],[1]!tbl_PRM_Activity[Time_Variant_4_Label],S$53,[1]!tbl_PRM_Activity[Borough_Derived_SEL],A59, [1]!tbl_PRM_Activity[Initial_Dx_Amb_Cat1&amp;2],0,[1]!tbl_PRM_Activity[Example 4: Module 0 &amp; 1 - with Direct Booking to GP &amp; GPOOH],1)/52</f>
        <v>221.84344857500813</v>
      </c>
      <c r="AA59" s="10">
        <f t="shared" si="86"/>
        <v>331.62552187113681</v>
      </c>
      <c r="AB59" s="10">
        <f>SUMIFS([1]!tbl_PRM_Activity[Annualised_Activity_Volume],[1]!tbl_PRM_Activity[Time_Variant_4_Label],S$53,[1]!tbl_PRM_Activity[Borough_Derived_SEL],A59, [1]!tbl_PRM_Activity[Initial_Dx_Amb_Cat1&amp;2],0,[1]!tbl_PRM_Activity[Example 5: Module 0 &amp; 1 - with Direct Booking to GP &amp; GPOOH &amp; Signposting to GP],1)/52</f>
        <v>222.22838185962362</v>
      </c>
      <c r="AC59" s="10">
        <f t="shared" si="87"/>
        <v>331.24058858652131</v>
      </c>
      <c r="AD59" s="10">
        <f>SUMIFS([1]!tbl_PRM_Activity[Annualised_Activity_Volume],[1]!tbl_PRM_Activity[Time_Variant_4_Label],S$53,[1]!tbl_PRM_Activity[Borough_Derived_SEL],A59, [1]!tbl_PRM_Activity[Initial_Dx_Amb_Cat1&amp;2],0,[1]!tbl_PRM_Activity[Example 6: Module 0 &amp; 1 - with Direct Booking to GP, GP hub, GPOOH, ED for injury &amp; Signposting to GP],1)/52</f>
        <v>252.16189833077834</v>
      </c>
      <c r="AE59" s="10">
        <f t="shared" si="88"/>
        <v>301.30707211536657</v>
      </c>
      <c r="AF59" s="11">
        <f>(SUMIFS([1]!tbl_PRM_Activity[Annualised_Activity_Volume],[1]!tbl_PRM_Activity[Time_Variant_4_Label],AF$53,[1]!tbl_PRM_Activity[Borough_Derived_SEL],A59)+SUMIFS([1]!tbl_111Online_Activity[Borough_111Online_Activity],[1]!tbl_111Online_Activity[Time_Variant_4_Label],AF$53,[1]!tbl_111Online_Activity[Borough],A59))/52</f>
        <v>780.7576232058675</v>
      </c>
      <c r="AG59" s="11">
        <f>SUMIFS([1]!tbl_PRM_Activity[Annualised_Activity_Volume],[1]!tbl_PRM_Activity[Time_Variant_4_Label],AF$53,[1]!tbl_PRM_Activity[Borough_Derived_SEL],A59, [1]!tbl_PRM_Activity[Initial_Dx_Amb_Cat1&amp;2],1)/52</f>
        <v>29.523258461538401</v>
      </c>
      <c r="AH59" s="10">
        <f t="shared" si="89"/>
        <v>751.23436474432913</v>
      </c>
      <c r="AI59" s="11">
        <f>SUMIFS([1]!tbl_PRM_Activity[Annualised_Activity_Volume],[1]!tbl_PRM_Activity[Time_Variant_4_Label],AF$53,[1]!tbl_PRM_Activity[Borough_Derived_SEL],A59, [1]!tbl_PRM_Activity[Initial_Dx_Amb_Cat1&amp;2],0,[1]!tbl_PRM_Activity[Example 2: Call Handling: Modules 0 &amp; 1 - No Direct Booking],1)/52</f>
        <v>167.31420321345652</v>
      </c>
      <c r="AJ59" s="10">
        <f t="shared" si="90"/>
        <v>583.92016153087263</v>
      </c>
      <c r="AK59" s="11">
        <f>SUMIFS([1]!tbl_PRM_Activity[Annualised_Activity_Volume],[1]!tbl_PRM_Activity[Time_Variant_4_Label],AF$53,[1]!tbl_PRM_Activity[Borough_Derived_SEL],A59, [1]!tbl_PRM_Activity[Initial_Dx_Amb_Cat1&amp;2],0,[1]!tbl_PRM_Activity[Example 3: Call Handling: Modules 0 &amp; 1 -  With Direct Booking],1)/52</f>
        <v>226.09129424422929</v>
      </c>
      <c r="AL59" s="10">
        <f t="shared" si="91"/>
        <v>525.14307050009984</v>
      </c>
      <c r="AM59" s="10">
        <f>SUMIFS([1]!tbl_PRM_Activity[Annualised_Activity_Volume],[1]!tbl_PRM_Activity[Time_Variant_4_Label],AF$53,[1]!tbl_PRM_Activity[Borough_Derived_SEL],A59, [1]!tbl_PRM_Activity[Initial_Dx_Amb_Cat1&amp;2],0,[1]!tbl_PRM_Activity[Example 4: Module 0 &amp; 1 - with Direct Booking to GP &amp; GPOOH],1)/52</f>
        <v>289.33044531154104</v>
      </c>
      <c r="AN59" s="10">
        <f t="shared" si="92"/>
        <v>461.90391943278809</v>
      </c>
      <c r="AO59" s="10">
        <f>SUMIFS([1]!tbl_PRM_Activity[Annualised_Activity_Volume],[1]!tbl_PRM_Activity[Time_Variant_4_Label],AF$53,[1]!tbl_PRM_Activity[Borough_Derived_SEL],A59, [1]!tbl_PRM_Activity[Initial_Dx_Amb_Cat1&amp;2],0,[1]!tbl_PRM_Activity[Example 5: Module 0 &amp; 1 - with Direct Booking to GP &amp; GPOOH &amp; Signposting to GP],1)/52</f>
        <v>289.9731938365411</v>
      </c>
      <c r="AP59" s="10">
        <f t="shared" si="93"/>
        <v>461.26117090778803</v>
      </c>
      <c r="AQ59" s="10">
        <f>SUMIFS([1]!tbl_PRM_Activity[Annualised_Activity_Volume],[1]!tbl_PRM_Activity[Time_Variant_4_Label],AF$53,[1]!tbl_PRM_Activity[Borough_Derived_SEL],A59, [1]!tbl_PRM_Activity[Initial_Dx_Amb_Cat1&amp;2],0,[1]!tbl_PRM_Activity[Example 6: Module 0 &amp; 1 - with Direct Booking to GP, GP hub, GPOOH, ED for injury &amp; Signposting to GP],1)/52</f>
        <v>369.43626385962136</v>
      </c>
      <c r="AR59" s="10">
        <f t="shared" si="94"/>
        <v>381.79810088470776</v>
      </c>
      <c r="AS59" s="10">
        <f t="shared" si="72"/>
        <v>1691.6794459057596</v>
      </c>
      <c r="AT59" s="10">
        <f t="shared" si="73"/>
        <v>1457.0766062095952</v>
      </c>
      <c r="AU59" s="10">
        <f t="shared" si="74"/>
        <v>1340.6151548499745</v>
      </c>
      <c r="AV59" s="10">
        <f t="shared" si="75"/>
        <v>1338.9379550461281</v>
      </c>
      <c r="AW59" s="10">
        <f t="shared" si="95"/>
        <v>1170.1195528384305</v>
      </c>
      <c r="AX59"/>
      <c r="AY59"/>
      <c r="AZ59"/>
      <c r="BA59"/>
      <c r="BB59"/>
      <c r="BC59"/>
      <c r="BD59"/>
      <c r="BE59"/>
      <c r="BF59"/>
      <c r="BG59"/>
    </row>
    <row r="60" spans="1:59" x14ac:dyDescent="0.35">
      <c r="A60" t="s">
        <v>11</v>
      </c>
      <c r="B60" s="11">
        <f t="shared" si="76"/>
        <v>79.115332552625091</v>
      </c>
      <c r="C60" s="11">
        <v>34.308920418009663</v>
      </c>
      <c r="D60" s="11">
        <f>SUMIF([1]!tbl_PRM_Activity[Borough_Derived_SEL],A60,[1]!tbl_PRM_Activity[Annualised_Activity_Volume])/52</f>
        <v>44.806412134615421</v>
      </c>
      <c r="E60" s="11">
        <f>SUMIF([1]!tbl_111Online_Activity[Borough],A60, [1]!tbl_111Online_Activity[Borough_111Online_Activity])/52</f>
        <v>0</v>
      </c>
      <c r="F60" s="11">
        <f>(SUMIFS([1]!tbl_PRM_Activity[Annualised_Activity_Volume],[1]!tbl_PRM_Activity[Time_Variant_4_Label],F$53,[1]!tbl_PRM_Activity[Borough_Derived_SEL],A60)+SUMIFS([1]!tbl_111Online_Activity[Borough_111Online_Activity],[1]!tbl_111Online_Activity[Time_Variant_4_Label],F$53,[1]!tbl_111Online_Activity[Borough],A60))/52</f>
        <v>13.141855519230774</v>
      </c>
      <c r="G60" s="11">
        <f>SUMIFS([1]!tbl_PRM_Activity[Annualised_Activity_Volume],[1]!tbl_PRM_Activity[Time_Variant_4_Label],F$53,[1]!tbl_PRM_Activity[Borough_Derived_SEL],A60, [1]!tbl_PRM_Activity[Initial_Dx_Amb_Cat1&amp;2],1)/52</f>
        <v>0.14220157884615384</v>
      </c>
      <c r="H60" s="10">
        <f t="shared" si="77"/>
        <v>12.99965394038462</v>
      </c>
      <c r="I60" s="10">
        <f>SUMIFS([1]!tbl_PRM_Activity[Annualised_Activity_Volume],[1]!tbl_PRM_Activity[Time_Variant_4_Label],F$53,[1]!tbl_PRM_Activity[Borough_Derived_SEL],A60,[1]!tbl_PRM_Activity[Initial_Dx_Amb_Cat1&amp;2],0, [1]!tbl_PRM_Activity[Example 2: Call Handling: Modules 0 &amp; 1 - No Direct Booking],1)/52</f>
        <v>0.83184888269230772</v>
      </c>
      <c r="J60" s="10">
        <f t="shared" si="78"/>
        <v>12.167805057692313</v>
      </c>
      <c r="K60" s="11">
        <f>SUMIFS([1]!tbl_PRM_Activity[Annualised_Activity_Volume],[1]!tbl_PRM_Activity[Time_Variant_4_Label],F$53,[1]!tbl_PRM_Activity[Borough_Derived_SEL],A60, [1]!tbl_PRM_Activity[Initial_Dx_Amb_Cat1&amp;2],0,[1]!tbl_PRM_Activity[Example 3: Call Handling: Modules 0 &amp; 1 -  With Direct Booking],1)/52</f>
        <v>1.2776050384615387</v>
      </c>
      <c r="L60" s="10">
        <f t="shared" si="79"/>
        <v>11.722048901923081</v>
      </c>
      <c r="M60" s="10">
        <f>SUMIFS([1]!tbl_PRM_Activity[Annualised_Activity_Volume],[1]!tbl_PRM_Activity[Time_Variant_4_Label],F$53,[1]!tbl_PRM_Activity[Borough_Derived_SEL],A60, [1]!tbl_PRM_Activity[Initial_Dx_Amb_Cat1&amp;2],0,[1]!tbl_PRM_Activity[Example 4: Module 0 &amp; 1 - with Direct Booking to GP &amp; GPOOH],1)/52</f>
        <v>1.3383877096153847</v>
      </c>
      <c r="N60" s="10">
        <f t="shared" si="80"/>
        <v>11.661266230769236</v>
      </c>
      <c r="O60" s="10">
        <f>SUMIFS([1]!tbl_PRM_Activity[Annualised_Activity_Volume],[1]!tbl_PRM_Activity[Time_Variant_4_Label],F$53,[1]!tbl_PRM_Activity[Borough_Derived_SEL],A60, [1]!tbl_PRM_Activity[Initial_Dx_Amb_Cat1&amp;2],0,[1]!tbl_PRM_Activity[Example 5: Module 0 &amp; 1 - with Direct Booking to GP &amp; GPOOH &amp; Signposting to GP],1)/52</f>
        <v>1.3383877096153847</v>
      </c>
      <c r="P60" s="10">
        <f t="shared" si="81"/>
        <v>11.661266230769236</v>
      </c>
      <c r="Q60" s="10">
        <f>SUMIFS([1]!tbl_PRM_Activity[Annualised_Activity_Volume],[1]!tbl_PRM_Activity[Time_Variant_4_Label],F$53,[1]!tbl_PRM_Activity[Borough_Derived_SEL],A60, [1]!tbl_PRM_Activity[Initial_Dx_Amb_Cat1&amp;2],0,[1]!tbl_PRM_Activity[Example 6: Module 0 &amp; 1 - with Direct Booking to GP, GP hub, GPOOH, ED for injury &amp; Signposting to GP],1)/52</f>
        <v>1.6227859269230753</v>
      </c>
      <c r="R60" s="10">
        <f t="shared" si="82"/>
        <v>11.376868013461545</v>
      </c>
      <c r="S60" s="11">
        <f>(SUMIFS([1]!tbl_PRM_Activity[Annualised_Activity_Volume],[1]!tbl_PRM_Activity[Time_Variant_4_Label],S$53,[1]!tbl_PRM_Activity[Borough_Derived_SEL],A60)+SUMIFS([1]!tbl_111Online_Activity[Borough_111Online_Activity],[1]!tbl_111Online_Activity[Time_Variant_4_Label],S$53,[1]!tbl_111Online_Activity[Borough],A60))/52</f>
        <v>18.040299605769246</v>
      </c>
      <c r="T60" s="11">
        <f>SUMIFS([1]!tbl_PRM_Activity[Annualised_Activity_Volume],[1]!tbl_PRM_Activity[Time_Variant_4_Label],S$53,[1]!tbl_PRM_Activity[Borough_Derived_SEL],A60, [1]!tbl_PRM_Activity[Initial_Dx_Amb_Cat1&amp;2],1)/52</f>
        <v>0.20300612115384614</v>
      </c>
      <c r="U60" s="10">
        <f t="shared" si="83"/>
        <v>17.837293484615401</v>
      </c>
      <c r="V60" s="10">
        <f>SUMIFS([1]!tbl_PRM_Activity[Annualised_Activity_Volume],[1]!tbl_PRM_Activity[Time_Variant_4_Label],S$53,[1]!tbl_PRM_Activity[Borough_Derived_SEL],A60,[1]!tbl_PRM_Activity[Initial_Dx_Amb_Cat1&amp;2],0,[1]!tbl_PRM_Activity[Example 2: Call Handling: Modules 0 &amp; 1 - No Direct Booking],1)/52</f>
        <v>0.28403566730769231</v>
      </c>
      <c r="W60" s="10">
        <f t="shared" si="84"/>
        <v>17.55325781730771</v>
      </c>
      <c r="X60" s="11">
        <f>SUMIFS([1]!tbl_PRM_Activity[Annualised_Activity_Volume],[1]!tbl_PRM_Activity[Time_Variant_4_Label],S$53,[1]!tbl_PRM_Activity[Borough_Derived_SEL],A60, [1]!tbl_PRM_Activity[Initial_Dx_Amb_Cat1&amp;2],0,[1]!tbl_PRM_Activity[Example 3: Call Handling: Modules 0 &amp; 1 -  With Direct Booking],1)/52</f>
        <v>0.6082530634615384</v>
      </c>
      <c r="Y60" s="10">
        <f t="shared" si="85"/>
        <v>17.229040421153861</v>
      </c>
      <c r="Z60" s="10">
        <f>SUMIFS([1]!tbl_PRM_Activity[Annualised_Activity_Volume],[1]!tbl_PRM_Activity[Time_Variant_4_Label],S$53,[1]!tbl_PRM_Activity[Borough_Derived_SEL],A60, [1]!tbl_PRM_Activity[Initial_Dx_Amb_Cat1&amp;2],0,[1]!tbl_PRM_Activity[Example 4: Module 0 &amp; 1 - with Direct Booking to GP &amp; GPOOH],1)/52</f>
        <v>0.95270508076923133</v>
      </c>
      <c r="AA60" s="10">
        <f t="shared" si="86"/>
        <v>16.88458840384617</v>
      </c>
      <c r="AB60" s="10">
        <f>SUMIFS([1]!tbl_PRM_Activity[Annualised_Activity_Volume],[1]!tbl_PRM_Activity[Time_Variant_4_Label],S$53,[1]!tbl_PRM_Activity[Borough_Derived_SEL],A60, [1]!tbl_PRM_Activity[Initial_Dx_Amb_Cat1&amp;2],0,[1]!tbl_PRM_Activity[Example 5: Module 0 &amp; 1 - with Direct Booking to GP &amp; GPOOH &amp; Signposting to GP],1)/52</f>
        <v>0.95270508076923133</v>
      </c>
      <c r="AC60" s="10">
        <f t="shared" si="87"/>
        <v>16.88458840384617</v>
      </c>
      <c r="AD60" s="10">
        <f>SUMIFS([1]!tbl_PRM_Activity[Annualised_Activity_Volume],[1]!tbl_PRM_Activity[Time_Variant_4_Label],S$53,[1]!tbl_PRM_Activity[Borough_Derived_SEL],A60, [1]!tbl_PRM_Activity[Initial_Dx_Amb_Cat1&amp;2],0,[1]!tbl_PRM_Activity[Example 6: Module 0 &amp; 1 - with Direct Booking to GP, GP hub, GPOOH, ED for injury &amp; Signposting to GP],1)/52</f>
        <v>1.1357676365384621</v>
      </c>
      <c r="AE60" s="10">
        <f t="shared" si="88"/>
        <v>16.70152584807694</v>
      </c>
      <c r="AF60" s="11">
        <f>(SUMIFS([1]!tbl_PRM_Activity[Annualised_Activity_Volume],[1]!tbl_PRM_Activity[Time_Variant_4_Label],AF$53,[1]!tbl_PRM_Activity[Borough_Derived_SEL],A60)+SUMIFS([1]!tbl_111Online_Activity[Borough_111Online_Activity],[1]!tbl_111Online_Activity[Time_Variant_4_Label],AF$53,[1]!tbl_111Online_Activity[Borough],A60))/52</f>
        <v>13.624257009615409</v>
      </c>
      <c r="AG60" s="11">
        <f>SUMIFS([1]!tbl_PRM_Activity[Annualised_Activity_Volume],[1]!tbl_PRM_Activity[Time_Variant_4_Label],AF$53,[1]!tbl_PRM_Activity[Borough_Derived_SEL],A60, [1]!tbl_PRM_Activity[Initial_Dx_Amb_Cat1&amp;2],1)/52</f>
        <v>0.22156244999999999</v>
      </c>
      <c r="AH60" s="10">
        <f t="shared" si="89"/>
        <v>13.402694559615409</v>
      </c>
      <c r="AI60" s="11">
        <f>SUMIFS([1]!tbl_PRM_Activity[Annualised_Activity_Volume],[1]!tbl_PRM_Activity[Time_Variant_4_Label],AF$53,[1]!tbl_PRM_Activity[Borough_Derived_SEL],A60, [1]!tbl_PRM_Activity[Initial_Dx_Amb_Cat1&amp;2],0,[1]!tbl_PRM_Activity[Example 2: Call Handling: Modules 0 &amp; 1 - No Direct Booking],1)/52</f>
        <v>0.66282800769230776</v>
      </c>
      <c r="AJ60" s="10">
        <f t="shared" si="90"/>
        <v>12.7398665519231</v>
      </c>
      <c r="AK60" s="11">
        <f>SUMIFS([1]!tbl_PRM_Activity[Annualised_Activity_Volume],[1]!tbl_PRM_Activity[Time_Variant_4_Label],AF$53,[1]!tbl_PRM_Activity[Borough_Derived_SEL],A60, [1]!tbl_PRM_Activity[Initial_Dx_Amb_Cat1&amp;2],0,[1]!tbl_PRM_Activity[Example 3: Call Handling: Modules 0 &amp; 1 -  With Direct Booking],1)/52</f>
        <v>1.0628430134615394</v>
      </c>
      <c r="AL60" s="10">
        <f t="shared" si="91"/>
        <v>12.33985154615387</v>
      </c>
      <c r="AM60" s="10">
        <f>SUMIFS([1]!tbl_PRM_Activity[Annualised_Activity_Volume],[1]!tbl_PRM_Activity[Time_Variant_4_Label],AF$53,[1]!tbl_PRM_Activity[Borough_Derived_SEL],A60, [1]!tbl_PRM_Activity[Initial_Dx_Amb_Cat1&amp;2],0,[1]!tbl_PRM_Activity[Example 4: Module 0 &amp; 1 - with Direct Booking to GP &amp; GPOOH],1)/52</f>
        <v>1.3648853096153855</v>
      </c>
      <c r="AN60" s="10">
        <f t="shared" si="92"/>
        <v>12.037809250000024</v>
      </c>
      <c r="AO60" s="10">
        <f>SUMIFS([1]!tbl_PRM_Activity[Annualised_Activity_Volume],[1]!tbl_PRM_Activity[Time_Variant_4_Label],AF$53,[1]!tbl_PRM_Activity[Borough_Derived_SEL],A60, [1]!tbl_PRM_Activity[Initial_Dx_Amb_Cat1&amp;2],0,[1]!tbl_PRM_Activity[Example 5: Module 0 &amp; 1 - with Direct Booking to GP &amp; GPOOH &amp; Signposting to GP],1)/52</f>
        <v>1.3648853096153855</v>
      </c>
      <c r="AP60" s="10">
        <f t="shared" si="93"/>
        <v>12.037809250000024</v>
      </c>
      <c r="AQ60" s="10">
        <f>SUMIFS([1]!tbl_PRM_Activity[Annualised_Activity_Volume],[1]!tbl_PRM_Activity[Time_Variant_4_Label],AF$53,[1]!tbl_PRM_Activity[Borough_Derived_SEL],A60, [1]!tbl_PRM_Activity[Initial_Dx_Amb_Cat1&amp;2],0,[1]!tbl_PRM_Activity[Example 6: Module 0 &amp; 1 - with Direct Booking to GP, GP hub, GPOOH, ED for injury &amp; Signposting to GP],1)/52</f>
        <v>1.5059274346153857</v>
      </c>
      <c r="AR60" s="10">
        <f t="shared" si="94"/>
        <v>11.896767125000023</v>
      </c>
      <c r="AS60" s="10">
        <f t="shared" si="72"/>
        <v>42.460929426923123</v>
      </c>
      <c r="AT60" s="10">
        <f t="shared" si="73"/>
        <v>41.290940869230809</v>
      </c>
      <c r="AU60" s="10">
        <f t="shared" si="74"/>
        <v>40.583663884615433</v>
      </c>
      <c r="AV60" s="10">
        <f t="shared" si="75"/>
        <v>40.583663884615433</v>
      </c>
      <c r="AW60" s="10">
        <f t="shared" si="95"/>
        <v>39.975160986538512</v>
      </c>
      <c r="AX60"/>
      <c r="AY60"/>
      <c r="AZ60"/>
      <c r="BA60"/>
      <c r="BB60"/>
      <c r="BC60"/>
      <c r="BD60"/>
      <c r="BE60"/>
      <c r="BF60"/>
      <c r="BG60"/>
    </row>
    <row r="61" spans="1:59" x14ac:dyDescent="0.35">
      <c r="A61" t="s">
        <v>12</v>
      </c>
      <c r="B61" s="11">
        <f t="shared" si="76"/>
        <v>2205.4602005029642</v>
      </c>
      <c r="C61" s="11">
        <v>125.2773435659257</v>
      </c>
      <c r="D61" s="11">
        <f>SUMIF([1]!tbl_PRM_Activity[Borough_Derived_SEL],A61,[1]!tbl_PRM_Activity[Annualised_Activity_Volume])/52</f>
        <v>1944.1252163804534</v>
      </c>
      <c r="E61" s="11">
        <f>SUMIF([1]!tbl_111Online_Activity[Borough],A61, [1]!tbl_111Online_Activity[Borough_111Online_Activity])/52</f>
        <v>136.05764055658548</v>
      </c>
      <c r="F61" s="11">
        <f>(SUMIFS([1]!tbl_PRM_Activity[Annualised_Activity_Volume],[1]!tbl_PRM_Activity[Time_Variant_4_Label],F$53,[1]!tbl_PRM_Activity[Borough_Derived_SEL],A61)+SUMIFS([1]!tbl_111Online_Activity[Borough_111Online_Activity],[1]!tbl_111Online_Activity[Time_Variant_4_Label],F$53,[1]!tbl_111Online_Activity[Borough],A61))/52</f>
        <v>858.58892771485398</v>
      </c>
      <c r="G61" s="11">
        <f>SUMIFS([1]!tbl_PRM_Activity[Annualised_Activity_Volume],[1]!tbl_PRM_Activity[Time_Variant_4_Label],F$53,[1]!tbl_PRM_Activity[Borough_Derived_SEL],A61, [1]!tbl_PRM_Activity[Initial_Dx_Amb_Cat1&amp;2],1)/52</f>
        <v>30.312430880769227</v>
      </c>
      <c r="H61" s="10">
        <f t="shared" si="77"/>
        <v>828.27649683408481</v>
      </c>
      <c r="I61" s="10">
        <f>SUMIFS([1]!tbl_PRM_Activity[Annualised_Activity_Volume],[1]!tbl_PRM_Activity[Time_Variant_4_Label],F$53,[1]!tbl_PRM_Activity[Borough_Derived_SEL],A61,[1]!tbl_PRM_Activity[Initial_Dx_Amb_Cat1&amp;2],0, [1]!tbl_PRM_Activity[Example 2: Call Handling: Modules 0 &amp; 1 - No Direct Booking],1)/52</f>
        <v>117.73452796346922</v>
      </c>
      <c r="J61" s="10">
        <f t="shared" si="78"/>
        <v>710.54196887061562</v>
      </c>
      <c r="K61" s="11">
        <f>SUMIFS([1]!tbl_PRM_Activity[Annualised_Activity_Volume],[1]!tbl_PRM_Activity[Time_Variant_4_Label],F$53,[1]!tbl_PRM_Activity[Borough_Derived_SEL],A61, [1]!tbl_PRM_Activity[Initial_Dx_Amb_Cat1&amp;2],0,[1]!tbl_PRM_Activity[Example 3: Call Handling: Modules 0 &amp; 1 -  With Direct Booking],1)/52</f>
        <v>276.76781764424425</v>
      </c>
      <c r="L61" s="10">
        <f t="shared" si="79"/>
        <v>551.50867918984056</v>
      </c>
      <c r="M61" s="10">
        <f>SUMIFS([1]!tbl_PRM_Activity[Annualised_Activity_Volume],[1]!tbl_PRM_Activity[Time_Variant_4_Label],F$53,[1]!tbl_PRM_Activity[Borough_Derived_SEL],A61, [1]!tbl_PRM_Activity[Initial_Dx_Amb_Cat1&amp;2],0,[1]!tbl_PRM_Activity[Example 4: Module 0 &amp; 1 - with Direct Booking to GP &amp; GPOOH],1)/52</f>
        <v>279.48816394809052</v>
      </c>
      <c r="N61" s="10">
        <f t="shared" si="80"/>
        <v>548.78833288599435</v>
      </c>
      <c r="O61" s="10">
        <f>SUMIFS([1]!tbl_PRM_Activity[Annualised_Activity_Volume],[1]!tbl_PRM_Activity[Time_Variant_4_Label],F$53,[1]!tbl_PRM_Activity[Borough_Derived_SEL],A61, [1]!tbl_PRM_Activity[Initial_Dx_Amb_Cat1&amp;2],0,[1]!tbl_PRM_Activity[Example 5: Module 0 &amp; 1 - with Direct Booking to GP &amp; GPOOH &amp; Signposting to GP],1)/52</f>
        <v>281.35201042116773</v>
      </c>
      <c r="P61" s="10">
        <f t="shared" si="81"/>
        <v>546.92448641291708</v>
      </c>
      <c r="Q61" s="10">
        <f>SUMIFS([1]!tbl_PRM_Activity[Annualised_Activity_Volume],[1]!tbl_PRM_Activity[Time_Variant_4_Label],F$53,[1]!tbl_PRM_Activity[Borough_Derived_SEL],A61, [1]!tbl_PRM_Activity[Initial_Dx_Amb_Cat1&amp;2],0,[1]!tbl_PRM_Activity[Example 6: Module 0 &amp; 1 - with Direct Booking to GP, GP hub, GPOOH, ED for injury &amp; Signposting to GP],1)/52</f>
        <v>383.0008131038424</v>
      </c>
      <c r="R61" s="10">
        <f t="shared" si="82"/>
        <v>445.27568373024241</v>
      </c>
      <c r="S61" s="11">
        <f>(SUMIFS([1]!tbl_PRM_Activity[Annualised_Activity_Volume],[1]!tbl_PRM_Activity[Time_Variant_4_Label],S$53,[1]!tbl_PRM_Activity[Borough_Derived_SEL],A61)+SUMIFS([1]!tbl_111Online_Activity[Borough_111Online_Activity],[1]!tbl_111Online_Activity[Time_Variant_4_Label],S$53,[1]!tbl_111Online_Activity[Borough],A61))/52</f>
        <v>511.75446989033003</v>
      </c>
      <c r="T61" s="11">
        <f>SUMIFS([1]!tbl_PRM_Activity[Annualised_Activity_Volume],[1]!tbl_PRM_Activity[Time_Variant_4_Label],S$53,[1]!tbl_PRM_Activity[Borough_Derived_SEL],A61, [1]!tbl_PRM_Activity[Initial_Dx_Amb_Cat1&amp;2],1)/52</f>
        <v>25.603011401923066</v>
      </c>
      <c r="U61" s="10">
        <f t="shared" si="83"/>
        <v>486.15145848840694</v>
      </c>
      <c r="V61" s="10">
        <f>SUMIFS([1]!tbl_PRM_Activity[Annualised_Activity_Volume],[1]!tbl_PRM_Activity[Time_Variant_4_Label],S$53,[1]!tbl_PRM_Activity[Borough_Derived_SEL],A61,[1]!tbl_PRM_Activity[Initial_Dx_Amb_Cat1&amp;2],0,[1]!tbl_PRM_Activity[Example 2: Call Handling: Modules 0 &amp; 1 - No Direct Booking],1)/52</f>
        <v>38.603192453845978</v>
      </c>
      <c r="W61" s="10">
        <f t="shared" si="84"/>
        <v>447.54826603456098</v>
      </c>
      <c r="X61" s="11">
        <f>SUMIFS([1]!tbl_PRM_Activity[Annualised_Activity_Volume],[1]!tbl_PRM_Activity[Time_Variant_4_Label],S$53,[1]!tbl_PRM_Activity[Borough_Derived_SEL],A61, [1]!tbl_PRM_Activity[Initial_Dx_Amb_Cat1&amp;2],0,[1]!tbl_PRM_Activity[Example 3: Call Handling: Modules 0 &amp; 1 -  With Direct Booking],1)/52</f>
        <v>77.170923255771513</v>
      </c>
      <c r="Y61" s="10">
        <f t="shared" si="85"/>
        <v>408.98053523263542</v>
      </c>
      <c r="Z61" s="10">
        <f>SUMIFS([1]!tbl_PRM_Activity[Annualised_Activity_Volume],[1]!tbl_PRM_Activity[Time_Variant_4_Label],S$53,[1]!tbl_PRM_Activity[Borough_Derived_SEL],A61, [1]!tbl_PRM_Activity[Initial_Dx_Amb_Cat1&amp;2],0,[1]!tbl_PRM_Activity[Example 4: Module 0 &amp; 1 - with Direct Booking to GP &amp; GPOOH],1)/52</f>
        <v>115.94467616539178</v>
      </c>
      <c r="AA61" s="10">
        <f t="shared" si="86"/>
        <v>370.20678232301515</v>
      </c>
      <c r="AB61" s="10">
        <f>SUMIFS([1]!tbl_PRM_Activity[Annualised_Activity_Volume],[1]!tbl_PRM_Activity[Time_Variant_4_Label],S$53,[1]!tbl_PRM_Activity[Borough_Derived_SEL],A61, [1]!tbl_PRM_Activity[Initial_Dx_Amb_Cat1&amp;2],0,[1]!tbl_PRM_Activity[Example 5: Module 0 &amp; 1 - with Direct Booking to GP &amp; GPOOH &amp; Signposting to GP],1)/52</f>
        <v>117.26369786923823</v>
      </c>
      <c r="AC61" s="10">
        <f t="shared" si="87"/>
        <v>368.88776061916872</v>
      </c>
      <c r="AD61" s="10">
        <f>SUMIFS([1]!tbl_PRM_Activity[Annualised_Activity_Volume],[1]!tbl_PRM_Activity[Time_Variant_4_Label],S$53,[1]!tbl_PRM_Activity[Borough_Derived_SEL],A61, [1]!tbl_PRM_Activity[Initial_Dx_Amb_Cat1&amp;2],0,[1]!tbl_PRM_Activity[Example 6: Module 0 &amp; 1 - with Direct Booking to GP, GP hub, GPOOH, ED for injury &amp; Signposting to GP],1)/52</f>
        <v>155.67863217501301</v>
      </c>
      <c r="AE61" s="10">
        <f t="shared" si="88"/>
        <v>330.47282631339397</v>
      </c>
      <c r="AF61" s="11">
        <f>(SUMIFS([1]!tbl_PRM_Activity[Annualised_Activity_Volume],[1]!tbl_PRM_Activity[Time_Variant_4_Label],AF$53,[1]!tbl_PRM_Activity[Borough_Derived_SEL],A61)+SUMIFS([1]!tbl_111Online_Activity[Borough_111Online_Activity],[1]!tbl_111Online_Activity[Time_Variant_4_Label],AF$53,[1]!tbl_111Online_Activity[Borough],A61))/52</f>
        <v>709.83945933195162</v>
      </c>
      <c r="AG61" s="11">
        <f>SUMIFS([1]!tbl_PRM_Activity[Annualised_Activity_Volume],[1]!tbl_PRM_Activity[Time_Variant_4_Label],AF$53,[1]!tbl_PRM_Activity[Borough_Derived_SEL],A61, [1]!tbl_PRM_Activity[Initial_Dx_Amb_Cat1&amp;2],1)/52</f>
        <v>25.612544526923021</v>
      </c>
      <c r="AH61" s="10">
        <f t="shared" si="89"/>
        <v>684.22691480502863</v>
      </c>
      <c r="AI61" s="11">
        <f>SUMIFS([1]!tbl_PRM_Activity[Annualised_Activity_Volume],[1]!tbl_PRM_Activity[Time_Variant_4_Label],AF$53,[1]!tbl_PRM_Activity[Borough_Derived_SEL],A61, [1]!tbl_PRM_Activity[Initial_Dx_Amb_Cat1&amp;2],0,[1]!tbl_PRM_Activity[Example 2: Call Handling: Modules 0 &amp; 1 - No Direct Booking],1)/52</f>
        <v>72.320570076922394</v>
      </c>
      <c r="AJ61" s="10">
        <f t="shared" si="90"/>
        <v>611.90634472810621</v>
      </c>
      <c r="AK61" s="11">
        <f>SUMIFS([1]!tbl_PRM_Activity[Annualised_Activity_Volume],[1]!tbl_PRM_Activity[Time_Variant_4_Label],AF$53,[1]!tbl_PRM_Activity[Borough_Derived_SEL],A61, [1]!tbl_PRM_Activity[Initial_Dx_Amb_Cat1&amp;2],0,[1]!tbl_PRM_Activity[Example 3: Call Handling: Modules 0 &amp; 1 -  With Direct Booking],1)/52</f>
        <v>98.872386246149873</v>
      </c>
      <c r="AL61" s="10">
        <f t="shared" si="91"/>
        <v>585.35452855887877</v>
      </c>
      <c r="AM61" s="10">
        <f>SUMIFS([1]!tbl_PRM_Activity[Annualised_Activity_Volume],[1]!tbl_PRM_Activity[Time_Variant_4_Label],AF$53,[1]!tbl_PRM_Activity[Borough_Derived_SEL],A61, [1]!tbl_PRM_Activity[Initial_Dx_Amb_Cat1&amp;2],0,[1]!tbl_PRM_Activity[Example 4: Module 0 &amp; 1 - with Direct Booking to GP &amp; GPOOH],1)/52</f>
        <v>155.85179553460114</v>
      </c>
      <c r="AN61" s="10">
        <f t="shared" si="92"/>
        <v>528.37511927042749</v>
      </c>
      <c r="AO61" s="10">
        <f>SUMIFS([1]!tbl_PRM_Activity[Annualised_Activity_Volume],[1]!tbl_PRM_Activity[Time_Variant_4_Label],AF$53,[1]!tbl_PRM_Activity[Borough_Derived_SEL],A61, [1]!tbl_PRM_Activity[Initial_Dx_Amb_Cat1&amp;2],0,[1]!tbl_PRM_Activity[Example 5: Module 0 &amp; 1 - with Direct Booking to GP &amp; GPOOH &amp; Signposting to GP],1)/52</f>
        <v>157.89970977113919</v>
      </c>
      <c r="AP61" s="10">
        <f t="shared" si="93"/>
        <v>526.32720503388941</v>
      </c>
      <c r="AQ61" s="10">
        <f>SUMIFS([1]!tbl_PRM_Activity[Annualised_Activity_Volume],[1]!tbl_PRM_Activity[Time_Variant_4_Label],AF$53,[1]!tbl_PRM_Activity[Borough_Derived_SEL],A61, [1]!tbl_PRM_Activity[Initial_Dx_Amb_Cat1&amp;2],0,[1]!tbl_PRM_Activity[Example 6: Module 0 &amp; 1 - with Direct Booking to GP, GP hub, GPOOH, ED for injury &amp; Signposting to GP],1)/52</f>
        <v>237.99380464230524</v>
      </c>
      <c r="AR61" s="10">
        <f t="shared" si="94"/>
        <v>446.23311016272339</v>
      </c>
      <c r="AS61" s="10">
        <f t="shared" si="72"/>
        <v>1769.9965796332829</v>
      </c>
      <c r="AT61" s="10">
        <f t="shared" si="73"/>
        <v>1545.8437429813548</v>
      </c>
      <c r="AU61" s="10">
        <f t="shared" si="74"/>
        <v>1447.3702344794369</v>
      </c>
      <c r="AV61" s="10">
        <f t="shared" si="75"/>
        <v>1442.1394520659751</v>
      </c>
      <c r="AW61" s="10">
        <f t="shared" si="95"/>
        <v>1221.9816202063598</v>
      </c>
      <c r="AX61"/>
      <c r="AY61"/>
      <c r="AZ61"/>
      <c r="BA61"/>
      <c r="BB61"/>
      <c r="BC61"/>
      <c r="BD61"/>
      <c r="BE61"/>
      <c r="BF61"/>
      <c r="BG61"/>
    </row>
    <row r="62" spans="1:59" x14ac:dyDescent="0.35">
      <c r="A62" t="s">
        <v>109</v>
      </c>
      <c r="B62" s="10">
        <f>SUM(B54:B61)</f>
        <v>15794.051390581086</v>
      </c>
      <c r="C62" s="10">
        <f t="shared" ref="C62:AW62" si="96">SUM(C54:C61)</f>
        <v>2106.1323635173544</v>
      </c>
      <c r="D62" s="10">
        <f t="shared" si="96"/>
        <v>12939.688257832968</v>
      </c>
      <c r="E62" s="10">
        <f t="shared" si="96"/>
        <v>748.23076923076496</v>
      </c>
      <c r="F62" s="10">
        <f t="shared" si="96"/>
        <v>5353.9694786988293</v>
      </c>
      <c r="G62" s="10">
        <f t="shared" si="96"/>
        <v>189.90613916923073</v>
      </c>
      <c r="H62" s="10">
        <f t="shared" si="96"/>
        <v>5164.063339529599</v>
      </c>
      <c r="I62" s="10">
        <f t="shared" si="96"/>
        <v>694.10208008849565</v>
      </c>
      <c r="J62" s="10">
        <f t="shared" si="96"/>
        <v>4469.9612594411028</v>
      </c>
      <c r="K62" s="10">
        <f t="shared" si="96"/>
        <v>1560.3669750500949</v>
      </c>
      <c r="L62" s="10">
        <f t="shared" si="96"/>
        <v>3603.6963644795046</v>
      </c>
      <c r="M62" s="10">
        <f t="shared" si="96"/>
        <v>1580.0436008000956</v>
      </c>
      <c r="N62" s="10">
        <f t="shared" si="96"/>
        <v>3584.0197387295038</v>
      </c>
      <c r="O62" s="10">
        <f t="shared" si="96"/>
        <v>1594.0166687866338</v>
      </c>
      <c r="P62" s="10">
        <f t="shared" si="96"/>
        <v>3570.046670742965</v>
      </c>
      <c r="Q62" s="10">
        <f t="shared" si="96"/>
        <v>2102.7907177020038</v>
      </c>
      <c r="R62" s="10">
        <f t="shared" si="96"/>
        <v>3061.2726218275948</v>
      </c>
      <c r="S62" s="10">
        <f t="shared" si="96"/>
        <v>3427.02528868641</v>
      </c>
      <c r="T62" s="10">
        <f t="shared" si="96"/>
        <v>182.84354563846156</v>
      </c>
      <c r="U62" s="10">
        <f t="shared" si="96"/>
        <v>3244.1817430479477</v>
      </c>
      <c r="V62" s="10">
        <f t="shared" si="96"/>
        <v>320.80458630000322</v>
      </c>
      <c r="W62" s="10">
        <f t="shared" si="96"/>
        <v>2923.3771567479453</v>
      </c>
      <c r="X62" s="10">
        <f t="shared" si="96"/>
        <v>598.68782444040232</v>
      </c>
      <c r="Y62" s="10">
        <f t="shared" si="96"/>
        <v>2645.4939186075453</v>
      </c>
      <c r="Z62" s="10">
        <f t="shared" si="96"/>
        <v>817.10393514427062</v>
      </c>
      <c r="AA62" s="10">
        <f t="shared" si="96"/>
        <v>2427.0778079036772</v>
      </c>
      <c r="AB62" s="10">
        <f t="shared" si="96"/>
        <v>823.98228975196412</v>
      </c>
      <c r="AC62" s="10">
        <f t="shared" si="96"/>
        <v>2420.1994532959834</v>
      </c>
      <c r="AD62" s="10">
        <f t="shared" si="96"/>
        <v>1028.7788527808368</v>
      </c>
      <c r="AE62" s="10">
        <f t="shared" si="96"/>
        <v>2215.4028902671112</v>
      </c>
      <c r="AF62" s="10">
        <f t="shared" si="96"/>
        <v>4906.9242596794375</v>
      </c>
      <c r="AG62" s="10">
        <f t="shared" si="96"/>
        <v>180.75182734999981</v>
      </c>
      <c r="AH62" s="10">
        <f t="shared" si="96"/>
        <v>4726.1724323294366</v>
      </c>
      <c r="AI62" s="10">
        <f t="shared" si="96"/>
        <v>572.19463753652894</v>
      </c>
      <c r="AJ62" s="10">
        <f t="shared" si="96"/>
        <v>4153.9777947929088</v>
      </c>
      <c r="AK62" s="10">
        <f t="shared" si="96"/>
        <v>784.50855795959353</v>
      </c>
      <c r="AL62" s="10">
        <f t="shared" si="96"/>
        <v>3941.6638743698445</v>
      </c>
      <c r="AM62" s="10">
        <f t="shared" si="96"/>
        <v>1117.2550143403323</v>
      </c>
      <c r="AN62" s="10">
        <f t="shared" si="96"/>
        <v>3608.9174179891056</v>
      </c>
      <c r="AO62" s="10">
        <f t="shared" si="96"/>
        <v>1130.4851060653309</v>
      </c>
      <c r="AP62" s="10">
        <f t="shared" si="96"/>
        <v>3595.6873262641066</v>
      </c>
      <c r="AQ62" s="10">
        <f t="shared" si="96"/>
        <v>1683.2528774403622</v>
      </c>
      <c r="AR62" s="10">
        <f t="shared" si="96"/>
        <v>3042.9195548890752</v>
      </c>
      <c r="AS62" s="10">
        <f t="shared" si="96"/>
        <v>11547.316210981957</v>
      </c>
      <c r="AT62" s="10">
        <f t="shared" si="96"/>
        <v>10190.854157456894</v>
      </c>
      <c r="AU62" s="10">
        <f t="shared" si="96"/>
        <v>9620.0149646222872</v>
      </c>
      <c r="AV62" s="10">
        <f t="shared" si="96"/>
        <v>9585.933450303055</v>
      </c>
      <c r="AW62" s="10">
        <f t="shared" si="96"/>
        <v>8319.5950669837821</v>
      </c>
      <c r="AX62"/>
      <c r="AY62"/>
      <c r="AZ62"/>
      <c r="BA62"/>
      <c r="BB62"/>
      <c r="BC62"/>
      <c r="BD62"/>
      <c r="BE62"/>
      <c r="BF62"/>
      <c r="BG62"/>
    </row>
  </sheetData>
  <mergeCells count="7">
    <mergeCell ref="A51:H51"/>
    <mergeCell ref="A52:H52"/>
    <mergeCell ref="A11:E11"/>
    <mergeCell ref="A25:F25"/>
    <mergeCell ref="A26:F26"/>
    <mergeCell ref="A38:H38"/>
    <mergeCell ref="A39:H3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8-BC92-4A3A-9D8C-BCD93F59410B}">
  <dimension ref="A1:BG22"/>
  <sheetViews>
    <sheetView zoomScale="80" zoomScaleNormal="80" workbookViewId="0">
      <selection sqref="A1:A7"/>
    </sheetView>
  </sheetViews>
  <sheetFormatPr defaultRowHeight="14.5" x14ac:dyDescent="0.35"/>
  <cols>
    <col min="1" max="5" width="15.6328125" style="6" customWidth="1"/>
    <col min="6" max="44" width="15.6328125" style="6" hidden="1" customWidth="1"/>
    <col min="45" max="51" width="15.6328125" style="6" customWidth="1"/>
    <col min="52" max="59" width="8.7265625" style="6"/>
  </cols>
  <sheetData>
    <row r="1" spans="1:59" x14ac:dyDescent="0.35">
      <c r="A1" s="1" t="s">
        <v>38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x14ac:dyDescent="0.35">
      <c r="A2" t="s">
        <v>115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x14ac:dyDescent="0.35">
      <c r="A3" t="s">
        <v>110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x14ac:dyDescent="0.35">
      <c r="A4" t="s">
        <v>112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x14ac:dyDescent="0.35">
      <c r="A5" t="s">
        <v>111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x14ac:dyDescent="0.35">
      <c r="A6" t="s">
        <v>113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x14ac:dyDescent="0.35">
      <c r="A7" t="s">
        <v>114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x14ac:dyDescent="0.35">
      <c r="A9" t="s">
        <v>108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x14ac:dyDescent="0.35">
      <c r="A11" s="13" t="s">
        <v>34</v>
      </c>
      <c r="B11" s="13"/>
      <c r="C11" s="13"/>
      <c r="D11" s="13"/>
      <c r="E11" s="13"/>
      <c r="F11" s="13"/>
      <c r="G11" s="13"/>
      <c r="H11" s="1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x14ac:dyDescent="0.35">
      <c r="A12" s="13" t="s">
        <v>1</v>
      </c>
      <c r="B12" s="13"/>
      <c r="C12" s="13"/>
      <c r="D12" s="13"/>
      <c r="E12" s="13"/>
      <c r="F12" s="13"/>
      <c r="G12" s="13"/>
      <c r="H12" s="1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x14ac:dyDescent="0.35">
      <c r="A13" s="1" t="s">
        <v>2</v>
      </c>
      <c r="B13" s="12" t="s">
        <v>104</v>
      </c>
      <c r="C13" s="12" t="s">
        <v>105</v>
      </c>
      <c r="D13" s="1" t="s">
        <v>106</v>
      </c>
      <c r="E13" s="1" t="s">
        <v>107</v>
      </c>
      <c r="F13" s="1" t="s">
        <v>35</v>
      </c>
      <c r="G13" s="1" t="s">
        <v>39</v>
      </c>
      <c r="H13" s="1" t="s">
        <v>40</v>
      </c>
      <c r="I13" s="1" t="s">
        <v>41</v>
      </c>
      <c r="J13" s="1" t="s">
        <v>42</v>
      </c>
      <c r="K13" s="1" t="s">
        <v>43</v>
      </c>
      <c r="L13" s="1" t="s">
        <v>44</v>
      </c>
      <c r="M13" s="1" t="s">
        <v>45</v>
      </c>
      <c r="N13" s="1" t="s">
        <v>46</v>
      </c>
      <c r="O13" s="1" t="s">
        <v>47</v>
      </c>
      <c r="P13" s="1" t="s">
        <v>48</v>
      </c>
      <c r="Q13" s="1" t="s">
        <v>49</v>
      </c>
      <c r="R13" s="1" t="s">
        <v>50</v>
      </c>
      <c r="S13" s="1" t="s">
        <v>36</v>
      </c>
      <c r="T13" s="1" t="s">
        <v>80</v>
      </c>
      <c r="U13" s="1" t="s">
        <v>81</v>
      </c>
      <c r="V13" s="1" t="s">
        <v>82</v>
      </c>
      <c r="W13" s="1" t="s">
        <v>83</v>
      </c>
      <c r="X13" s="1" t="s">
        <v>84</v>
      </c>
      <c r="Y13" s="1" t="s">
        <v>85</v>
      </c>
      <c r="Z13" s="1" t="s">
        <v>86</v>
      </c>
      <c r="AA13" s="1" t="s">
        <v>87</v>
      </c>
      <c r="AB13" s="1" t="s">
        <v>88</v>
      </c>
      <c r="AC13" s="1" t="s">
        <v>89</v>
      </c>
      <c r="AD13" s="1" t="s">
        <v>90</v>
      </c>
      <c r="AE13" s="1" t="s">
        <v>91</v>
      </c>
      <c r="AF13" s="1" t="s">
        <v>37</v>
      </c>
      <c r="AG13" s="1" t="s">
        <v>92</v>
      </c>
      <c r="AH13" s="1" t="s">
        <v>93</v>
      </c>
      <c r="AI13" s="1" t="s">
        <v>94</v>
      </c>
      <c r="AJ13" s="1" t="s">
        <v>95</v>
      </c>
      <c r="AK13" s="1" t="s">
        <v>96</v>
      </c>
      <c r="AL13" s="1" t="s">
        <v>97</v>
      </c>
      <c r="AM13" s="1" t="s">
        <v>98</v>
      </c>
      <c r="AN13" s="1" t="s">
        <v>99</v>
      </c>
      <c r="AO13" s="1" t="s">
        <v>100</v>
      </c>
      <c r="AP13" s="1" t="s">
        <v>101</v>
      </c>
      <c r="AQ13" s="1" t="s">
        <v>102</v>
      </c>
      <c r="AR13" s="1" t="s">
        <v>103</v>
      </c>
      <c r="AS13" s="1" t="s">
        <v>63</v>
      </c>
      <c r="AT13" s="1" t="s">
        <v>64</v>
      </c>
      <c r="AU13" s="1" t="s">
        <v>65</v>
      </c>
      <c r="AV13" s="1" t="s">
        <v>66</v>
      </c>
      <c r="AW13" s="1" t="s">
        <v>67</v>
      </c>
      <c r="AX13"/>
      <c r="AY13"/>
      <c r="AZ13"/>
      <c r="BA13"/>
      <c r="BB13"/>
      <c r="BC13"/>
      <c r="BD13"/>
      <c r="BE13"/>
      <c r="BF13"/>
      <c r="BG13"/>
    </row>
    <row r="14" spans="1:59" x14ac:dyDescent="0.35">
      <c r="A14" t="s">
        <v>5</v>
      </c>
      <c r="B14" s="7">
        <f>SUM(C14:E14)</f>
        <v>1</v>
      </c>
      <c r="C14" s="7">
        <f>'Summary Volumes'!C54/'Summary Volumes'!B54</f>
        <v>3.4960552752718782E-2</v>
      </c>
      <c r="D14" s="7">
        <f>'Summary Volumes'!D54/'Summary Volumes'!B54</f>
        <v>0.90189578089888367</v>
      </c>
      <c r="E14" s="7">
        <f>'Summary Volumes'!E54/'Summary Volumes'!B54</f>
        <v>6.314366634839752E-2</v>
      </c>
      <c r="F14" s="7">
        <f>'Summary Volumes'!F54/'Summary Volumes'!B54</f>
        <v>0.36356074940366195</v>
      </c>
      <c r="G14" s="7">
        <f>'Summary Volumes'!G54/'Summary Volumes'!F54</f>
        <v>3.8937789697528494E-2</v>
      </c>
      <c r="H14" s="7">
        <f>'Summary Volumes'!H54/'Summary Volumes'!F54</f>
        <v>0.96106221030247141</v>
      </c>
      <c r="I14" s="7">
        <f>('Summary Volumes'!I54+'Summary Volumes'!G54)/'Summary Volumes'!F54</f>
        <v>0.13620065633883599</v>
      </c>
      <c r="J14" s="7">
        <f>'Summary Volumes'!J54/'Summary Volumes'!F54</f>
        <v>0.86379934366116395</v>
      </c>
      <c r="K14" s="7">
        <f>('Summary Volumes'!K54+'Summary Volumes'!G54)/'Summary Volumes'!F54</f>
        <v>0.30307955699080968</v>
      </c>
      <c r="L14" s="7">
        <f>'Summary Volumes'!L54/'Summary Volumes'!F54</f>
        <v>0.6969204430091902</v>
      </c>
      <c r="M14" s="7">
        <f>('Summary Volumes'!M54+'Summary Volumes'!G54)/'Summary Volumes'!F54</f>
        <v>0.30657471913084255</v>
      </c>
      <c r="N14" s="7">
        <f>'Summary Volumes'!N54/'Summary Volumes'!F54</f>
        <v>0.69342528086915733</v>
      </c>
      <c r="O14" s="7">
        <f>('Summary Volumes'!O54+'Summary Volumes'!G54)/'Summary Volumes'!F54</f>
        <v>0.30886472756289296</v>
      </c>
      <c r="P14" s="7">
        <f>'Summary Volumes'!P54/'Summary Volumes'!F54</f>
        <v>0.69113527243710693</v>
      </c>
      <c r="Q14" s="7">
        <f>('Summary Volumes'!Q54+'Summary Volumes'!G54)/'Summary Volumes'!F54</f>
        <v>0.42260216346539231</v>
      </c>
      <c r="R14" s="7">
        <f>'Summary Volumes'!R54/'Summary Volumes'!F54</f>
        <v>0.57739783653460763</v>
      </c>
      <c r="S14" s="7">
        <f>'Summary Volumes'!S54/'Summary Volumes'!B54</f>
        <v>0.24197882763147183</v>
      </c>
      <c r="T14" s="7">
        <f>'Summary Volumes'!T54/'Summary Volumes'!S54</f>
        <v>5.2365191128283368E-2</v>
      </c>
      <c r="U14" s="7">
        <f>'Summary Volumes'!U54/'Summary Volumes'!S54</f>
        <v>0.94763480887171669</v>
      </c>
      <c r="V14" s="7">
        <f>('Summary Volumes'!V54+'Summary Volumes'!T54)/'Summary Volumes'!S54</f>
        <v>0.11580448246212666</v>
      </c>
      <c r="W14" s="7">
        <f>'Summary Volumes'!W54/'Summary Volumes'!S54</f>
        <v>0.8841955175378734</v>
      </c>
      <c r="X14" s="7">
        <f>('Summary Volumes'!X54+'Summary Volumes'!T54)/'Summary Volumes'!S54</f>
        <v>0.20968384205766871</v>
      </c>
      <c r="Y14" s="7">
        <f>'Summary Volumes'!Y54/'Summary Volumes'!S54</f>
        <v>0.79031615794233134</v>
      </c>
      <c r="Z14" s="7">
        <f>('Summary Volumes'!Z54+'Summary Volumes'!T54)/'Summary Volumes'!S54</f>
        <v>0.2464173502126551</v>
      </c>
      <c r="AA14" s="7">
        <f>'Summary Volumes'!AA54/'Summary Volumes'!S54</f>
        <v>0.75358264978734502</v>
      </c>
      <c r="AB14" s="7">
        <f>('Summary Volumes'!AB54+'Summary Volumes'!T54)/'Summary Volumes'!S54</f>
        <v>0.24844687937116347</v>
      </c>
      <c r="AC14" s="7">
        <f>'Summary Volumes'!AC54/'Summary Volumes'!S54</f>
        <v>0.7515531206288365</v>
      </c>
      <c r="AD14" s="7">
        <f>('Summary Volumes'!AD54+'Summary Volumes'!T54)/'Summary Volumes'!S54</f>
        <v>0.29381679385932991</v>
      </c>
      <c r="AE14" s="7">
        <f>'Summary Volumes'!AE54/'Summary Volumes'!S54</f>
        <v>0.70618320614067021</v>
      </c>
      <c r="AF14" s="7">
        <f>'Summary Volumes'!AF54/'Summary Volumes'!B54</f>
        <v>0.35949987021222235</v>
      </c>
      <c r="AG14" s="7">
        <f>'Summary Volumes'!AG54/'Summary Volumes'!AF54</f>
        <v>3.7017524017593527E-2</v>
      </c>
      <c r="AH14" s="7">
        <f>'Summary Volumes'!AH54/'Summary Volumes'!AF54</f>
        <v>0.96298247598240649</v>
      </c>
      <c r="AI14" s="7">
        <f>('Summary Volumes'!AI54+'Summary Volumes'!AG54)/'Summary Volumes'!AF54</f>
        <v>0.12200605563654991</v>
      </c>
      <c r="AJ14" s="7">
        <f>'Summary Volumes'!AJ54/'Summary Volumes'!AF54</f>
        <v>0.87799394436345024</v>
      </c>
      <c r="AK14" s="7">
        <f>('Summary Volumes'!AK54+'Summary Volumes'!AG54)/'Summary Volumes'!AF54</f>
        <v>0.16409524112680343</v>
      </c>
      <c r="AL14" s="7">
        <f>'Summary Volumes'!AL54/'Summary Volumes'!AF54</f>
        <v>0.8359047588731966</v>
      </c>
      <c r="AM14" s="7">
        <f>('Summary Volumes'!AM54+'Summary Volumes'!AG54)/'Summary Volumes'!AF54</f>
        <v>0.20530491425184808</v>
      </c>
      <c r="AN14" s="7">
        <f>'Summary Volumes'!AN54/'Summary Volumes'!AF54</f>
        <v>0.79469508574815206</v>
      </c>
      <c r="AO14" s="7">
        <f>('Summary Volumes'!AO54+'Summary Volumes'!AG54)/'Summary Volumes'!AF54</f>
        <v>0.2083828121279705</v>
      </c>
      <c r="AP14" s="7">
        <f>'Summary Volumes'!AP54/'Summary Volumes'!AF54</f>
        <v>0.7916171878720295</v>
      </c>
      <c r="AQ14" s="7">
        <f>('Summary Volumes'!AQ54+'Summary Volumes'!AG54)/'Summary Volumes'!AF54</f>
        <v>0.31647390863064989</v>
      </c>
      <c r="AR14" s="7">
        <f>'Summary Volumes'!AR54/'Summary Volumes'!AF54</f>
        <v>0.68352609136935027</v>
      </c>
      <c r="AS14" s="7">
        <f>'Summary Volumes'!AS54/'Summary Volumes'!B54</f>
        <v>0.84363884049243865</v>
      </c>
      <c r="AT14" s="7">
        <f>'Summary Volumes'!AT54/'Summary Volumes'!B54</f>
        <v>0.74512034821694095</v>
      </c>
      <c r="AU14" s="7">
        <f>'Summary Volumes'!AU54/'Summary Volumes'!B54</f>
        <v>0.72014604107194691</v>
      </c>
      <c r="AV14" s="7">
        <f>'Summary Volumes'!AV54/'Summary Volumes'!B54</f>
        <v>0.71771587691683769</v>
      </c>
      <c r="AW14" s="7">
        <f>'Summary Volumes'!AW54/'Summary Volumes'!B54</f>
        <v>0.62652811560347754</v>
      </c>
      <c r="AX14"/>
      <c r="AY14"/>
      <c r="AZ14"/>
      <c r="BA14"/>
      <c r="BB14"/>
      <c r="BC14"/>
      <c r="BD14"/>
      <c r="BE14"/>
      <c r="BF14"/>
      <c r="BG14"/>
    </row>
    <row r="15" spans="1:59" x14ac:dyDescent="0.35">
      <c r="A15" t="s">
        <v>6</v>
      </c>
      <c r="B15" s="7">
        <f t="shared" ref="B15:B21" si="0">SUM(C15:E15)</f>
        <v>1</v>
      </c>
      <c r="C15" s="7">
        <f>'Summary Volumes'!C55/'Summary Volumes'!B55</f>
        <v>3.1656290518494369E-2</v>
      </c>
      <c r="D15" s="7">
        <f>'Summary Volumes'!D55/'Summary Volumes'!B55</f>
        <v>0.90496769760276319</v>
      </c>
      <c r="E15" s="7">
        <f>'Summary Volumes'!E55/'Summary Volumes'!B55</f>
        <v>6.3376011878742464E-2</v>
      </c>
      <c r="F15" s="7">
        <f>'Summary Volumes'!F55/'Summary Volumes'!B55</f>
        <v>0.35576374336165639</v>
      </c>
      <c r="G15" s="7">
        <f>'Summary Volumes'!G55/'Summary Volumes'!F55</f>
        <v>4.1056820370743478E-2</v>
      </c>
      <c r="H15" s="7">
        <f>'Summary Volumes'!H55/'Summary Volumes'!F55</f>
        <v>0.95894317962925657</v>
      </c>
      <c r="I15" s="7">
        <f>('Summary Volumes'!I55+'Summary Volumes'!G55)/'Summary Volumes'!F55</f>
        <v>0.13953893850791393</v>
      </c>
      <c r="J15" s="7">
        <f>'Summary Volumes'!J55/'Summary Volumes'!F55</f>
        <v>0.86046106149208612</v>
      </c>
      <c r="K15" s="7">
        <f>('Summary Volumes'!K55+'Summary Volumes'!G55)/'Summary Volumes'!F55</f>
        <v>0.29104856735725582</v>
      </c>
      <c r="L15" s="7">
        <f>'Summary Volumes'!L55/'Summary Volumes'!F55</f>
        <v>0.70895143264274418</v>
      </c>
      <c r="M15" s="7">
        <f>('Summary Volumes'!M55+'Summary Volumes'!G55)/'Summary Volumes'!F55</f>
        <v>0.29416326826245653</v>
      </c>
      <c r="N15" s="7">
        <f>'Summary Volumes'!N55/'Summary Volumes'!F55</f>
        <v>0.70583673173754358</v>
      </c>
      <c r="O15" s="7">
        <f>('Summary Volumes'!O55+'Summary Volumes'!G55)/'Summary Volumes'!F55</f>
        <v>0.29701381251921999</v>
      </c>
      <c r="P15" s="7">
        <f>'Summary Volumes'!P55/'Summary Volumes'!F55</f>
        <v>0.70298618748078001</v>
      </c>
      <c r="Q15" s="7">
        <f>('Summary Volumes'!Q55+'Summary Volumes'!G55)/'Summary Volumes'!F55</f>
        <v>0.40722260694432028</v>
      </c>
      <c r="R15" s="7">
        <f>'Summary Volumes'!R55/'Summary Volumes'!F55</f>
        <v>0.59277739305567967</v>
      </c>
      <c r="S15" s="7">
        <f>'Summary Volumes'!S55/'Summary Volumes'!B55</f>
        <v>0.2370077184227945</v>
      </c>
      <c r="T15" s="7">
        <f>'Summary Volumes'!T55/'Summary Volumes'!S55</f>
        <v>5.8153687909221548E-2</v>
      </c>
      <c r="U15" s="7">
        <f>'Summary Volumes'!U55/'Summary Volumes'!S55</f>
        <v>0.9418463120907784</v>
      </c>
      <c r="V15" s="7">
        <f>('Summary Volumes'!V55+'Summary Volumes'!T55)/'Summary Volumes'!S55</f>
        <v>0.12350283450254824</v>
      </c>
      <c r="W15" s="7">
        <f>'Summary Volumes'!W55/'Summary Volumes'!S55</f>
        <v>0.87649716549745171</v>
      </c>
      <c r="X15" s="7">
        <f>('Summary Volumes'!X55+'Summary Volumes'!T55)/'Summary Volumes'!S55</f>
        <v>0.19816356562506568</v>
      </c>
      <c r="Y15" s="7">
        <f>'Summary Volumes'!Y55/'Summary Volumes'!S55</f>
        <v>0.80183643437493435</v>
      </c>
      <c r="Z15" s="7">
        <f>('Summary Volumes'!Z55+'Summary Volumes'!T55)/'Summary Volumes'!S55</f>
        <v>0.25559414786823492</v>
      </c>
      <c r="AA15" s="7">
        <f>'Summary Volumes'!AA55/'Summary Volumes'!S55</f>
        <v>0.74440585213176513</v>
      </c>
      <c r="AB15" s="7">
        <f>('Summary Volumes'!AB55+'Summary Volumes'!T55)/'Summary Volumes'!S55</f>
        <v>0.25773456204969625</v>
      </c>
      <c r="AC15" s="7">
        <f>'Summary Volumes'!AC55/'Summary Volumes'!S55</f>
        <v>0.74226543795030375</v>
      </c>
      <c r="AD15" s="7">
        <f>('Summary Volumes'!AD55+'Summary Volumes'!T55)/'Summary Volumes'!S55</f>
        <v>0.31534646139538203</v>
      </c>
      <c r="AE15" s="7">
        <f>'Summary Volumes'!AE55/'Summary Volumes'!S55</f>
        <v>0.68465353860461797</v>
      </c>
      <c r="AF15" s="7">
        <f>'Summary Volumes'!AF55/'Summary Volumes'!B55</f>
        <v>0.37557224769719444</v>
      </c>
      <c r="AG15" s="7">
        <f>'Summary Volumes'!AG55/'Summary Volumes'!AF55</f>
        <v>3.8646302199187639E-2</v>
      </c>
      <c r="AH15" s="7">
        <f>'Summary Volumes'!AH55/'Summary Volumes'!AF55</f>
        <v>0.96135369780081226</v>
      </c>
      <c r="AI15" s="7">
        <f>('Summary Volumes'!AI55+'Summary Volumes'!AG55)/'Summary Volumes'!AF55</f>
        <v>0.12879630700542374</v>
      </c>
      <c r="AJ15" s="7">
        <f>'Summary Volumes'!AJ55/'Summary Volumes'!AF55</f>
        <v>0.87120369299457623</v>
      </c>
      <c r="AK15" s="7">
        <f>('Summary Volumes'!AK55+'Summary Volumes'!AG55)/'Summary Volumes'!AF55</f>
        <v>0.16365852797269284</v>
      </c>
      <c r="AL15" s="7">
        <f>'Summary Volumes'!AL55/'Summary Volumes'!AF55</f>
        <v>0.83634147202730713</v>
      </c>
      <c r="AM15" s="7">
        <f>('Summary Volumes'!AM55+'Summary Volumes'!AG55)/'Summary Volumes'!AF55</f>
        <v>0.20939480911110911</v>
      </c>
      <c r="AN15" s="7">
        <f>'Summary Volumes'!AN55/'Summary Volumes'!AF55</f>
        <v>0.79060519088889092</v>
      </c>
      <c r="AO15" s="7">
        <f>('Summary Volumes'!AO55+'Summary Volumes'!AG55)/'Summary Volumes'!AF55</f>
        <v>0.21196118761625765</v>
      </c>
      <c r="AP15" s="7">
        <f>'Summary Volumes'!AP55/'Summary Volumes'!AF55</f>
        <v>0.78803881238374229</v>
      </c>
      <c r="AQ15" s="7">
        <f>('Summary Volumes'!AQ55+'Summary Volumes'!AG55)/'Summary Volumes'!AF55</f>
        <v>0.36257688333635674</v>
      </c>
      <c r="AR15" s="7">
        <f>'Summary Volumes'!AR55/'Summary Volumes'!AF55</f>
        <v>0.63742311666364326</v>
      </c>
      <c r="AS15" s="7">
        <f>'Summary Volumes'!AS55/'Summary Volumes'!B55</f>
        <v>0.84105737083203602</v>
      </c>
      <c r="AT15" s="7">
        <f>'Summary Volumes'!AT55/'Summary Volumes'!B55</f>
        <v>0.75636728588973989</v>
      </c>
      <c r="AU15" s="7">
        <f>'Summary Volumes'!AU55/'Summary Volumes'!B55</f>
        <v>0.72447041906264165</v>
      </c>
      <c r="AV15" s="7">
        <f>'Summary Volumes'!AV55/'Summary Volumes'!B55</f>
        <v>0.72198514354198906</v>
      </c>
      <c r="AW15" s="7">
        <f>'Summary Volumes'!AW55/'Summary Volumes'!B55</f>
        <v>0.61255531008794117</v>
      </c>
      <c r="AX15"/>
      <c r="AY15"/>
      <c r="AZ15"/>
      <c r="BA15"/>
      <c r="BB15"/>
      <c r="BC15"/>
      <c r="BD15"/>
      <c r="BE15"/>
      <c r="BF15"/>
      <c r="BG15"/>
    </row>
    <row r="16" spans="1:59" x14ac:dyDescent="0.35">
      <c r="A16" t="s">
        <v>7</v>
      </c>
      <c r="B16" s="7">
        <f t="shared" si="0"/>
        <v>1</v>
      </c>
      <c r="C16" s="7">
        <f>'Summary Volumes'!C56/'Summary Volumes'!B56</f>
        <v>4.5079872814696872E-2</v>
      </c>
      <c r="D16" s="7">
        <f>'Summary Volumes'!D56/'Summary Volumes'!B56</f>
        <v>0.89245399178260509</v>
      </c>
      <c r="E16" s="7">
        <f>'Summary Volumes'!E56/'Summary Volumes'!B56</f>
        <v>6.2466135402698089E-2</v>
      </c>
      <c r="F16" s="7">
        <f>'Summary Volumes'!F56/'Summary Volumes'!B56</f>
        <v>0.38262907104521393</v>
      </c>
      <c r="G16" s="7">
        <f>'Summary Volumes'!G56/'Summary Volumes'!F56</f>
        <v>3.8000370757966639E-2</v>
      </c>
      <c r="H16" s="7">
        <f>'Summary Volumes'!H56/'Summary Volumes'!F56</f>
        <v>0.96199962924203331</v>
      </c>
      <c r="I16" s="7">
        <f>('Summary Volumes'!I56+'Summary Volumes'!G56)/'Summary Volumes'!F56</f>
        <v>0.15692212447120621</v>
      </c>
      <c r="J16" s="7">
        <f>'Summary Volumes'!J56/'Summary Volumes'!F56</f>
        <v>0.84307787552879376</v>
      </c>
      <c r="K16" s="7">
        <f>('Summary Volumes'!K56+'Summary Volumes'!G56)/'Summary Volumes'!F56</f>
        <v>0.30427557841250552</v>
      </c>
      <c r="L16" s="7">
        <f>'Summary Volumes'!L56/'Summary Volumes'!F56</f>
        <v>0.69572442158749437</v>
      </c>
      <c r="M16" s="7">
        <f>('Summary Volumes'!M56+'Summary Volumes'!G56)/'Summary Volumes'!F56</f>
        <v>0.30666092541410461</v>
      </c>
      <c r="N16" s="7">
        <f>'Summary Volumes'!N56/'Summary Volumes'!F56</f>
        <v>0.69333907458589539</v>
      </c>
      <c r="O16" s="7">
        <f>('Summary Volumes'!O56+'Summary Volumes'!G56)/'Summary Volumes'!F56</f>
        <v>0.30966309540911457</v>
      </c>
      <c r="P16" s="7">
        <f>'Summary Volumes'!P56/'Summary Volumes'!F56</f>
        <v>0.69033690459088526</v>
      </c>
      <c r="Q16" s="7">
        <f>('Summary Volumes'!Q56+'Summary Volumes'!G56)/'Summary Volumes'!F56</f>
        <v>0.40556230653321168</v>
      </c>
      <c r="R16" s="7">
        <f>'Summary Volumes'!R56/'Summary Volumes'!F56</f>
        <v>0.59443769346678832</v>
      </c>
      <c r="S16" s="7">
        <f>'Summary Volumes'!S56/'Summary Volumes'!B56</f>
        <v>0.23440132286839058</v>
      </c>
      <c r="T16" s="7">
        <f>'Summary Volumes'!T56/'Summary Volumes'!S56</f>
        <v>5.3532054009030904E-2</v>
      </c>
      <c r="U16" s="7">
        <f>'Summary Volumes'!U56/'Summary Volumes'!S56</f>
        <v>0.94646794599096906</v>
      </c>
      <c r="V16" s="7">
        <f>('Summary Volumes'!V56+'Summary Volumes'!T56)/'Summary Volumes'!S56</f>
        <v>0.12324570709446697</v>
      </c>
      <c r="W16" s="7">
        <f>'Summary Volumes'!W56/'Summary Volumes'!S56</f>
        <v>0.87675429290553297</v>
      </c>
      <c r="X16" s="7">
        <f>('Summary Volumes'!X56+'Summary Volumes'!T56)/'Summary Volumes'!S56</f>
        <v>0.20464863239590853</v>
      </c>
      <c r="Y16" s="7">
        <f>'Summary Volumes'!Y56/'Summary Volumes'!S56</f>
        <v>0.79535136760409142</v>
      </c>
      <c r="Z16" s="7">
        <f>('Summary Volumes'!Z56+'Summary Volumes'!T56)/'Summary Volumes'!S56</f>
        <v>0.2261545644620068</v>
      </c>
      <c r="AA16" s="7">
        <f>'Summary Volumes'!AA56/'Summary Volumes'!S56</f>
        <v>0.77384543553799312</v>
      </c>
      <c r="AB16" s="7">
        <f>('Summary Volumes'!AB56+'Summary Volumes'!T56)/'Summary Volumes'!S56</f>
        <v>0.22833621684421654</v>
      </c>
      <c r="AC16" s="7">
        <f>'Summary Volumes'!AC56/'Summary Volumes'!S56</f>
        <v>0.77166378315578343</v>
      </c>
      <c r="AD16" s="7">
        <f>('Summary Volumes'!AD56+'Summary Volumes'!T56)/'Summary Volumes'!S56</f>
        <v>0.29207683846395871</v>
      </c>
      <c r="AE16" s="7">
        <f>'Summary Volumes'!AE56/'Summary Volumes'!S56</f>
        <v>0.70792316153604118</v>
      </c>
      <c r="AF16" s="7">
        <f>'Summary Volumes'!AF56/'Summary Volumes'!B56</f>
        <v>0.33788973327174754</v>
      </c>
      <c r="AG16" s="7">
        <f>'Summary Volumes'!AG56/'Summary Volumes'!AF56</f>
        <v>3.71707907936858E-2</v>
      </c>
      <c r="AH16" s="7">
        <f>'Summary Volumes'!AH56/'Summary Volumes'!AF56</f>
        <v>0.96282920920631421</v>
      </c>
      <c r="AI16" s="7">
        <f>('Summary Volumes'!AI56+'Summary Volumes'!AG56)/'Summary Volumes'!AF56</f>
        <v>0.13509264810496996</v>
      </c>
      <c r="AJ16" s="7">
        <f>'Summary Volumes'!AJ56/'Summary Volumes'!AF56</f>
        <v>0.8649073518950301</v>
      </c>
      <c r="AK16" s="7">
        <f>('Summary Volumes'!AK56+'Summary Volumes'!AG56)/'Summary Volumes'!AF56</f>
        <v>0.1748109181076852</v>
      </c>
      <c r="AL16" s="7">
        <f>'Summary Volumes'!AL56/'Summary Volumes'!AF56</f>
        <v>0.82518908189231488</v>
      </c>
      <c r="AM16" s="7">
        <f>('Summary Volumes'!AM56+'Summary Volumes'!AG56)/'Summary Volumes'!AF56</f>
        <v>0.19480240464025295</v>
      </c>
      <c r="AN16" s="7">
        <f>'Summary Volumes'!AN56/'Summary Volumes'!AF56</f>
        <v>0.80519759535974711</v>
      </c>
      <c r="AO16" s="7">
        <f>('Summary Volumes'!AO56+'Summary Volumes'!AG56)/'Summary Volumes'!AF56</f>
        <v>0.19848380916736832</v>
      </c>
      <c r="AP16" s="7">
        <f>'Summary Volumes'!AP56/'Summary Volumes'!AF56</f>
        <v>0.8015161908326317</v>
      </c>
      <c r="AQ16" s="7">
        <f>('Summary Volumes'!AQ56+'Summary Volumes'!AG56)/'Summary Volumes'!AF56</f>
        <v>0.34423524301136599</v>
      </c>
      <c r="AR16" s="7">
        <f>'Summary Volumes'!AR56/'Summary Volumes'!AF56</f>
        <v>0.65576475698863401</v>
      </c>
      <c r="AS16" s="7">
        <f>'Summary Volumes'!AS56/'Summary Volumes'!B56</f>
        <v>0.82034178485653741</v>
      </c>
      <c r="AT16" s="7">
        <f>'Summary Volumes'!AT56/'Summary Volumes'!B56</f>
        <v>0.73145872062642692</v>
      </c>
      <c r="AU16" s="7">
        <f>'Summary Volumes'!AU56/'Summary Volumes'!B56</f>
        <v>0.71875008054107836</v>
      </c>
      <c r="AV16" s="7">
        <f>'Summary Volumes'!AV56/'Summary Volumes'!B56</f>
        <v>0.71584607202660644</v>
      </c>
      <c r="AW16" s="7">
        <f>'Summary Volumes'!AW56/'Summary Volumes'!B56</f>
        <v>0.61496344682658011</v>
      </c>
      <c r="AX16"/>
      <c r="AY16"/>
      <c r="AZ16"/>
      <c r="BA16"/>
      <c r="BB16"/>
      <c r="BC16"/>
      <c r="BD16"/>
      <c r="BE16"/>
      <c r="BF16"/>
      <c r="BG16"/>
    </row>
    <row r="17" spans="1:59" x14ac:dyDescent="0.35">
      <c r="A17" t="s">
        <v>8</v>
      </c>
      <c r="B17" s="7">
        <f t="shared" si="0"/>
        <v>1</v>
      </c>
      <c r="C17" s="7">
        <f>'Summary Volumes'!C57/'Summary Volumes'!B57</f>
        <v>5.5173804854495252E-2</v>
      </c>
      <c r="D17" s="7">
        <f>'Summary Volumes'!D57/'Summary Volumes'!B57</f>
        <v>0.88301421282033399</v>
      </c>
      <c r="E17" s="7">
        <f>'Summary Volumes'!E57/'Summary Volumes'!B57</f>
        <v>6.1811982325170781E-2</v>
      </c>
      <c r="F17" s="7">
        <f>'Summary Volumes'!F57/'Summary Volumes'!B57</f>
        <v>0.36456267690727262</v>
      </c>
      <c r="G17" s="7">
        <f>'Summary Volumes'!G57/'Summary Volumes'!F57</f>
        <v>3.3012834593806904E-2</v>
      </c>
      <c r="H17" s="7">
        <f>'Summary Volumes'!H57/'Summary Volumes'!F57</f>
        <v>0.96698716540619312</v>
      </c>
      <c r="I17" s="7">
        <f>('Summary Volumes'!I57+'Summary Volumes'!G57)/'Summary Volumes'!F57</f>
        <v>0.18447531794422958</v>
      </c>
      <c r="J17" s="7">
        <f>'Summary Volumes'!J57/'Summary Volumes'!F57</f>
        <v>0.81552468205577033</v>
      </c>
      <c r="K17" s="7">
        <f>('Summary Volumes'!K57+'Summary Volumes'!G57)/'Summary Volumes'!F57</f>
        <v>0.367440631262268</v>
      </c>
      <c r="L17" s="7">
        <f>'Summary Volumes'!L57/'Summary Volumes'!F57</f>
        <v>0.632559368737732</v>
      </c>
      <c r="M17" s="7">
        <f>('Summary Volumes'!M57+'Summary Volumes'!G57)/'Summary Volumes'!F57</f>
        <v>0.37152601671652341</v>
      </c>
      <c r="N17" s="7">
        <f>'Summary Volumes'!N57/'Summary Volumes'!F57</f>
        <v>0.62847398328347659</v>
      </c>
      <c r="O17" s="7">
        <f>('Summary Volumes'!O57+'Summary Volumes'!G57)/'Summary Volumes'!F57</f>
        <v>0.37491027015048095</v>
      </c>
      <c r="P17" s="7">
        <f>'Summary Volumes'!P57/'Summary Volumes'!F57</f>
        <v>0.62508972984951905</v>
      </c>
      <c r="Q17" s="7">
        <f>('Summary Volumes'!Q57+'Summary Volumes'!G57)/'Summary Volumes'!F57</f>
        <v>0.44604539859359138</v>
      </c>
      <c r="R17" s="7">
        <f>'Summary Volumes'!R57/'Summary Volumes'!F57</f>
        <v>0.55395460140640862</v>
      </c>
      <c r="S17" s="7">
        <f>'Summary Volumes'!S57/'Summary Volumes'!B57</f>
        <v>0.23885513885780107</v>
      </c>
      <c r="T17" s="7">
        <f>'Summary Volumes'!T57/'Summary Volumes'!S57</f>
        <v>4.9678104560641027E-2</v>
      </c>
      <c r="U17" s="7">
        <f>'Summary Volumes'!U57/'Summary Volumes'!S57</f>
        <v>0.95032189543935897</v>
      </c>
      <c r="V17" s="7">
        <f>('Summary Volumes'!V57+'Summary Volumes'!T57)/'Summary Volumes'!S57</f>
        <v>0.13853736913331541</v>
      </c>
      <c r="W17" s="7">
        <f>'Summary Volumes'!W57/'Summary Volumes'!S57</f>
        <v>0.86146263086668462</v>
      </c>
      <c r="X17" s="7">
        <f>('Summary Volumes'!X57+'Summary Volumes'!T57)/'Summary Volumes'!S57</f>
        <v>0.20778420809513343</v>
      </c>
      <c r="Y17" s="7">
        <f>'Summary Volumes'!Y57/'Summary Volumes'!S57</f>
        <v>0.79221579190486657</v>
      </c>
      <c r="Z17" s="7">
        <f>('Summary Volumes'!Z57+'Summary Volumes'!T57)/'Summary Volumes'!S57</f>
        <v>0.28668863530325461</v>
      </c>
      <c r="AA17" s="7">
        <f>'Summary Volumes'!AA57/'Summary Volumes'!S57</f>
        <v>0.7133113646967455</v>
      </c>
      <c r="AB17" s="7">
        <f>('Summary Volumes'!AB57+'Summary Volumes'!T57)/'Summary Volumes'!S57</f>
        <v>0.28912586547837871</v>
      </c>
      <c r="AC17" s="7">
        <f>'Summary Volumes'!AC57/'Summary Volumes'!S57</f>
        <v>0.7108741345216214</v>
      </c>
      <c r="AD17" s="7">
        <f>('Summary Volumes'!AD57+'Summary Volumes'!T57)/'Summary Volumes'!S57</f>
        <v>0.35037593372773851</v>
      </c>
      <c r="AE17" s="7">
        <f>'Summary Volumes'!AE57/'Summary Volumes'!S57</f>
        <v>0.64962406627226166</v>
      </c>
      <c r="AF17" s="7">
        <f>'Summary Volumes'!AF57/'Summary Volumes'!B57</f>
        <v>0.34140837938049023</v>
      </c>
      <c r="AG17" s="7">
        <f>'Summary Volumes'!AG57/'Summary Volumes'!AF57</f>
        <v>3.3283226190326365E-2</v>
      </c>
      <c r="AH17" s="7">
        <f>'Summary Volumes'!AH57/'Summary Volumes'!AF57</f>
        <v>0.96671677380967358</v>
      </c>
      <c r="AI17" s="7">
        <f>('Summary Volumes'!AI57+'Summary Volumes'!AG57)/'Summary Volumes'!AF57</f>
        <v>0.14539733850258998</v>
      </c>
      <c r="AJ17" s="7">
        <f>'Summary Volumes'!AJ57/'Summary Volumes'!AF57</f>
        <v>0.85460266149741004</v>
      </c>
      <c r="AK17" s="7">
        <f>('Summary Volumes'!AK57+'Summary Volumes'!AG57)/'Summary Volumes'!AF57</f>
        <v>0.17957883246374926</v>
      </c>
      <c r="AL17" s="7">
        <f>'Summary Volumes'!AL57/'Summary Volumes'!AF57</f>
        <v>0.82042116753625061</v>
      </c>
      <c r="AM17" s="7">
        <f>('Summary Volumes'!AM57+'Summary Volumes'!AG57)/'Summary Volumes'!AF57</f>
        <v>0.2741588507927214</v>
      </c>
      <c r="AN17" s="7">
        <f>'Summary Volumes'!AN57/'Summary Volumes'!AF57</f>
        <v>0.7258411492072786</v>
      </c>
      <c r="AO17" s="7">
        <f>('Summary Volumes'!AO57+'Summary Volumes'!AG57)/'Summary Volumes'!AF57</f>
        <v>0.27758822218372919</v>
      </c>
      <c r="AP17" s="7">
        <f>'Summary Volumes'!AP57/'Summary Volumes'!AF57</f>
        <v>0.72241177781627075</v>
      </c>
      <c r="AQ17" s="7">
        <f>('Summary Volumes'!AQ57+'Summary Volumes'!AG57)/'Summary Volumes'!AF57</f>
        <v>0.3640352004921027</v>
      </c>
      <c r="AR17" s="7">
        <f>'Summary Volumes'!AR57/'Summary Volumes'!AF57</f>
        <v>0.6359647995078973</v>
      </c>
      <c r="AS17" s="7">
        <f>'Summary Volumes'!AS57/'Summary Volumes'!B57</f>
        <v>0.79484314716675708</v>
      </c>
      <c r="AT17" s="7">
        <f>'Summary Volumes'!AT57/'Summary Volumes'!B57</f>
        <v>0.69993101096858279</v>
      </c>
      <c r="AU17" s="7">
        <f>'Summary Volumes'!AU57/'Summary Volumes'!B57</f>
        <v>0.64730449321441907</v>
      </c>
      <c r="AV17" s="7">
        <f>'Summary Volumes'!AV57/'Summary Volumes'!B57</f>
        <v>0.64431775964239735</v>
      </c>
      <c r="AW17" s="7">
        <f>'Summary Volumes'!AW57/'Summary Volumes'!B57</f>
        <v>0.57424093047168157</v>
      </c>
      <c r="AX17"/>
      <c r="AY17"/>
      <c r="AZ17"/>
      <c r="BA17"/>
      <c r="BB17"/>
      <c r="BC17"/>
      <c r="BD17"/>
      <c r="BE17"/>
      <c r="BF17"/>
      <c r="BG17"/>
    </row>
    <row r="18" spans="1:59" x14ac:dyDescent="0.35">
      <c r="A18" t="s">
        <v>9</v>
      </c>
      <c r="B18" s="7">
        <f t="shared" si="0"/>
        <v>1</v>
      </c>
      <c r="C18" s="7">
        <f>'Summary Volumes'!C58/'Summary Volumes'!B58</f>
        <v>4.2747647875276178E-2</v>
      </c>
      <c r="D18" s="7">
        <f>'Summary Volumes'!D58/'Summary Volumes'!B58</f>
        <v>0.89463363788745309</v>
      </c>
      <c r="E18" s="7">
        <f>'Summary Volumes'!E58/'Summary Volumes'!B58</f>
        <v>6.2618714237270737E-2</v>
      </c>
      <c r="F18" s="7">
        <f>'Summary Volumes'!F58/'Summary Volumes'!B58</f>
        <v>0.39318236518318483</v>
      </c>
      <c r="G18" s="7">
        <f>'Summary Volumes'!G58/'Summary Volumes'!F58</f>
        <v>3.3754564425548965E-2</v>
      </c>
      <c r="H18" s="7">
        <f>'Summary Volumes'!H58/'Summary Volumes'!F58</f>
        <v>0.96624543557445097</v>
      </c>
      <c r="I18" s="7">
        <f>('Summary Volumes'!I58+'Summary Volumes'!G58)/'Summary Volumes'!F58</f>
        <v>0.15319127262458482</v>
      </c>
      <c r="J18" s="7">
        <f>'Summary Volumes'!J58/'Summary Volumes'!F58</f>
        <v>0.84680872737541513</v>
      </c>
      <c r="K18" s="7">
        <f>('Summary Volumes'!K58+'Summary Volumes'!G58)/'Summary Volumes'!F58</f>
        <v>0.31478534614273751</v>
      </c>
      <c r="L18" s="7">
        <f>'Summary Volumes'!L58/'Summary Volumes'!F58</f>
        <v>0.68521465385726255</v>
      </c>
      <c r="M18" s="7">
        <f>('Summary Volumes'!M58+'Summary Volumes'!G58)/'Summary Volumes'!F58</f>
        <v>0.31843309186539936</v>
      </c>
      <c r="N18" s="7">
        <f>'Summary Volumes'!N58/'Summary Volumes'!F58</f>
        <v>0.68156690813460064</v>
      </c>
      <c r="O18" s="7">
        <f>('Summary Volumes'!O58+'Summary Volumes'!G58)/'Summary Volumes'!F58</f>
        <v>0.32226995736262903</v>
      </c>
      <c r="P18" s="7">
        <f>'Summary Volumes'!P58/'Summary Volumes'!F58</f>
        <v>0.67773004263737091</v>
      </c>
      <c r="Q18" s="7">
        <f>('Summary Volumes'!Q58+'Summary Volumes'!G58)/'Summary Volumes'!F58</f>
        <v>0.41460689261709649</v>
      </c>
      <c r="R18" s="7">
        <f>'Summary Volumes'!R58/'Summary Volumes'!F58</f>
        <v>0.58539310738290351</v>
      </c>
      <c r="S18" s="7">
        <f>'Summary Volumes'!S58/'Summary Volumes'!B58</f>
        <v>0.23170555776291121</v>
      </c>
      <c r="T18" s="7">
        <f>'Summary Volumes'!T58/'Summary Volumes'!S58</f>
        <v>5.3199198925884914E-2</v>
      </c>
      <c r="U18" s="7">
        <f>'Summary Volumes'!U58/'Summary Volumes'!S58</f>
        <v>0.94680080107411513</v>
      </c>
      <c r="V18" s="7">
        <f>('Summary Volumes'!V58+'Summary Volumes'!T58)/'Summary Volumes'!S58</f>
        <v>0.12466565860044532</v>
      </c>
      <c r="W18" s="7">
        <f>'Summary Volumes'!W58/'Summary Volumes'!S58</f>
        <v>0.87533434139955468</v>
      </c>
      <c r="X18" s="7">
        <f>('Summary Volumes'!X58+'Summary Volumes'!T58)/'Summary Volumes'!S58</f>
        <v>0.2003400862040334</v>
      </c>
      <c r="Y18" s="7">
        <f>'Summary Volumes'!Y58/'Summary Volumes'!S58</f>
        <v>0.79965991379596668</v>
      </c>
      <c r="Z18" s="7">
        <f>('Summary Volumes'!Z58+'Summary Volumes'!T58)/'Summary Volumes'!S58</f>
        <v>0.28208258118140278</v>
      </c>
      <c r="AA18" s="7">
        <f>'Summary Volumes'!AA58/'Summary Volumes'!S58</f>
        <v>0.71791741881859727</v>
      </c>
      <c r="AB18" s="7">
        <f>('Summary Volumes'!AB58+'Summary Volumes'!T58)/'Summary Volumes'!S58</f>
        <v>0.28442668167011781</v>
      </c>
      <c r="AC18" s="7">
        <f>'Summary Volumes'!AC58/'Summary Volumes'!S58</f>
        <v>0.71557331832988214</v>
      </c>
      <c r="AD18" s="7">
        <f>('Summary Volumes'!AD58+'Summary Volumes'!T58)/'Summary Volumes'!S58</f>
        <v>0.34757096871484139</v>
      </c>
      <c r="AE18" s="7">
        <f>'Summary Volumes'!AE58/'Summary Volumes'!S58</f>
        <v>0.65242903128515861</v>
      </c>
      <c r="AF18" s="7">
        <f>'Summary Volumes'!AF58/'Summary Volumes'!B58</f>
        <v>0.33236442917868725</v>
      </c>
      <c r="AG18" s="7">
        <f>'Summary Volumes'!AG58/'Summary Volumes'!AF58</f>
        <v>3.8042141278483127E-2</v>
      </c>
      <c r="AH18" s="7">
        <f>'Summary Volumes'!AH58/'Summary Volumes'!AF58</f>
        <v>0.96195785872151685</v>
      </c>
      <c r="AI18" s="7">
        <f>('Summary Volumes'!AI58+'Summary Volumes'!AG58)/'Summary Volumes'!AF58</f>
        <v>0.13782281521799866</v>
      </c>
      <c r="AJ18" s="7">
        <f>'Summary Volumes'!AJ58/'Summary Volumes'!AF58</f>
        <v>0.86217718478200145</v>
      </c>
      <c r="AK18" s="7">
        <f>('Summary Volumes'!AK58+'Summary Volumes'!AG58)/'Summary Volumes'!AF58</f>
        <v>0.17430586863680952</v>
      </c>
      <c r="AL18" s="7">
        <f>'Summary Volumes'!AL58/'Summary Volumes'!AF58</f>
        <v>0.82569413136319048</v>
      </c>
      <c r="AM18" s="7">
        <f>('Summary Volumes'!AM58+'Summary Volumes'!AG58)/'Summary Volumes'!AF58</f>
        <v>0.27829877956078869</v>
      </c>
      <c r="AN18" s="7">
        <f>'Summary Volumes'!AN58/'Summary Volumes'!AF58</f>
        <v>0.72170122043921137</v>
      </c>
      <c r="AO18" s="7">
        <f>('Summary Volumes'!AO58+'Summary Volumes'!AG58)/'Summary Volumes'!AF58</f>
        <v>0.28106931606028407</v>
      </c>
      <c r="AP18" s="7">
        <f>'Summary Volumes'!AP58/'Summary Volumes'!AF58</f>
        <v>0.71893068393971593</v>
      </c>
      <c r="AQ18" s="7">
        <f>('Summary Volumes'!AQ58+'Summary Volumes'!AG58)/'Summary Volumes'!AF58</f>
        <v>0.36581477019690795</v>
      </c>
      <c r="AR18" s="7">
        <f>'Summary Volumes'!AR58/'Summary Volumes'!AF58</f>
        <v>0.63418522980309211</v>
      </c>
      <c r="AS18" s="7">
        <f>'Summary Volumes'!AS58/'Summary Volumes'!B58</f>
        <v>0.82232711796120028</v>
      </c>
      <c r="AT18" s="7">
        <f>'Summary Volumes'!AT58/'Summary Volumes'!B58</f>
        <v>0.72913132325523056</v>
      </c>
      <c r="AU18" s="7">
        <f>'Summary Volumes'!AU58/'Summary Volumes'!B58</f>
        <v>0.67419335909486577</v>
      </c>
      <c r="AV18" s="7">
        <f>'Summary Volumes'!AV58/'Summary Volumes'!B58</f>
        <v>0.6712208023504117</v>
      </c>
      <c r="AW18" s="7">
        <f>'Summary Volumes'!AW58/'Summary Volumes'!B58</f>
        <v>0.59211829101444691</v>
      </c>
      <c r="AX18"/>
      <c r="AY18"/>
      <c r="AZ18"/>
      <c r="BA18"/>
      <c r="BB18"/>
      <c r="BC18"/>
      <c r="BD18"/>
      <c r="BE18"/>
      <c r="BF18"/>
      <c r="BG18"/>
    </row>
    <row r="19" spans="1:59" x14ac:dyDescent="0.35">
      <c r="A19" t="s">
        <v>10</v>
      </c>
      <c r="B19" s="7">
        <f t="shared" si="0"/>
        <v>1</v>
      </c>
      <c r="C19" s="7">
        <f>'Summary Volumes'!C59/'Summary Volumes'!B59</f>
        <v>0.40979330294669963</v>
      </c>
      <c r="D19" s="7">
        <f>'Summary Volumes'!D59/'Summary Volumes'!B59</f>
        <v>0.59020669705330031</v>
      </c>
      <c r="E19" s="7">
        <f>'Summary Volumes'!E59/'Summary Volumes'!B59</f>
        <v>0</v>
      </c>
      <c r="F19" s="7">
        <f>'Summary Volumes'!F59/'Summary Volumes'!B59</f>
        <v>0.22424238955213341</v>
      </c>
      <c r="G19" s="7">
        <f>'Summary Volumes'!G59/'Summary Volumes'!F59</f>
        <v>3.0732064921091446E-2</v>
      </c>
      <c r="H19" s="7">
        <f>'Summary Volumes'!H59/'Summary Volumes'!F59</f>
        <v>0.96926793507890852</v>
      </c>
      <c r="I19" s="7">
        <f>('Summary Volumes'!I59+'Summary Volumes'!G59)/'Summary Volumes'!F59</f>
        <v>0.20167895931480728</v>
      </c>
      <c r="J19" s="7">
        <f>'Summary Volumes'!J59/'Summary Volumes'!F59</f>
        <v>0.79832104068519272</v>
      </c>
      <c r="K19" s="7">
        <f>('Summary Volumes'!K59+'Summary Volumes'!G59)/'Summary Volumes'!F59</f>
        <v>0.34166702562191703</v>
      </c>
      <c r="L19" s="7">
        <f>'Summary Volumes'!L59/'Summary Volumes'!F59</f>
        <v>0.65833297437808291</v>
      </c>
      <c r="M19" s="7">
        <f>('Summary Volumes'!M59+'Summary Volumes'!G59)/'Summary Volumes'!F59</f>
        <v>0.34730587267742985</v>
      </c>
      <c r="N19" s="7">
        <f>'Summary Volumes'!N59/'Summary Volumes'!F59</f>
        <v>0.65269412732257004</v>
      </c>
      <c r="O19" s="7">
        <f>('Summary Volumes'!O59+'Summary Volumes'!G59)/'Summary Volumes'!F59</f>
        <v>0.34808077242335256</v>
      </c>
      <c r="P19" s="7">
        <f>'Summary Volumes'!P59/'Summary Volumes'!F59</f>
        <v>0.65191922757664733</v>
      </c>
      <c r="Q19" s="7">
        <f>('Summary Volumes'!Q59+'Summary Volumes'!G59)/'Summary Volumes'!F59</f>
        <v>0.41897326548377772</v>
      </c>
      <c r="R19" s="7">
        <f>'Summary Volumes'!R59/'Summary Volumes'!F59</f>
        <v>0.58102673451622222</v>
      </c>
      <c r="S19" s="7">
        <f>'Summary Volumes'!S59/'Summary Volumes'!B59</f>
        <v>0.15708843490072069</v>
      </c>
      <c r="T19" s="7">
        <f>'Summary Volumes'!T59/'Summary Volumes'!S59</f>
        <v>5.7413731207077018E-2</v>
      </c>
      <c r="U19" s="7">
        <f>'Summary Volumes'!U59/'Summary Volumes'!S59</f>
        <v>0.94258626879292295</v>
      </c>
      <c r="V19" s="7">
        <f>('Summary Volumes'!V59+'Summary Volumes'!T59)/'Summary Volumes'!S59</f>
        <v>0.25302509045450772</v>
      </c>
      <c r="W19" s="7">
        <f>'Summary Volumes'!W59/'Summary Volumes'!S59</f>
        <v>0.74697490954549228</v>
      </c>
      <c r="X19" s="7">
        <f>('Summary Volumes'!X59+'Summary Volumes'!T59)/'Summary Volumes'!S59</f>
        <v>0.35263366943532715</v>
      </c>
      <c r="Y19" s="7">
        <f>'Summary Volumes'!Y59/'Summary Volumes'!S59</f>
        <v>0.64736633056467285</v>
      </c>
      <c r="Z19" s="7">
        <f>('Summary Volumes'!Z59+'Summary Volumes'!T59)/'Summary Volumes'!S59</f>
        <v>0.43522459254572299</v>
      </c>
      <c r="AA19" s="7">
        <f>'Summary Volumes'!AA59/'Summary Volumes'!S59</f>
        <v>0.56477540745427701</v>
      </c>
      <c r="AB19" s="7">
        <f>('Summary Volumes'!AB59+'Summary Volumes'!T59)/'Summary Volumes'!S59</f>
        <v>0.4358801538289282</v>
      </c>
      <c r="AC19" s="7">
        <f>'Summary Volumes'!AC59/'Summary Volumes'!S59</f>
        <v>0.56411984617107191</v>
      </c>
      <c r="AD19" s="7">
        <f>('Summary Volumes'!AD59+'Summary Volumes'!T59)/'Summary Volumes'!S59</f>
        <v>0.4868584798218985</v>
      </c>
      <c r="AE19" s="7">
        <f>'Summary Volumes'!AE59/'Summary Volumes'!S59</f>
        <v>0.51314152017810155</v>
      </c>
      <c r="AF19" s="7">
        <f>'Summary Volumes'!AF59/'Summary Volumes'!B59</f>
        <v>0.20887587260047519</v>
      </c>
      <c r="AG19" s="7">
        <f>'Summary Volumes'!AG59/'Summary Volumes'!AF59</f>
        <v>3.7813602562486677E-2</v>
      </c>
      <c r="AH19" s="7">
        <f>'Summary Volumes'!AH59/'Summary Volumes'!AF59</f>
        <v>0.96218639743751333</v>
      </c>
      <c r="AI19" s="7">
        <f>('Summary Volumes'!AI59+'Summary Volumes'!AG59)/'Summary Volumes'!AF59</f>
        <v>0.25211084185993726</v>
      </c>
      <c r="AJ19" s="7">
        <f>'Summary Volumes'!AJ59/'Summary Volumes'!AF59</f>
        <v>0.74788915814006285</v>
      </c>
      <c r="AK19" s="7">
        <f>('Summary Volumes'!AK59+'Summary Volumes'!AG59)/'Summary Volumes'!AF59</f>
        <v>0.32739296435709359</v>
      </c>
      <c r="AL19" s="7">
        <f>'Summary Volumes'!AL59/'Summary Volumes'!AF59</f>
        <v>0.67260703564290647</v>
      </c>
      <c r="AM19" s="7">
        <f>('Summary Volumes'!AM59+'Summary Volumes'!AG59)/'Summary Volumes'!AF59</f>
        <v>0.40839012556013837</v>
      </c>
      <c r="AN19" s="7">
        <f>'Summary Volumes'!AN59/'Summary Volumes'!AF59</f>
        <v>0.59160987443986168</v>
      </c>
      <c r="AO19" s="7">
        <f>('Summary Volumes'!AO59+'Summary Volumes'!AG59)/'Summary Volumes'!AF59</f>
        <v>0.4092133625108848</v>
      </c>
      <c r="AP19" s="7">
        <f>'Summary Volumes'!AP59/'Summary Volumes'!AF59</f>
        <v>0.5907866374891152</v>
      </c>
      <c r="AQ19" s="7">
        <f>('Summary Volumes'!AQ59+'Summary Volumes'!AG59)/'Summary Volumes'!AF59</f>
        <v>0.51099023623105044</v>
      </c>
      <c r="AR19" s="7">
        <f>'Summary Volumes'!AR59/'Summary Volumes'!AF59</f>
        <v>0.4890097637689495</v>
      </c>
      <c r="AS19" s="7">
        <f>'Summary Volumes'!AS59/'Summary Volumes'!B59</f>
        <v>0.45257453775854267</v>
      </c>
      <c r="AT19" s="7">
        <f>'Summary Volumes'!AT59/'Summary Volumes'!B59</f>
        <v>0.38981130445846279</v>
      </c>
      <c r="AU19" s="7">
        <f>'Summary Volumes'!AU59/'Summary Volumes'!B59</f>
        <v>0.35865440434755042</v>
      </c>
      <c r="AV19" s="7">
        <f>'Summary Volumes'!AV59/'Summary Volumes'!B59</f>
        <v>0.35820570354445702</v>
      </c>
      <c r="AW19" s="7">
        <f>'Summary Volumes'!AW59/'Summary Volumes'!B59</f>
        <v>0.31304176274633683</v>
      </c>
      <c r="AX19"/>
      <c r="AY19"/>
      <c r="AZ19"/>
      <c r="BA19"/>
      <c r="BB19"/>
      <c r="BC19"/>
      <c r="BD19"/>
      <c r="BE19"/>
      <c r="BF19"/>
      <c r="BG19"/>
    </row>
    <row r="20" spans="1:59" x14ac:dyDescent="0.35">
      <c r="A20" t="s">
        <v>11</v>
      </c>
      <c r="B20" s="7">
        <f t="shared" si="0"/>
        <v>0.99999999999999989</v>
      </c>
      <c r="C20" s="7">
        <f>'Summary Volumes'!C60/'Summary Volumes'!B60</f>
        <v>0.43365703348574591</v>
      </c>
      <c r="D20" s="7">
        <f>'Summary Volumes'!D60/'Summary Volumes'!B60</f>
        <v>0.56634296651425398</v>
      </c>
      <c r="E20" s="7">
        <f>'Summary Volumes'!E60/'Summary Volumes'!B60</f>
        <v>0</v>
      </c>
      <c r="F20" s="7">
        <f>'Summary Volumes'!F60/'Summary Volumes'!B60</f>
        <v>0.16611009642775898</v>
      </c>
      <c r="G20" s="7">
        <f>'Summary Volumes'!G60/'Summary Volumes'!F60</f>
        <v>1.0820509983393675E-2</v>
      </c>
      <c r="H20" s="7">
        <f>'Summary Volumes'!H60/'Summary Volumes'!F60</f>
        <v>0.98917949001660632</v>
      </c>
      <c r="I20" s="7">
        <f>('Summary Volumes'!I60+'Summary Volumes'!G60)/'Summary Volumes'!F60</f>
        <v>7.4118183700399951E-2</v>
      </c>
      <c r="J20" s="7">
        <f>'Summary Volumes'!J60/'Summary Volumes'!F60</f>
        <v>0.92588181629960009</v>
      </c>
      <c r="K20" s="7">
        <f>('Summary Volumes'!K60+'Summary Volumes'!G60)/'Summary Volumes'!F60</f>
        <v>0.1080369979132747</v>
      </c>
      <c r="L20" s="7">
        <f>'Summary Volumes'!L60/'Summary Volumes'!F60</f>
        <v>0.8919630020867253</v>
      </c>
      <c r="M20" s="7">
        <f>('Summary Volumes'!M60+'Summary Volumes'!G60)/'Summary Volumes'!F60</f>
        <v>0.11266211885338101</v>
      </c>
      <c r="N20" s="7">
        <f>'Summary Volumes'!N60/'Summary Volumes'!F60</f>
        <v>0.88733788114661905</v>
      </c>
      <c r="O20" s="7">
        <f>('Summary Volumes'!O60+'Summary Volumes'!G60)/'Summary Volumes'!F60</f>
        <v>0.11266211885338101</v>
      </c>
      <c r="P20" s="7">
        <f>'Summary Volumes'!P60/'Summary Volumes'!F60</f>
        <v>0.88733788114661905</v>
      </c>
      <c r="Q20" s="7">
        <f>('Summary Volumes'!Q60+'Summary Volumes'!G60)/'Summary Volumes'!F60</f>
        <v>0.13430276289268919</v>
      </c>
      <c r="R20" s="7">
        <f>'Summary Volumes'!R60/'Summary Volumes'!F60</f>
        <v>0.86569723710731084</v>
      </c>
      <c r="S20" s="7">
        <f>'Summary Volumes'!S60/'Summary Volumes'!B60</f>
        <v>0.22802532737594691</v>
      </c>
      <c r="T20" s="7">
        <f>'Summary Volumes'!T60/'Summary Volumes'!S60</f>
        <v>1.1252924041734055E-2</v>
      </c>
      <c r="U20" s="7">
        <f>'Summary Volumes'!U60/'Summary Volumes'!S60</f>
        <v>0.98874707595826605</v>
      </c>
      <c r="V20" s="7">
        <f>('Summary Volumes'!V60+'Summary Volumes'!T60)/'Summary Volumes'!S60</f>
        <v>2.6997433474208136E-2</v>
      </c>
      <c r="W20" s="7">
        <f>'Summary Volumes'!W60/'Summary Volumes'!S60</f>
        <v>0.97300256652579198</v>
      </c>
      <c r="X20" s="7">
        <f>('Summary Volumes'!X60+'Summary Volumes'!T60)/'Summary Volumes'!S60</f>
        <v>4.4969274476791159E-2</v>
      </c>
      <c r="Y20" s="7">
        <f>'Summary Volumes'!Y60/'Summary Volumes'!S60</f>
        <v>0.95503072552320889</v>
      </c>
      <c r="Z20" s="7">
        <f>('Summary Volumes'!Z60+'Summary Volumes'!T60)/'Summary Volumes'!S60</f>
        <v>6.4062749908736755E-2</v>
      </c>
      <c r="AA20" s="7">
        <f>'Summary Volumes'!AA60/'Summary Volumes'!S60</f>
        <v>0.93593725009126338</v>
      </c>
      <c r="AB20" s="7">
        <f>('Summary Volumes'!AB60+'Summary Volumes'!T60)/'Summary Volumes'!S60</f>
        <v>6.4062749908736755E-2</v>
      </c>
      <c r="AC20" s="7">
        <f>'Summary Volumes'!AC60/'Summary Volumes'!S60</f>
        <v>0.93593725009126338</v>
      </c>
      <c r="AD20" s="7">
        <f>('Summary Volumes'!AD60+'Summary Volumes'!T60)/'Summary Volumes'!S60</f>
        <v>7.4210173164982893E-2</v>
      </c>
      <c r="AE20" s="7">
        <f>'Summary Volumes'!AE60/'Summary Volumes'!S60</f>
        <v>0.92578982683501732</v>
      </c>
      <c r="AF20" s="7">
        <f>'Summary Volumes'!AF60/'Summary Volumes'!B60</f>
        <v>0.17220754271054819</v>
      </c>
      <c r="AG20" s="7">
        <f>'Summary Volumes'!AG60/'Summary Volumes'!AF60</f>
        <v>1.6262351029023518E-2</v>
      </c>
      <c r="AH20" s="7">
        <f>'Summary Volumes'!AH60/'Summary Volumes'!AF60</f>
        <v>0.98373764897097649</v>
      </c>
      <c r="AI20" s="7">
        <f>('Summary Volumes'!AI60+'Summary Volumes'!AG60)/'Summary Volumes'!AF60</f>
        <v>6.4912931183560563E-2</v>
      </c>
      <c r="AJ20" s="7">
        <f>'Summary Volumes'!AJ60/'Summary Volumes'!AF60</f>
        <v>0.93508706881643933</v>
      </c>
      <c r="AK20" s="7">
        <f>('Summary Volumes'!AK60+'Summary Volumes'!AG60)/'Summary Volumes'!AF60</f>
        <v>9.4273431758888707E-2</v>
      </c>
      <c r="AL20" s="7">
        <f>'Summary Volumes'!AL60/'Summary Volumes'!AF60</f>
        <v>0.90572656824111131</v>
      </c>
      <c r="AM20" s="7">
        <f>('Summary Volumes'!AM60+'Summary Volumes'!AG60)/'Summary Volumes'!AF60</f>
        <v>0.11644288260972613</v>
      </c>
      <c r="AN20" s="7">
        <f>'Summary Volumes'!AN60/'Summary Volumes'!AF60</f>
        <v>0.88355711739027387</v>
      </c>
      <c r="AO20" s="7">
        <f>('Summary Volumes'!AO60+'Summary Volumes'!AG60)/'Summary Volumes'!AF60</f>
        <v>0.11644288260972613</v>
      </c>
      <c r="AP20" s="7">
        <f>'Summary Volumes'!AP60/'Summary Volumes'!AF60</f>
        <v>0.88355711739027387</v>
      </c>
      <c r="AQ20" s="7">
        <f>('Summary Volumes'!AQ60+'Summary Volumes'!AG60)/'Summary Volumes'!AF60</f>
        <v>0.12679516273042987</v>
      </c>
      <c r="AR20" s="7">
        <f>'Summary Volumes'!AR60/'Summary Volumes'!AF60</f>
        <v>0.8732048372695701</v>
      </c>
      <c r="AS20" s="7">
        <f>'Summary Volumes'!AS60/'Summary Volumes'!B60</f>
        <v>0.53669659289720384</v>
      </c>
      <c r="AT20" s="7">
        <f>'Summary Volumes'!AT60/'Summary Volumes'!B60</f>
        <v>0.52190820081259648</v>
      </c>
      <c r="AU20" s="7">
        <f>'Summary Volumes'!AU60/'Summary Volumes'!B60</f>
        <v>0.51296837888686653</v>
      </c>
      <c r="AV20" s="7">
        <f>'Summary Volumes'!AV60/'Summary Volumes'!B60</f>
        <v>0.51296837888686653</v>
      </c>
      <c r="AW20" s="7">
        <f>'Summary Volumes'!AW60/'Summary Volumes'!B60</f>
        <v>0.50527703918767275</v>
      </c>
      <c r="AX20"/>
      <c r="AY20"/>
      <c r="AZ20"/>
      <c r="BA20"/>
      <c r="BB20"/>
      <c r="BC20"/>
      <c r="BD20"/>
      <c r="BE20"/>
      <c r="BF20"/>
      <c r="BG20"/>
    </row>
    <row r="21" spans="1:59" x14ac:dyDescent="0.35">
      <c r="A21" t="s">
        <v>12</v>
      </c>
      <c r="B21" s="7">
        <f t="shared" si="0"/>
        <v>1.0000000000000002</v>
      </c>
      <c r="C21" s="7">
        <f>'Summary Volumes'!C61/'Summary Volumes'!B61</f>
        <v>5.6803266518867898E-2</v>
      </c>
      <c r="D21" s="7">
        <f>'Summary Volumes'!D61/'Summary Volumes'!B61</f>
        <v>0.88150546354773829</v>
      </c>
      <c r="E21" s="7">
        <f>'Summary Volumes'!E61/'Summary Volumes'!B61</f>
        <v>6.1691269933393938E-2</v>
      </c>
      <c r="F21" s="7">
        <f>'Summary Volumes'!F61/'Summary Volumes'!B61</f>
        <v>0.38930148343599641</v>
      </c>
      <c r="G21" s="7">
        <f>'Summary Volumes'!G61/'Summary Volumes'!F61</f>
        <v>3.5304940353058326E-2</v>
      </c>
      <c r="H21" s="7">
        <f>'Summary Volumes'!H61/'Summary Volumes'!F61</f>
        <v>0.96469505964694169</v>
      </c>
      <c r="I21" s="7">
        <f>('Summary Volumes'!I61+'Summary Volumes'!G61)/'Summary Volumes'!F61</f>
        <v>0.17243054745449307</v>
      </c>
      <c r="J21" s="7">
        <f>'Summary Volumes'!J61/'Summary Volumes'!F61</f>
        <v>0.82756945254550707</v>
      </c>
      <c r="K21" s="7">
        <f>('Summary Volumes'!K61+'Summary Volumes'!G61)/'Summary Volumes'!F61</f>
        <v>0.35765689331949774</v>
      </c>
      <c r="L21" s="7">
        <f>'Summary Volumes'!L61/'Summary Volumes'!F61</f>
        <v>0.64234310668050232</v>
      </c>
      <c r="M21" s="7">
        <f>('Summary Volumes'!M61+'Summary Volumes'!G61)/'Summary Volumes'!F61</f>
        <v>0.36082528533578717</v>
      </c>
      <c r="N21" s="7">
        <f>'Summary Volumes'!N61/'Summary Volumes'!F61</f>
        <v>0.63917471466421294</v>
      </c>
      <c r="O21" s="7">
        <f>('Summary Volumes'!O61+'Summary Volumes'!G61)/'Summary Volumes'!F61</f>
        <v>0.36299611052688052</v>
      </c>
      <c r="P21" s="7">
        <f>'Summary Volumes'!P61/'Summary Volumes'!F61</f>
        <v>0.63700388947311959</v>
      </c>
      <c r="Q21" s="7">
        <f>('Summary Volumes'!Q61+'Summary Volumes'!G61)/'Summary Volumes'!F61</f>
        <v>0.48138664574285905</v>
      </c>
      <c r="R21" s="7">
        <f>'Summary Volumes'!R61/'Summary Volumes'!F61</f>
        <v>0.51861335425714106</v>
      </c>
      <c r="S21" s="7">
        <f>'Summary Volumes'!S61/'Summary Volumes'!B61</f>
        <v>0.23203976647305735</v>
      </c>
      <c r="T21" s="7">
        <f>'Summary Volumes'!T61/'Summary Volumes'!S61</f>
        <v>5.0029873520029716E-2</v>
      </c>
      <c r="U21" s="7">
        <f>'Summary Volumes'!U61/'Summary Volumes'!S61</f>
        <v>0.94997012647997026</v>
      </c>
      <c r="V21" s="7">
        <f>('Summary Volumes'!V61+'Summary Volumes'!T61)/'Summary Volumes'!S61</f>
        <v>0.12546290776811106</v>
      </c>
      <c r="W21" s="7">
        <f>'Summary Volumes'!W61/'Summary Volumes'!S61</f>
        <v>0.87453709223188891</v>
      </c>
      <c r="X21" s="7">
        <f>('Summary Volumes'!X61+'Summary Volumes'!T61)/'Summary Volumes'!S61</f>
        <v>0.20082664774714959</v>
      </c>
      <c r="Y21" s="7">
        <f>'Summary Volumes'!Y61/'Summary Volumes'!S61</f>
        <v>0.79917335225285036</v>
      </c>
      <c r="Z21" s="7">
        <f>('Summary Volumes'!Z61+'Summary Volumes'!T61)/'Summary Volumes'!S61</f>
        <v>0.27659296771291281</v>
      </c>
      <c r="AA21" s="7">
        <f>'Summary Volumes'!AA61/'Summary Volumes'!S61</f>
        <v>0.72340703228708714</v>
      </c>
      <c r="AB21" s="7">
        <f>('Summary Volumes'!AB61+'Summary Volumes'!T61)/'Summary Volumes'!S61</f>
        <v>0.27917041799708736</v>
      </c>
      <c r="AC21" s="7">
        <f>'Summary Volumes'!AC61/'Summary Volumes'!S61</f>
        <v>0.72082958200291258</v>
      </c>
      <c r="AD21" s="7">
        <f>('Summary Volumes'!AD61+'Summary Volumes'!T61)/'Summary Volumes'!S61</f>
        <v>0.35423558413820022</v>
      </c>
      <c r="AE21" s="7">
        <f>'Summary Volumes'!AE61/'Summary Volumes'!S61</f>
        <v>0.64576441586179978</v>
      </c>
      <c r="AF21" s="7">
        <f>'Summary Volumes'!AF61/'Summary Volumes'!B61</f>
        <v>0.3218554835721224</v>
      </c>
      <c r="AG21" s="7">
        <f>'Summary Volumes'!AG61/'Summary Volumes'!AF61</f>
        <v>3.6082165044794286E-2</v>
      </c>
      <c r="AH21" s="7">
        <f>'Summary Volumes'!AH61/'Summary Volumes'!AF61</f>
        <v>0.96391783495520578</v>
      </c>
      <c r="AI21" s="7">
        <f>('Summary Volumes'!AI61+'Summary Volumes'!AG61)/'Summary Volumes'!AF61</f>
        <v>0.13796516003211884</v>
      </c>
      <c r="AJ21" s="7">
        <f>'Summary Volumes'!AJ61/'Summary Volumes'!AF61</f>
        <v>0.86203483996788122</v>
      </c>
      <c r="AK21" s="7">
        <f>('Summary Volumes'!AK61+'Summary Volumes'!AG61)/'Summary Volumes'!AF61</f>
        <v>0.17537054208035843</v>
      </c>
      <c r="AL21" s="7">
        <f>'Summary Volumes'!AL61/'Summary Volumes'!AF61</f>
        <v>0.8246294579196416</v>
      </c>
      <c r="AM21" s="7">
        <f>('Summary Volumes'!AM61+'Summary Volumes'!AG61)/'Summary Volumes'!AF61</f>
        <v>0.25564138154887156</v>
      </c>
      <c r="AN21" s="7">
        <f>'Summary Volumes'!AN61/'Summary Volumes'!AF61</f>
        <v>0.7443586184511285</v>
      </c>
      <c r="AO21" s="7">
        <f>('Summary Volumes'!AO61+'Summary Volumes'!AG61)/'Summary Volumes'!AF61</f>
        <v>0.25852642014402855</v>
      </c>
      <c r="AP21" s="7">
        <f>'Summary Volumes'!AP61/'Summary Volumes'!AF61</f>
        <v>0.7414735798559714</v>
      </c>
      <c r="AQ21" s="7">
        <f>('Summary Volumes'!AQ61+'Summary Volumes'!AG61)/'Summary Volumes'!AF61</f>
        <v>0.37136051779555207</v>
      </c>
      <c r="AR21" s="7">
        <f>'Summary Volumes'!AR61/'Summary Volumes'!AF61</f>
        <v>0.62863948220444799</v>
      </c>
      <c r="AS21" s="7">
        <f>'Summary Volumes'!AS61/'Summary Volumes'!B61</f>
        <v>0.80255203844967504</v>
      </c>
      <c r="AT21" s="7">
        <f>'Summary Volumes'!AT61/'Summary Volumes'!B61</f>
        <v>0.70091663528039128</v>
      </c>
      <c r="AU21" s="7">
        <f>'Summary Volumes'!AU61/'Summary Volumes'!B61</f>
        <v>0.65626676652308591</v>
      </c>
      <c r="AV21" s="7">
        <f>'Summary Volumes'!AV61/'Summary Volumes'!B61</f>
        <v>0.65389502460170867</v>
      </c>
      <c r="AW21" s="7">
        <f>'Summary Volumes'!AW61/'Summary Volumes'!B61</f>
        <v>0.55407103693264648</v>
      </c>
      <c r="AX21"/>
      <c r="AY21"/>
      <c r="AZ21"/>
      <c r="BA21"/>
      <c r="BB21"/>
      <c r="BC21"/>
      <c r="BD21"/>
      <c r="BE21"/>
      <c r="BF21"/>
      <c r="BG21"/>
    </row>
    <row r="22" spans="1:59" x14ac:dyDescent="0.35">
      <c r="A22" t="s">
        <v>109</v>
      </c>
      <c r="B22" s="7">
        <f t="shared" ref="B22" si="1">SUM(C22:E22)</f>
        <v>1</v>
      </c>
      <c r="C22" s="7">
        <f>'Summary Volumes'!C62/'Summary Volumes'!B62</f>
        <v>0.13334972208418697</v>
      </c>
      <c r="D22" s="7">
        <f>'Summary Volumes'!D62/'Summary Volumes'!B62</f>
        <v>0.81927606399645236</v>
      </c>
      <c r="E22" s="7">
        <f>'Summary Volumes'!E62/'Summary Volumes'!B62</f>
        <v>4.7374213919360718E-2</v>
      </c>
      <c r="F22" s="7">
        <f>'Summary Volumes'!F62/'Summary Volumes'!B62</f>
        <v>0.33898645422236079</v>
      </c>
      <c r="G22" s="7">
        <f>'Summary Volumes'!G62/'Summary Volumes'!F62</f>
        <v>3.5470157221625304E-2</v>
      </c>
      <c r="H22" s="7">
        <f>'Summary Volumes'!H62/'Summary Volumes'!F62</f>
        <v>0.96452984277837472</v>
      </c>
      <c r="I22" s="7">
        <f>('Summary Volumes'!I62+'Summary Volumes'!G62)/'Summary Volumes'!F62</f>
        <v>0.16511267439510435</v>
      </c>
      <c r="J22" s="7">
        <f>'Summary Volumes'!J62/'Summary Volumes'!F62</f>
        <v>0.83488732560489565</v>
      </c>
      <c r="K22" s="7">
        <f>('Summary Volumes'!K62+'Summary Volumes'!G62)/'Summary Volumes'!F62</f>
        <v>0.3269112984642365</v>
      </c>
      <c r="L22" s="7">
        <f>'Summary Volumes'!L62/'Summary Volumes'!F62</f>
        <v>0.67308870153576372</v>
      </c>
      <c r="M22" s="7">
        <f>('Summary Volumes'!M62+'Summary Volumes'!G62)/'Summary Volumes'!F62</f>
        <v>0.33058644562902434</v>
      </c>
      <c r="N22" s="7">
        <f>'Summary Volumes'!N62/'Summary Volumes'!F62</f>
        <v>0.66941355437097583</v>
      </c>
      <c r="O22" s="7">
        <f>('Summary Volumes'!O62+'Summary Volumes'!G62)/'Summary Volumes'!F62</f>
        <v>0.33319629763549002</v>
      </c>
      <c r="P22" s="7">
        <f>'Summary Volumes'!P62/'Summary Volumes'!F62</f>
        <v>0.66680370236451003</v>
      </c>
      <c r="Q22" s="7">
        <f>('Summary Volumes'!Q62+'Summary Volumes'!G62)/'Summary Volumes'!F62</f>
        <v>0.4282237442691636</v>
      </c>
      <c r="R22" s="7">
        <f>'Summary Volumes'!R62/'Summary Volumes'!F62</f>
        <v>0.57177625573083646</v>
      </c>
      <c r="S22" s="7">
        <f>'Summary Volumes'!S62/'Summary Volumes'!B62</f>
        <v>0.21698202721628126</v>
      </c>
      <c r="T22" s="7">
        <f>'Summary Volumes'!T62/'Summary Volumes'!S62</f>
        <v>5.3353427604424269E-2</v>
      </c>
      <c r="U22" s="7">
        <f>'Summary Volumes'!U62/'Summary Volumes'!S62</f>
        <v>0.94664657239557548</v>
      </c>
      <c r="V22" s="7">
        <f>('Summary Volumes'!V62+'Summary Volumes'!T62)/'Summary Volumes'!S62</f>
        <v>0.14696364616892416</v>
      </c>
      <c r="W22" s="7">
        <f>'Summary Volumes'!W62/'Summary Volumes'!S62</f>
        <v>0.85303635383107579</v>
      </c>
      <c r="X22" s="7">
        <f>('Summary Volumes'!X62+'Summary Volumes'!T62)/'Summary Volumes'!S62</f>
        <v>0.22804949022667628</v>
      </c>
      <c r="Y22" s="7">
        <f>'Summary Volumes'!Y62/'Summary Volumes'!S62</f>
        <v>0.77195050977332347</v>
      </c>
      <c r="Z22" s="7">
        <f>('Summary Volumes'!Z62+'Summary Volumes'!T62)/'Summary Volumes'!S62</f>
        <v>0.29178293025261431</v>
      </c>
      <c r="AA22" s="7">
        <f>'Summary Volumes'!AA62/'Summary Volumes'!S62</f>
        <v>0.70821706974738552</v>
      </c>
      <c r="AB22" s="7">
        <f>('Summary Volumes'!AB62+'Summary Volumes'!T62)/'Summary Volumes'!S62</f>
        <v>0.29379002212625788</v>
      </c>
      <c r="AC22" s="7">
        <f>'Summary Volumes'!AC62/'Summary Volumes'!S62</f>
        <v>0.70620997787374185</v>
      </c>
      <c r="AD22" s="7">
        <f>('Summary Volumes'!AD62+'Summary Volumes'!T62)/'Summary Volumes'!S62</f>
        <v>0.35354930190308492</v>
      </c>
      <c r="AE22" s="7">
        <f>'Summary Volumes'!AE62/'Summary Volumes'!S62</f>
        <v>0.64645069809691491</v>
      </c>
      <c r="AF22" s="7">
        <f>'Summary Volumes'!AF62/'Summary Volumes'!B62</f>
        <v>0.31068179647723082</v>
      </c>
      <c r="AG22" s="7">
        <f>'Summary Volumes'!AG62/'Summary Volumes'!AF62</f>
        <v>3.6836074449987148E-2</v>
      </c>
      <c r="AH22" s="7">
        <f>'Summary Volumes'!AH62/'Summary Volumes'!AF62</f>
        <v>0.96316392555001262</v>
      </c>
      <c r="AI22" s="7">
        <f>('Summary Volumes'!AI62+'Summary Volumes'!AG62)/'Summary Volumes'!AF62</f>
        <v>0.15344570754302159</v>
      </c>
      <c r="AJ22" s="7">
        <f>'Summary Volumes'!AJ62/'Summary Volumes'!AF62</f>
        <v>0.84655429245697844</v>
      </c>
      <c r="AK22" s="7">
        <f>('Summary Volumes'!AK62+'Summary Volumes'!AG62)/'Summary Volumes'!AF62</f>
        <v>0.19671393610885946</v>
      </c>
      <c r="AL22" s="7">
        <f>'Summary Volumes'!AL62/'Summary Volumes'!AF62</f>
        <v>0.80328606389114066</v>
      </c>
      <c r="AM22" s="7">
        <f>('Summary Volumes'!AM62+'Summary Volumes'!AG62)/'Summary Volumes'!AF62</f>
        <v>0.26452555062978067</v>
      </c>
      <c r="AN22" s="7">
        <f>'Summary Volumes'!AN62/'Summary Volumes'!AF62</f>
        <v>0.73547444937021933</v>
      </c>
      <c r="AO22" s="7">
        <f>('Summary Volumes'!AO62+'Summary Volumes'!AG62)/'Summary Volumes'!AF62</f>
        <v>0.26722175929835768</v>
      </c>
      <c r="AP22" s="7">
        <f>'Summary Volumes'!AP62/'Summary Volumes'!AF62</f>
        <v>0.73277824070164221</v>
      </c>
      <c r="AQ22" s="7">
        <f>('Summary Volumes'!AQ62+'Summary Volumes'!AG62)/'Summary Volumes'!AF62</f>
        <v>0.37987232044868263</v>
      </c>
      <c r="AR22" s="7">
        <f>'Summary Volumes'!AR62/'Summary Volumes'!AF62</f>
        <v>0.62012767955131731</v>
      </c>
      <c r="AS22" s="7">
        <f>'Summary Volumes'!AS62/'Summary Volumes'!B62</f>
        <v>0.73111805992149015</v>
      </c>
      <c r="AT22" s="7">
        <f>'Summary Volumes'!AT62/'Summary Volumes'!B62</f>
        <v>0.64523369624682203</v>
      </c>
      <c r="AU22" s="7">
        <f>'Summary Volumes'!AU62/'Summary Volumes'!B62</f>
        <v>0.60909102590100872</v>
      </c>
      <c r="AV22" s="7">
        <f>'Summary Volumes'!AV62/'Summary Volumes'!B62</f>
        <v>0.60693315560690819</v>
      </c>
      <c r="AW22" s="7">
        <f>'Summary Volumes'!AW62/'Summary Volumes'!B62</f>
        <v>0.52675497003544269</v>
      </c>
      <c r="AX22"/>
      <c r="AY22"/>
      <c r="AZ22"/>
      <c r="BA22"/>
      <c r="BB22"/>
      <c r="BC22"/>
      <c r="BD22"/>
      <c r="BE22"/>
      <c r="BF22"/>
      <c r="BG22"/>
    </row>
  </sheetData>
  <mergeCells count="2">
    <mergeCell ref="A12:H12"/>
    <mergeCell ref="A11:H1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B1D6-9838-4AC6-B172-C6BDF566D23E}">
  <dimension ref="A1:J193"/>
  <sheetViews>
    <sheetView workbookViewId="0"/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2.8676967583066268</v>
      </c>
      <c r="E2" s="5">
        <v>3.0357244629483899</v>
      </c>
      <c r="F2" s="5">
        <v>3.3799451318119571</v>
      </c>
      <c r="G2" s="5">
        <v>2.9054089244256454</v>
      </c>
      <c r="H2" s="5">
        <v>3.0020302050724754</v>
      </c>
      <c r="I2" s="5">
        <v>3.6742017323886289</v>
      </c>
      <c r="J2" s="5">
        <v>3.6312710053313735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2.0911508969635446</v>
      </c>
      <c r="E3" s="5">
        <v>2.3195417583796076</v>
      </c>
      <c r="F3" s="5">
        <v>2.4198291944402399</v>
      </c>
      <c r="G3" s="5">
        <v>2.2754147867479348</v>
      </c>
      <c r="H3" s="5">
        <v>2.7629786684845885</v>
      </c>
      <c r="I3" s="5">
        <v>2.9338314538484829</v>
      </c>
      <c r="J3" s="5">
        <v>3.390800467922011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2.0613577996092469</v>
      </c>
      <c r="E4" s="5">
        <v>1.7666002812235071</v>
      </c>
      <c r="F4" s="5">
        <v>1.9829293575463547</v>
      </c>
      <c r="G4" s="5">
        <v>2.2536510479921708</v>
      </c>
      <c r="H4" s="5">
        <v>2.2299575190236149</v>
      </c>
      <c r="I4" s="5">
        <v>2.4511000638428424</v>
      </c>
      <c r="J4" s="5">
        <v>2.3472804512145498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1.8384823566401303</v>
      </c>
      <c r="E5" s="5">
        <v>1.9886738446850447</v>
      </c>
      <c r="F5" s="5">
        <v>2.0773453955912666</v>
      </c>
      <c r="G5" s="5">
        <v>2.2548220547288276</v>
      </c>
      <c r="H5" s="5">
        <v>2.1925484461302926</v>
      </c>
      <c r="I5" s="5">
        <v>2.37544310098153</v>
      </c>
      <c r="J5" s="5">
        <v>2.0474805670887664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1.9438625821179552</v>
      </c>
      <c r="E6" s="5">
        <v>1.9614067424559676</v>
      </c>
      <c r="F6" s="5">
        <v>1.8418304787002009</v>
      </c>
      <c r="G6" s="5">
        <v>2.2355391857922835</v>
      </c>
      <c r="H6" s="5">
        <v>2.090704233746806</v>
      </c>
      <c r="I6" s="5">
        <v>2.405208829105058</v>
      </c>
      <c r="J6" s="5">
        <v>2.4853184650432869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2.0237409959843453</v>
      </c>
      <c r="E7" s="5">
        <v>2.5171606652880887</v>
      </c>
      <c r="F7" s="5">
        <v>2.4980456835632037</v>
      </c>
      <c r="G7" s="5">
        <v>2.772458371412744</v>
      </c>
      <c r="H7" s="5">
        <v>2.4341374369315316</v>
      </c>
      <c r="I7" s="5">
        <v>2.7591576965728013</v>
      </c>
      <c r="J7" s="5">
        <v>2.6632867996468965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3.7100887939765093</v>
      </c>
      <c r="E8" s="5">
        <v>4.2227336612347965</v>
      </c>
      <c r="F8" s="5">
        <v>4.1817122849731421</v>
      </c>
      <c r="G8" s="5">
        <v>3.7138497439270877</v>
      </c>
      <c r="H8" s="5">
        <v>3.8586275674324195</v>
      </c>
      <c r="I8" s="5">
        <v>4.7621149818260431</v>
      </c>
      <c r="J8" s="5">
        <v>3.8376982924700584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9.1660325586525708</v>
      </c>
      <c r="E9" s="5">
        <v>7.7011857465987106</v>
      </c>
      <c r="F9" s="5">
        <v>6.8418792795970136</v>
      </c>
      <c r="G9" s="5">
        <v>7.0035374781022846</v>
      </c>
      <c r="H9" s="5">
        <v>6.8113755770736626</v>
      </c>
      <c r="I9" s="5">
        <v>9.488206025875586</v>
      </c>
      <c r="J9" s="5">
        <v>8.5367112237430405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12.333841861444206</v>
      </c>
      <c r="E10" s="5">
        <v>12.08497456519164</v>
      </c>
      <c r="F10" s="5">
        <v>9.7078175269136846</v>
      </c>
      <c r="G10" s="5">
        <v>10.996334365509304</v>
      </c>
      <c r="H10" s="5">
        <v>10.621680080710298</v>
      </c>
      <c r="I10" s="5">
        <v>15.22436344523115</v>
      </c>
      <c r="J10" s="5">
        <v>14.039144488762734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14.224395628667143</v>
      </c>
      <c r="E11" s="5">
        <v>12.488866208454992</v>
      </c>
      <c r="F11" s="5">
        <v>11.153431947945146</v>
      </c>
      <c r="G11" s="5">
        <v>11.819278606126943</v>
      </c>
      <c r="H11" s="5">
        <v>12.067326310573339</v>
      </c>
      <c r="I11" s="5">
        <v>18.125410831317701</v>
      </c>
      <c r="J11" s="5">
        <v>16.984394386571264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14.291230191234227</v>
      </c>
      <c r="E12" s="5">
        <v>12.002210104498205</v>
      </c>
      <c r="F12" s="5">
        <v>11.046958701668901</v>
      </c>
      <c r="G12" s="5">
        <v>10.087722174475042</v>
      </c>
      <c r="H12" s="5">
        <v>11.073327926030911</v>
      </c>
      <c r="I12" s="5">
        <v>20.001390137687185</v>
      </c>
      <c r="J12" s="5">
        <v>17.39792258806591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13.104925756986052</v>
      </c>
      <c r="E13" s="5">
        <v>11.291190523312345</v>
      </c>
      <c r="F13" s="5">
        <v>9.9312752355734215</v>
      </c>
      <c r="G13" s="5">
        <v>10.103613551080343</v>
      </c>
      <c r="H13" s="5">
        <v>10.326969894404849</v>
      </c>
      <c r="I13" s="5">
        <v>18.580328723771348</v>
      </c>
      <c r="J13" s="5">
        <v>16.061553944948539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12.564665518719885</v>
      </c>
      <c r="E14" s="5">
        <v>10.020367360928844</v>
      </c>
      <c r="F14" s="5">
        <v>9.4104705767418615</v>
      </c>
      <c r="G14" s="5">
        <v>9.0054523645536637</v>
      </c>
      <c r="H14" s="5">
        <v>9.9782839756636879</v>
      </c>
      <c r="I14" s="5">
        <v>16.857467886778593</v>
      </c>
      <c r="J14" s="5">
        <v>15.054791392926647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11.234181077563225</v>
      </c>
      <c r="E15" s="5">
        <v>9.6126447715116523</v>
      </c>
      <c r="F15" s="5">
        <v>9.2905790370304402</v>
      </c>
      <c r="G15" s="5">
        <v>9.0803720189388404</v>
      </c>
      <c r="H15" s="5">
        <v>9.7672405950168599</v>
      </c>
      <c r="I15" s="5">
        <v>15.85719496497509</v>
      </c>
      <c r="J15" s="5">
        <v>14.01407337785982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11.084626209459934</v>
      </c>
      <c r="E16" s="5">
        <v>10.35377046394175</v>
      </c>
      <c r="F16" s="5">
        <v>9.3639726428608761</v>
      </c>
      <c r="G16" s="5">
        <v>9.8884145487524151</v>
      </c>
      <c r="H16" s="5">
        <v>9.6237236049994479</v>
      </c>
      <c r="I16" s="5">
        <v>14.901984849541028</v>
      </c>
      <c r="J16" s="5">
        <v>12.858367578215271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9.9237020589444658</v>
      </c>
      <c r="E17" s="5">
        <v>9.697501579632366</v>
      </c>
      <c r="F17" s="5">
        <v>9.0681716848131391</v>
      </c>
      <c r="G17" s="5">
        <v>8.5869282111241354</v>
      </c>
      <c r="H17" s="5">
        <v>9.26649912464684</v>
      </c>
      <c r="I17" s="5">
        <v>13.967870810931201</v>
      </c>
      <c r="J17" s="5">
        <v>11.820734632012035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11.422382756103389</v>
      </c>
      <c r="E18" s="5">
        <v>9.7447119120798469</v>
      </c>
      <c r="F18" s="5">
        <v>9.8951036108793922</v>
      </c>
      <c r="G18" s="5">
        <v>9.4044428799382818</v>
      </c>
      <c r="H18" s="5">
        <v>10.204108795261728</v>
      </c>
      <c r="I18" s="5">
        <v>13.53879803513551</v>
      </c>
      <c r="J18" s="5">
        <v>12.530782368771693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11.122861715240941</v>
      </c>
      <c r="E19" s="5">
        <v>9.7996791013746609</v>
      </c>
      <c r="F19" s="5">
        <v>10.112872986724453</v>
      </c>
      <c r="G19" s="5">
        <v>8.7895761803549028</v>
      </c>
      <c r="H19" s="5">
        <v>9.4294959641864349</v>
      </c>
      <c r="I19" s="5">
        <v>12.250292068305715</v>
      </c>
      <c r="J19" s="5">
        <v>11.975935804587575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10.244776083786745</v>
      </c>
      <c r="E20" s="5">
        <v>10.999399424734015</v>
      </c>
      <c r="F20" s="5">
        <v>10.269801600652013</v>
      </c>
      <c r="G20" s="5">
        <v>10.511547609361108</v>
      </c>
      <c r="H20" s="5">
        <v>10.209901210771077</v>
      </c>
      <c r="I20" s="5">
        <v>10.950557321612738</v>
      </c>
      <c r="J20" s="5">
        <v>10.242616278730701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11.191628803238755</v>
      </c>
      <c r="E21" s="5">
        <v>10.82007789406366</v>
      </c>
      <c r="F21" s="5">
        <v>9.9200243917851498</v>
      </c>
      <c r="G21" s="5">
        <v>10.334279533320702</v>
      </c>
      <c r="H21" s="5">
        <v>11.221626151329762</v>
      </c>
      <c r="I21" s="5">
        <v>10.372582061740843</v>
      </c>
      <c r="J21" s="5">
        <v>10.994244363468592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9.1857230987311862</v>
      </c>
      <c r="E22" s="5">
        <v>9.2596873654622911</v>
      </c>
      <c r="F22" s="5">
        <v>9.5006851890170445</v>
      </c>
      <c r="G22" s="5">
        <v>10.041350080086549</v>
      </c>
      <c r="H22" s="5">
        <v>10.913755139570055</v>
      </c>
      <c r="I22" s="5">
        <v>9.3439048947155943</v>
      </c>
      <c r="J22" s="5">
        <v>10.016897458421962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8.0018067456194366</v>
      </c>
      <c r="E23" s="5">
        <v>8.8852555538626277</v>
      </c>
      <c r="F23" s="5">
        <v>8.142252481091699</v>
      </c>
      <c r="G23" s="5">
        <v>9.0969829477002442</v>
      </c>
      <c r="H23" s="5">
        <v>8.8122901158552747</v>
      </c>
      <c r="I23" s="5">
        <v>8.0564488866302</v>
      </c>
      <c r="J23" s="5">
        <v>8.9054665156246529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6.8245060152903898</v>
      </c>
      <c r="E24" s="5">
        <v>6.7006937637345683</v>
      </c>
      <c r="F24" s="5">
        <v>6.259242587484688</v>
      </c>
      <c r="G24" s="5">
        <v>5.8695682996351097</v>
      </c>
      <c r="H24" s="5">
        <v>7.2873129551736389</v>
      </c>
      <c r="I24" s="5">
        <v>7.5832155762921847</v>
      </c>
      <c r="J24" s="5">
        <v>7.343379052198415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5.0710398382684705</v>
      </c>
      <c r="E25" s="5">
        <v>5.1058913550371736</v>
      </c>
      <c r="F25" s="5">
        <v>4.692190634617722</v>
      </c>
      <c r="G25" s="5">
        <v>4.4816780818495978</v>
      </c>
      <c r="H25" s="5">
        <v>4.9569917277233344</v>
      </c>
      <c r="I25" s="5">
        <v>4.7981389196026107</v>
      </c>
      <c r="J25" s="5">
        <v>4.3117956023443442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4.271724005973458</v>
      </c>
      <c r="E26" s="5">
        <v>4.108025008333537</v>
      </c>
      <c r="F26" s="5">
        <v>4.3696672810608472</v>
      </c>
      <c r="G26" s="5">
        <v>4.3077996566726853</v>
      </c>
      <c r="H26" s="5">
        <v>4.2600233745048781</v>
      </c>
      <c r="I26" s="5">
        <v>4.8143239945225087</v>
      </c>
      <c r="J26" s="5">
        <v>5.5086647106647808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2.9796707434150997</v>
      </c>
      <c r="E27" s="5">
        <v>3.6612429920165237</v>
      </c>
      <c r="F27" s="5">
        <v>3.1706691150351491</v>
      </c>
      <c r="G27" s="5">
        <v>3.2618808996505284</v>
      </c>
      <c r="H27" s="5">
        <v>3.4112933091493329</v>
      </c>
      <c r="I27" s="5">
        <v>4.4042961855189819</v>
      </c>
      <c r="J27" s="5">
        <v>3.6309571059734651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2.5438118635782634</v>
      </c>
      <c r="E28" s="5">
        <v>2.6100970139861701</v>
      </c>
      <c r="F28" s="5">
        <v>2.8841080548369797</v>
      </c>
      <c r="G28" s="5">
        <v>2.7958713199593506</v>
      </c>
      <c r="H28" s="5">
        <v>3.2004374397146105</v>
      </c>
      <c r="I28" s="5">
        <v>3.5405358606354307</v>
      </c>
      <c r="J28" s="5">
        <v>3.6776604535841924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2.8070852739220871</v>
      </c>
      <c r="E29" s="5">
        <v>2.3072694274477099</v>
      </c>
      <c r="F29" s="5">
        <v>3.0304173314395211</v>
      </c>
      <c r="G29" s="5">
        <v>2.7640423544581503</v>
      </c>
      <c r="H29" s="5">
        <v>2.6890298504663357</v>
      </c>
      <c r="I29" s="5">
        <v>3.2249989428615455</v>
      </c>
      <c r="J29" s="5">
        <v>2.8148136764862404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3.0102748720573023</v>
      </c>
      <c r="E30" s="5">
        <v>2.5147305018358543</v>
      </c>
      <c r="F30" s="5">
        <v>2.4204974529139025</v>
      </c>
      <c r="G30" s="5">
        <v>2.4527514572262539</v>
      </c>
      <c r="H30" s="5">
        <v>2.8951939981353565</v>
      </c>
      <c r="I30" s="5">
        <v>2.8152446842368497</v>
      </c>
      <c r="J30" s="5">
        <v>3.0960468020107279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2.9139789937648568</v>
      </c>
      <c r="E31" s="5">
        <v>3.1596382125002194</v>
      </c>
      <c r="F31" s="5">
        <v>2.8852801239220898</v>
      </c>
      <c r="G31" s="5">
        <v>2.9400829880829948</v>
      </c>
      <c r="H31" s="5">
        <v>3.1864142469407217</v>
      </c>
      <c r="I31" s="5">
        <v>3.8760408300702953</v>
      </c>
      <c r="J31" s="5">
        <v>3.682016840705435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4.9611817098780477</v>
      </c>
      <c r="E32" s="5">
        <v>4.8057936560609997</v>
      </c>
      <c r="F32" s="5">
        <v>4.5770974534094773</v>
      </c>
      <c r="G32" s="5">
        <v>4.1763467906763605</v>
      </c>
      <c r="H32" s="5">
        <v>5.1948412503791275</v>
      </c>
      <c r="I32" s="5">
        <v>6.4914839201928096</v>
      </c>
      <c r="J32" s="5">
        <v>5.8174537832755115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10.416065398077604</v>
      </c>
      <c r="E33" s="5">
        <v>8.8747174131999209</v>
      </c>
      <c r="F33" s="5">
        <v>8.7067376195810109</v>
      </c>
      <c r="G33" s="5">
        <v>7.4149299965913835</v>
      </c>
      <c r="H33" s="5">
        <v>8.3233130835086637</v>
      </c>
      <c r="I33" s="5">
        <v>14.78753382188326</v>
      </c>
      <c r="J33" s="5">
        <v>11.441964179924984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16.945682924942211</v>
      </c>
      <c r="E34" s="5">
        <v>14.679385363462075</v>
      </c>
      <c r="F34" s="5">
        <v>13.019844454983028</v>
      </c>
      <c r="G34" s="5">
        <v>13.592232550379075</v>
      </c>
      <c r="H34" s="5">
        <v>14.949702801165909</v>
      </c>
      <c r="I34" s="5">
        <v>24.061833260723805</v>
      </c>
      <c r="J34" s="5">
        <v>18.189685226632687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18.959923471824631</v>
      </c>
      <c r="E35" s="5">
        <v>16.541588159732523</v>
      </c>
      <c r="F35" s="5">
        <v>15.135318055507534</v>
      </c>
      <c r="G35" s="5">
        <v>13.548270561101729</v>
      </c>
      <c r="H35" s="5">
        <v>16.593404299097212</v>
      </c>
      <c r="I35" s="5">
        <v>27.532161986102594</v>
      </c>
      <c r="J35" s="5">
        <v>23.673933466609604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17.94138377529196</v>
      </c>
      <c r="E36" s="5">
        <v>14.918543233100751</v>
      </c>
      <c r="F36" s="5">
        <v>13.300023048339694</v>
      </c>
      <c r="G36" s="5">
        <v>13.302131906643574</v>
      </c>
      <c r="H36" s="5">
        <v>14.267325877447899</v>
      </c>
      <c r="I36" s="5">
        <v>28.484182645251646</v>
      </c>
      <c r="J36" s="5">
        <v>22.571643826137556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17.259374319872343</v>
      </c>
      <c r="E37" s="5">
        <v>14.322950186626363</v>
      </c>
      <c r="F37" s="5">
        <v>12.62611601448182</v>
      </c>
      <c r="G37" s="5">
        <v>12.818482527418739</v>
      </c>
      <c r="H37" s="5">
        <v>13.370068163811608</v>
      </c>
      <c r="I37" s="5">
        <v>27.449615377419413</v>
      </c>
      <c r="J37" s="5">
        <v>22.176235109645486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16.185292472698599</v>
      </c>
      <c r="E38" s="5">
        <v>12.901290105449219</v>
      </c>
      <c r="F38" s="5">
        <v>12.623934363228891</v>
      </c>
      <c r="G38" s="5">
        <v>12.644452869493263</v>
      </c>
      <c r="H38" s="5">
        <v>13.184400921329029</v>
      </c>
      <c r="I38" s="5">
        <v>24.322572109587277</v>
      </c>
      <c r="J38" s="5">
        <v>19.309805000088254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14.469928621795288</v>
      </c>
      <c r="E39" s="5">
        <v>12.967530459178787</v>
      </c>
      <c r="F39" s="5">
        <v>12.014699093036505</v>
      </c>
      <c r="G39" s="5">
        <v>11.548430275058545</v>
      </c>
      <c r="H39" s="5">
        <v>13.129141763112228</v>
      </c>
      <c r="I39" s="5">
        <v>22.875606450467274</v>
      </c>
      <c r="J39" s="5">
        <v>18.434041175466959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14.011047717512159</v>
      </c>
      <c r="E40" s="5">
        <v>12.880079610577372</v>
      </c>
      <c r="F40" s="5">
        <v>12.005125392774262</v>
      </c>
      <c r="G40" s="5">
        <v>11.641033667249653</v>
      </c>
      <c r="H40" s="5">
        <v>12.680034834615681</v>
      </c>
      <c r="I40" s="5">
        <v>20.71070464280416</v>
      </c>
      <c r="J40" s="5">
        <v>17.148129377972836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13.190098934557465</v>
      </c>
      <c r="E41" s="5">
        <v>12.912965132343073</v>
      </c>
      <c r="F41" s="5">
        <v>11.375895626806861</v>
      </c>
      <c r="G41" s="5">
        <v>11.661146452506111</v>
      </c>
      <c r="H41" s="5">
        <v>11.956604325320798</v>
      </c>
      <c r="I41" s="5">
        <v>18.501551027506739</v>
      </c>
      <c r="J41" s="5">
        <v>16.349968195309625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13.794360384644978</v>
      </c>
      <c r="E42" s="5">
        <v>13.247383364161264</v>
      </c>
      <c r="F42" s="5">
        <v>11.691340274709018</v>
      </c>
      <c r="G42" s="5">
        <v>12.264850373339424</v>
      </c>
      <c r="H42" s="5">
        <v>13.060609656293982</v>
      </c>
      <c r="I42" s="5">
        <v>17.056652130915801</v>
      </c>
      <c r="J42" s="5">
        <v>15.30628591011172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14.626899663432832</v>
      </c>
      <c r="E43" s="5">
        <v>13.160871135956201</v>
      </c>
      <c r="F43" s="5">
        <v>12.284294403963115</v>
      </c>
      <c r="G43" s="5">
        <v>12.689896714044568</v>
      </c>
      <c r="H43" s="5">
        <v>13.56562690183601</v>
      </c>
      <c r="I43" s="5">
        <v>15.673784690589553</v>
      </c>
      <c r="J43" s="5">
        <v>14.895681595717715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13.858126389627623</v>
      </c>
      <c r="E44" s="5">
        <v>13.946916198572843</v>
      </c>
      <c r="F44" s="5">
        <v>12.371629775408392</v>
      </c>
      <c r="G44" s="5">
        <v>14.830638832954945</v>
      </c>
      <c r="H44" s="5">
        <v>14.61180443551924</v>
      </c>
      <c r="I44" s="5">
        <v>14.289671138870318</v>
      </c>
      <c r="J44" s="5">
        <v>14.062012260927647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14.104659850583442</v>
      </c>
      <c r="E45" s="5">
        <v>14.295431256207031</v>
      </c>
      <c r="F45" s="5">
        <v>12.837062394085775</v>
      </c>
      <c r="G45" s="5">
        <v>13.463034441259252</v>
      </c>
      <c r="H45" s="5">
        <v>13.924167703177018</v>
      </c>
      <c r="I45" s="5">
        <v>14.389845486306402</v>
      </c>
      <c r="J45" s="5">
        <v>14.446073668095449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12.260712584004201</v>
      </c>
      <c r="E46" s="5">
        <v>12.503609662850344</v>
      </c>
      <c r="F46" s="5">
        <v>12.385207143677871</v>
      </c>
      <c r="G46" s="5">
        <v>12.893968915559888</v>
      </c>
      <c r="H46" s="5">
        <v>13.965062465298136</v>
      </c>
      <c r="I46" s="5">
        <v>13.31889827007689</v>
      </c>
      <c r="J46" s="5">
        <v>13.00191746710478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10.226349411626508</v>
      </c>
      <c r="E47" s="5">
        <v>10.342402105420263</v>
      </c>
      <c r="F47" s="5">
        <v>10.124271361801346</v>
      </c>
      <c r="G47" s="5">
        <v>10.324319110402522</v>
      </c>
      <c r="H47" s="5">
        <v>11.035530823252456</v>
      </c>
      <c r="I47" s="5">
        <v>11.590678609674601</v>
      </c>
      <c r="J47" s="5">
        <v>11.344709196125864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9.1405190018653251</v>
      </c>
      <c r="E48" s="5">
        <v>8.5234686464457923</v>
      </c>
      <c r="F48" s="5">
        <v>8.0921294647149473</v>
      </c>
      <c r="G48" s="5">
        <v>8.6727688255539732</v>
      </c>
      <c r="H48" s="5">
        <v>10.073091208042586</v>
      </c>
      <c r="I48" s="5">
        <v>9.1488082356652516</v>
      </c>
      <c r="J48" s="5">
        <v>8.981985868503239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5.7456029634619536</v>
      </c>
      <c r="E49" s="5">
        <v>6.9022712752044191</v>
      </c>
      <c r="F49" s="5">
        <v>5.4797983720574734</v>
      </c>
      <c r="G49" s="5">
        <v>6.2306592428033829</v>
      </c>
      <c r="H49" s="5">
        <v>7.9623102714749372</v>
      </c>
      <c r="I49" s="5">
        <v>6.6787941310029781</v>
      </c>
      <c r="J49" s="5">
        <v>6.6417532886662123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4.5540438514562815</v>
      </c>
      <c r="E50" s="5">
        <v>4.2237615772356296</v>
      </c>
      <c r="F50" s="5">
        <v>4.2014599817575959</v>
      </c>
      <c r="G50" s="5">
        <v>4.6641550539508065</v>
      </c>
      <c r="H50" s="5">
        <v>4.7787245131504568</v>
      </c>
      <c r="I50" s="5">
        <v>5.2783910137227474</v>
      </c>
      <c r="J50" s="5">
        <v>5.4340244373716962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3.4528567222459881</v>
      </c>
      <c r="E51" s="5">
        <v>3.8534432237533278</v>
      </c>
      <c r="F51" s="5">
        <v>3.3827037134102231</v>
      </c>
      <c r="G51" s="5">
        <v>3.4570554057179095</v>
      </c>
      <c r="H51" s="5">
        <v>3.3043801754163331</v>
      </c>
      <c r="I51" s="5">
        <v>4.1421758801467563</v>
      </c>
      <c r="J51" s="5">
        <v>3.5862975226101379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3.0998385276513627</v>
      </c>
      <c r="E52" s="5">
        <v>2.8199941392417287</v>
      </c>
      <c r="F52" s="5">
        <v>3.3564392996367252</v>
      </c>
      <c r="G52" s="5">
        <v>2.4527369863830595</v>
      </c>
      <c r="H52" s="5">
        <v>3.103978855198076</v>
      </c>
      <c r="I52" s="5">
        <v>3.4532661784831666</v>
      </c>
      <c r="J52" s="5">
        <v>3.1493994622151451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2.6452651032230987</v>
      </c>
      <c r="E53" s="5">
        <v>2.8401826450109584</v>
      </c>
      <c r="F53" s="5">
        <v>2.4733720721938059</v>
      </c>
      <c r="G53" s="5">
        <v>2.5241163195430167</v>
      </c>
      <c r="H53" s="5">
        <v>2.860248286590934</v>
      </c>
      <c r="I53" s="5">
        <v>3.6208574988574012</v>
      </c>
      <c r="J53" s="5">
        <v>2.8077342004166206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2.4968645462585064</v>
      </c>
      <c r="E54" s="5">
        <v>2.8091658324331137</v>
      </c>
      <c r="F54" s="5">
        <v>2.5703169746367189</v>
      </c>
      <c r="G54" s="5">
        <v>2.7280258888778692</v>
      </c>
      <c r="H54" s="5">
        <v>2.8286647769236528</v>
      </c>
      <c r="I54" s="5">
        <v>3.2518414857597238</v>
      </c>
      <c r="J54" s="5">
        <v>2.8477895250008674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3.3299531650738086</v>
      </c>
      <c r="E55" s="5">
        <v>3.3344374758323809</v>
      </c>
      <c r="F55" s="5">
        <v>3.1778180724538734</v>
      </c>
      <c r="G55" s="5">
        <v>2.7476350242212582</v>
      </c>
      <c r="H55" s="5">
        <v>3.3036605428800048</v>
      </c>
      <c r="I55" s="5">
        <v>3.8567304498973654</v>
      </c>
      <c r="J55" s="5">
        <v>2.9538955740655686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4.8406082899184035</v>
      </c>
      <c r="E56" s="5">
        <v>4.9272063137227793</v>
      </c>
      <c r="F56" s="5">
        <v>4.2355750496894995</v>
      </c>
      <c r="G56" s="5">
        <v>4.5030391444919857</v>
      </c>
      <c r="H56" s="5">
        <v>4.8534003921009852</v>
      </c>
      <c r="I56" s="5">
        <v>6.0373829647627142</v>
      </c>
      <c r="J56" s="5">
        <v>5.3196934231305484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9.6860960848258379</v>
      </c>
      <c r="E57" s="5">
        <v>8.9533563838378551</v>
      </c>
      <c r="F57" s="5">
        <v>7.3465526444926104</v>
      </c>
      <c r="G57" s="5">
        <v>7.7687484267169244</v>
      </c>
      <c r="H57" s="5">
        <v>8.6609705375798409</v>
      </c>
      <c r="I57" s="5">
        <v>12.140917478901303</v>
      </c>
      <c r="J57" s="5">
        <v>9.9890853231833816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18.015205654055976</v>
      </c>
      <c r="E58" s="5">
        <v>16.904523415126416</v>
      </c>
      <c r="F58" s="5">
        <v>16.026623629211581</v>
      </c>
      <c r="G58" s="5">
        <v>14.875733853639389</v>
      </c>
      <c r="H58" s="5">
        <v>14.544208995323537</v>
      </c>
      <c r="I58" s="5">
        <v>21.112109205617799</v>
      </c>
      <c r="J58" s="5">
        <v>16.375559609775099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19.726434548131333</v>
      </c>
      <c r="E59" s="5">
        <v>17.812197837735702</v>
      </c>
      <c r="F59" s="5">
        <v>16.227931357641985</v>
      </c>
      <c r="G59" s="5">
        <v>17.134166041997126</v>
      </c>
      <c r="H59" s="5">
        <v>17.118791260448464</v>
      </c>
      <c r="I59" s="5">
        <v>24.250987936907279</v>
      </c>
      <c r="J59" s="5">
        <v>20.820933076303675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20.737607473806861</v>
      </c>
      <c r="E60" s="5">
        <v>17.261651040178318</v>
      </c>
      <c r="F60" s="5">
        <v>16.79206477453393</v>
      </c>
      <c r="G60" s="5">
        <v>16.52517965322334</v>
      </c>
      <c r="H60" s="5">
        <v>17.594934421207022</v>
      </c>
      <c r="I60" s="5">
        <v>26.551295180358245</v>
      </c>
      <c r="J60" s="5">
        <v>20.688960767156228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19.229165151977206</v>
      </c>
      <c r="E61" s="5">
        <v>15.486092380043081</v>
      </c>
      <c r="F61" s="5">
        <v>16.235611379679234</v>
      </c>
      <c r="G61" s="5">
        <v>15.627871743556351</v>
      </c>
      <c r="H61" s="5">
        <v>15.405171110604392</v>
      </c>
      <c r="I61" s="5">
        <v>25.648597839193499</v>
      </c>
      <c r="J61" s="5">
        <v>20.343319439140991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17.437503453536142</v>
      </c>
      <c r="E62" s="5">
        <v>16.279709583837345</v>
      </c>
      <c r="F62" s="5">
        <v>14.519214135292469</v>
      </c>
      <c r="G62" s="5">
        <v>15.151053690645499</v>
      </c>
      <c r="H62" s="5">
        <v>15.292262119959705</v>
      </c>
      <c r="I62" s="5">
        <v>23.961221998028787</v>
      </c>
      <c r="J62" s="5">
        <v>18.013995544442039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17.667799779627423</v>
      </c>
      <c r="E63" s="5">
        <v>14.456772207381903</v>
      </c>
      <c r="F63" s="5">
        <v>14.309007358732961</v>
      </c>
      <c r="G63" s="5">
        <v>14.841844968504166</v>
      </c>
      <c r="H63" s="5">
        <v>14.498127060760053</v>
      </c>
      <c r="I63" s="5">
        <v>22.248834839920569</v>
      </c>
      <c r="J63" s="5">
        <v>18.200879771416712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15.576327334617345</v>
      </c>
      <c r="E64" s="5">
        <v>14.273453803951501</v>
      </c>
      <c r="F64" s="5">
        <v>12.666344318556206</v>
      </c>
      <c r="G64" s="5">
        <v>13.722872678587207</v>
      </c>
      <c r="H64" s="5">
        <v>13.969854604314996</v>
      </c>
      <c r="I64" s="5">
        <v>20.945478540648061</v>
      </c>
      <c r="J64" s="5">
        <v>17.360241790959467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14.766030281706204</v>
      </c>
      <c r="E65" s="5">
        <v>13.82569289729857</v>
      </c>
      <c r="F65" s="5">
        <v>12.922277662475013</v>
      </c>
      <c r="G65" s="5">
        <v>13.081382556549961</v>
      </c>
      <c r="H65" s="5">
        <v>13.453025968296346</v>
      </c>
      <c r="I65" s="5">
        <v>18.101767604368753</v>
      </c>
      <c r="J65" s="5">
        <v>16.35686336668692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14.922574405511135</v>
      </c>
      <c r="E66" s="5">
        <v>13.99044464646704</v>
      </c>
      <c r="F66" s="5">
        <v>14.311274778795489</v>
      </c>
      <c r="G66" s="5">
        <v>13.273250013722436</v>
      </c>
      <c r="H66" s="5">
        <v>14.436324219283772</v>
      </c>
      <c r="I66" s="5">
        <v>17.909164967050881</v>
      </c>
      <c r="J66" s="5">
        <v>14.956771346417145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14.824607162475726</v>
      </c>
      <c r="E67" s="5">
        <v>14.036499893660583</v>
      </c>
      <c r="F67" s="5">
        <v>11.577080957693546</v>
      </c>
      <c r="G67" s="5">
        <v>12.918488660396115</v>
      </c>
      <c r="H67" s="5">
        <v>13.671009935552153</v>
      </c>
      <c r="I67" s="5">
        <v>15.923695325470959</v>
      </c>
      <c r="J67" s="5">
        <v>14.546665354473289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14.009888543869179</v>
      </c>
      <c r="E68" s="5">
        <v>13.596192817829337</v>
      </c>
      <c r="F68" s="5">
        <v>13.483527995947489</v>
      </c>
      <c r="G68" s="5">
        <v>14.820938351456837</v>
      </c>
      <c r="H68" s="5">
        <v>14.931137686384755</v>
      </c>
      <c r="I68" s="5">
        <v>14.377999178381417</v>
      </c>
      <c r="J68" s="5">
        <v>13.496463561178389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14.130117935137772</v>
      </c>
      <c r="E69" s="5">
        <v>14.318199864451447</v>
      </c>
      <c r="F69" s="5">
        <v>13.556908635293329</v>
      </c>
      <c r="G69" s="5">
        <v>13.689478767153703</v>
      </c>
      <c r="H69" s="5">
        <v>15.956503064296871</v>
      </c>
      <c r="I69" s="5">
        <v>14.242215534307009</v>
      </c>
      <c r="J69" s="5">
        <v>13.355606034671096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13.29641147224797</v>
      </c>
      <c r="E70" s="5">
        <v>13.248796301821407</v>
      </c>
      <c r="F70" s="5">
        <v>12.340333848702956</v>
      </c>
      <c r="G70" s="5">
        <v>12.728025584617086</v>
      </c>
      <c r="H70" s="5">
        <v>14.199488626874388</v>
      </c>
      <c r="I70" s="5">
        <v>13.660251845014235</v>
      </c>
      <c r="J70" s="5">
        <v>12.495604282384171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12.235616990127111</v>
      </c>
      <c r="E71" s="5">
        <v>11.926302363151978</v>
      </c>
      <c r="F71" s="5">
        <v>11.246011450729814</v>
      </c>
      <c r="G71" s="5">
        <v>11.017193297194938</v>
      </c>
      <c r="H71" s="5">
        <v>12.211342762008975</v>
      </c>
      <c r="I71" s="5">
        <v>10.936810523288038</v>
      </c>
      <c r="J71" s="5">
        <v>11.627643121105804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8.6037035694406434</v>
      </c>
      <c r="E72" s="5">
        <v>9.1183969937649145</v>
      </c>
      <c r="F72" s="5">
        <v>8.359552282590009</v>
      </c>
      <c r="G72" s="5">
        <v>8.561090332745632</v>
      </c>
      <c r="H72" s="5">
        <v>11.384160597611539</v>
      </c>
      <c r="I72" s="5">
        <v>9.8032359717287996</v>
      </c>
      <c r="J72" s="5">
        <v>8.6884677239116552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7.4864422632031884</v>
      </c>
      <c r="E73" s="5">
        <v>6.9743542372676615</v>
      </c>
      <c r="F73" s="5">
        <v>6.6079915763006394</v>
      </c>
      <c r="G73" s="5">
        <v>7.1685502050948466</v>
      </c>
      <c r="H73" s="5">
        <v>8.061311589918974</v>
      </c>
      <c r="I73" s="5">
        <v>7.0778293000023211</v>
      </c>
      <c r="J73" s="5">
        <v>5.9967870146595015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4.983707942013738</v>
      </c>
      <c r="E74" s="5">
        <v>5.0471632816709677</v>
      </c>
      <c r="F74" s="5">
        <v>5.0226841652907215</v>
      </c>
      <c r="G74" s="5">
        <v>5.1150707978511525</v>
      </c>
      <c r="H74" s="5">
        <v>5.1797183552116062</v>
      </c>
      <c r="I74" s="5">
        <v>5.6119729789477475</v>
      </c>
      <c r="J74" s="5">
        <v>6.2099557403074179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4.8525252548584801</v>
      </c>
      <c r="E75" s="5">
        <v>3.9729237526035543</v>
      </c>
      <c r="F75" s="5">
        <v>3.9228118972768224</v>
      </c>
      <c r="G75" s="5">
        <v>3.4695707568921943</v>
      </c>
      <c r="H75" s="5">
        <v>4.0215416212387431</v>
      </c>
      <c r="I75" s="5">
        <v>4.8990145999697479</v>
      </c>
      <c r="J75" s="5">
        <v>4.9509627747060501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2.9538586435412792</v>
      </c>
      <c r="E76" s="5">
        <v>3.8479831075559607</v>
      </c>
      <c r="F76" s="5">
        <v>3.3529973422819626</v>
      </c>
      <c r="G76" s="5">
        <v>3.701364076101739</v>
      </c>
      <c r="H76" s="5">
        <v>3.6992028565391015</v>
      </c>
      <c r="I76" s="5">
        <v>3.890644054658464</v>
      </c>
      <c r="J76" s="5">
        <v>3.3043399495954331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3.6412179713705779</v>
      </c>
      <c r="E77" s="5">
        <v>2.9173963690944125</v>
      </c>
      <c r="F77" s="5">
        <v>3.196122370775015</v>
      </c>
      <c r="G77" s="5">
        <v>3.301494153909819</v>
      </c>
      <c r="H77" s="5">
        <v>2.935199321459987</v>
      </c>
      <c r="I77" s="5">
        <v>3.4142982641632287</v>
      </c>
      <c r="J77" s="5">
        <v>3.5485075586152424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2.8413105555434672</v>
      </c>
      <c r="E78" s="5">
        <v>2.7049031788416444</v>
      </c>
      <c r="F78" s="5">
        <v>2.5265610518973411</v>
      </c>
      <c r="G78" s="5">
        <v>2.8644677962387366</v>
      </c>
      <c r="H78" s="5">
        <v>3.0326074035991697</v>
      </c>
      <c r="I78" s="5">
        <v>3.2060452600958271</v>
      </c>
      <c r="J78" s="5">
        <v>2.9834546467449079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2.843494582972717</v>
      </c>
      <c r="E79" s="5">
        <v>3.068076726254819</v>
      </c>
      <c r="F79" s="5">
        <v>3.2140508598321276</v>
      </c>
      <c r="G79" s="5">
        <v>3.0691590485573608</v>
      </c>
      <c r="H79" s="5">
        <v>2.824768108351547</v>
      </c>
      <c r="I79" s="5">
        <v>3.9289495983997798</v>
      </c>
      <c r="J79" s="5">
        <v>3.7734422026672076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5.2263561013821418</v>
      </c>
      <c r="E80" s="5">
        <v>4.4351825308708532</v>
      </c>
      <c r="F80" s="5">
        <v>4.4690506318877032</v>
      </c>
      <c r="G80" s="5">
        <v>3.905868625101605</v>
      </c>
      <c r="H80" s="5">
        <v>4.7247165310708743</v>
      </c>
      <c r="I80" s="5">
        <v>5.6638651977996846</v>
      </c>
      <c r="J80" s="5">
        <v>4.8052581998121706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9.420769252900639</v>
      </c>
      <c r="E81" s="5">
        <v>7.6475006942172845</v>
      </c>
      <c r="F81" s="5">
        <v>8.2213638613931366</v>
      </c>
      <c r="G81" s="5">
        <v>8.39261487697771</v>
      </c>
      <c r="H81" s="5">
        <v>8.2530410922729196</v>
      </c>
      <c r="I81" s="5">
        <v>11.980556932848639</v>
      </c>
      <c r="J81" s="5">
        <v>10.034176177879518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16.395414270455269</v>
      </c>
      <c r="E82" s="5">
        <v>14.753848244817428</v>
      </c>
      <c r="F82" s="5">
        <v>13.155038802046004</v>
      </c>
      <c r="G82" s="5">
        <v>13.438140463763135</v>
      </c>
      <c r="H82" s="5">
        <v>13.858255335380754</v>
      </c>
      <c r="I82" s="5">
        <v>19.576166481227308</v>
      </c>
      <c r="J82" s="5">
        <v>15.645948836468941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20.430339888864687</v>
      </c>
      <c r="E83" s="5">
        <v>17.213335405470914</v>
      </c>
      <c r="F83" s="5">
        <v>16.097401151714159</v>
      </c>
      <c r="G83" s="5">
        <v>15.464662754964563</v>
      </c>
      <c r="H83" s="5">
        <v>16.070770958700237</v>
      </c>
      <c r="I83" s="5">
        <v>24.823461654410131</v>
      </c>
      <c r="J83" s="5">
        <v>19.7851787149574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19.158517260107946</v>
      </c>
      <c r="E84" s="5">
        <v>16.280485439601343</v>
      </c>
      <c r="F84" s="5">
        <v>16.217785924459211</v>
      </c>
      <c r="G84" s="5">
        <v>14.651658504900894</v>
      </c>
      <c r="H84" s="5">
        <v>15.48754079813617</v>
      </c>
      <c r="I84" s="5">
        <v>25.775633133145575</v>
      </c>
      <c r="J84" s="5">
        <v>20.619874957065033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17.75626245148819</v>
      </c>
      <c r="E85" s="5">
        <v>16.531980127709787</v>
      </c>
      <c r="F85" s="5">
        <v>14.755645091392561</v>
      </c>
      <c r="G85" s="5">
        <v>14.487000901339664</v>
      </c>
      <c r="H85" s="5">
        <v>15.83349597081302</v>
      </c>
      <c r="I85" s="5">
        <v>23.930837898666674</v>
      </c>
      <c r="J85" s="5">
        <v>20.298622759898855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18.10128321048678</v>
      </c>
      <c r="E86" s="5">
        <v>14.989943109848952</v>
      </c>
      <c r="F86" s="5">
        <v>14.853720485048983</v>
      </c>
      <c r="G86" s="5">
        <v>14.009171245417361</v>
      </c>
      <c r="H86" s="5">
        <v>14.619428937525125</v>
      </c>
      <c r="I86" s="5">
        <v>23.474320010341501</v>
      </c>
      <c r="J86" s="5">
        <v>19.625306884260837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17.075442268600369</v>
      </c>
      <c r="E87" s="5">
        <v>14.110905818426252</v>
      </c>
      <c r="F87" s="5">
        <v>13.697758158989673</v>
      </c>
      <c r="G87" s="5">
        <v>13.730580249948494</v>
      </c>
      <c r="H87" s="5">
        <v>15.076641114780086</v>
      </c>
      <c r="I87" s="5">
        <v>22.809695147633175</v>
      </c>
      <c r="J87" s="5">
        <v>18.52423395512978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15.491251823173956</v>
      </c>
      <c r="E88" s="5">
        <v>13.662558655296589</v>
      </c>
      <c r="F88" s="5">
        <v>13.748429177424843</v>
      </c>
      <c r="G88" s="5">
        <v>13.187047200833497</v>
      </c>
      <c r="H88" s="5">
        <v>14.743911206160321</v>
      </c>
      <c r="I88" s="5">
        <v>20.702966340583512</v>
      </c>
      <c r="J88" s="5">
        <v>17.521624060124658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14.306114056798224</v>
      </c>
      <c r="E89" s="5">
        <v>12.781041587857034</v>
      </c>
      <c r="F89" s="5">
        <v>11.60636997242997</v>
      </c>
      <c r="G89" s="5">
        <v>12.210932320770469</v>
      </c>
      <c r="H89" s="5">
        <v>13.629645477667244</v>
      </c>
      <c r="I89" s="5">
        <v>18.185452650203374</v>
      </c>
      <c r="J89" s="5">
        <v>16.822078195382591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14.224176893732242</v>
      </c>
      <c r="E90" s="5">
        <v>13.272050325654801</v>
      </c>
      <c r="F90" s="5">
        <v>13.013458897029896</v>
      </c>
      <c r="G90" s="5">
        <v>12.854853341571218</v>
      </c>
      <c r="H90" s="5">
        <v>12.851253513520678</v>
      </c>
      <c r="I90" s="5">
        <v>17.669012966315311</v>
      </c>
      <c r="J90" s="5">
        <v>16.125044705968012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14.247504024943963</v>
      </c>
      <c r="E91" s="5">
        <v>12.193171647514864</v>
      </c>
      <c r="F91" s="5">
        <v>11.972943330275351</v>
      </c>
      <c r="G91" s="5">
        <v>12.461089570770467</v>
      </c>
      <c r="H91" s="5">
        <v>12.901428052114092</v>
      </c>
      <c r="I91" s="5">
        <v>16.145909073565186</v>
      </c>
      <c r="J91" s="5">
        <v>15.472816746131256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14.806006703079417</v>
      </c>
      <c r="E92" s="5">
        <v>14.451884028458384</v>
      </c>
      <c r="F92" s="5">
        <v>14.199935258832067</v>
      </c>
      <c r="G92" s="5">
        <v>13.346302485997509</v>
      </c>
      <c r="H92" s="5">
        <v>15.128033258053055</v>
      </c>
      <c r="I92" s="5">
        <v>14.680938626726256</v>
      </c>
      <c r="J92" s="5">
        <v>13.936699209192813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15.161780934818536</v>
      </c>
      <c r="E93" s="5">
        <v>14.336606275250277</v>
      </c>
      <c r="F93" s="5">
        <v>12.716852027947716</v>
      </c>
      <c r="G93" s="5">
        <v>13.834811478368865</v>
      </c>
      <c r="H93" s="5">
        <v>14.837410782712245</v>
      </c>
      <c r="I93" s="5">
        <v>13.4766335050618</v>
      </c>
      <c r="J93" s="5">
        <v>12.526028963370864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12.914045901109391</v>
      </c>
      <c r="E94" s="5">
        <v>13.415816458606326</v>
      </c>
      <c r="F94" s="5">
        <v>11.78198329085612</v>
      </c>
      <c r="G94" s="5">
        <v>12.472122551182093</v>
      </c>
      <c r="H94" s="5">
        <v>12.741931466357689</v>
      </c>
      <c r="I94" s="5">
        <v>12.590461022543771</v>
      </c>
      <c r="J94" s="5">
        <v>13.561305290515177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11.61966953002373</v>
      </c>
      <c r="E95" s="5">
        <v>11.634585794017296</v>
      </c>
      <c r="F95" s="5">
        <v>10.950685084270056</v>
      </c>
      <c r="G95" s="5">
        <v>11.408433272204096</v>
      </c>
      <c r="H95" s="5">
        <v>12.644035693880852</v>
      </c>
      <c r="I95" s="5">
        <v>11.540664319961435</v>
      </c>
      <c r="J95" s="5">
        <v>12.167992579572322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10.710251816609146</v>
      </c>
      <c r="E96" s="5">
        <v>9.6883300599125715</v>
      </c>
      <c r="F96" s="5">
        <v>7.9463326107763361</v>
      </c>
      <c r="G96" s="5">
        <v>8.8283361316664166</v>
      </c>
      <c r="H96" s="5">
        <v>10.528662586588542</v>
      </c>
      <c r="I96" s="5">
        <v>11.191571585124798</v>
      </c>
      <c r="J96" s="5">
        <v>9.2536980214207851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6.7321887871249952</v>
      </c>
      <c r="E97" s="5">
        <v>6.8456487075939245</v>
      </c>
      <c r="F97" s="5">
        <v>7.0235683942005647</v>
      </c>
      <c r="G97" s="5">
        <v>6.914059032108927</v>
      </c>
      <c r="H97" s="5">
        <v>9.4522554569043571</v>
      </c>
      <c r="I97" s="5">
        <v>7.0230348143966888</v>
      </c>
      <c r="J97" s="5">
        <v>7.0089889579849354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4.9783217856608539</v>
      </c>
      <c r="E98" s="5">
        <v>4.9931483999521911</v>
      </c>
      <c r="F98" s="5">
        <v>4.5285038520840093</v>
      </c>
      <c r="G98" s="5">
        <v>4.9765542967818259</v>
      </c>
      <c r="H98" s="5">
        <v>4.7522818442873236</v>
      </c>
      <c r="I98" s="5">
        <v>6.5457702746442754</v>
      </c>
      <c r="J98" s="5">
        <v>5.8256643511533364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3.8098927796298221</v>
      </c>
      <c r="E99" s="5">
        <v>4.3190186521353233</v>
      </c>
      <c r="F99" s="5">
        <v>3.8658792862305762</v>
      </c>
      <c r="G99" s="5">
        <v>3.6805608804613335</v>
      </c>
      <c r="H99" s="5">
        <v>4.3130464640364723</v>
      </c>
      <c r="I99" s="5">
        <v>5.2048617808805648</v>
      </c>
      <c r="J99" s="5">
        <v>4.3819746298916309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3.318577850523607</v>
      </c>
      <c r="E100" s="5">
        <v>3.3635807373734603</v>
      </c>
      <c r="F100" s="5">
        <v>3.3525864593588106</v>
      </c>
      <c r="G100" s="5">
        <v>3.3443817721445246</v>
      </c>
      <c r="H100" s="5">
        <v>3.4329410927269328</v>
      </c>
      <c r="I100" s="5">
        <v>4.3232266093605425</v>
      </c>
      <c r="J100" s="5">
        <v>3.3608896309832059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3.3193768962616992</v>
      </c>
      <c r="E101" s="5">
        <v>2.2916744585273019</v>
      </c>
      <c r="F101" s="5">
        <v>2.870096806239784</v>
      </c>
      <c r="G101" s="5">
        <v>2.6219658711042721</v>
      </c>
      <c r="H101" s="5">
        <v>2.4874473983917857</v>
      </c>
      <c r="I101" s="5">
        <v>3.7267252239136583</v>
      </c>
      <c r="J101" s="5">
        <v>2.8725112948074405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3.0702869160125981</v>
      </c>
      <c r="E102" s="5">
        <v>2.6881100119063865</v>
      </c>
      <c r="F102" s="5">
        <v>3.030074736281883</v>
      </c>
      <c r="G102" s="5">
        <v>2.659185914036466</v>
      </c>
      <c r="H102" s="5">
        <v>3.2347830076957944</v>
      </c>
      <c r="I102" s="5">
        <v>3.7006802222506447</v>
      </c>
      <c r="J102" s="5">
        <v>3.5187773288513791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3.059870551981362</v>
      </c>
      <c r="E103" s="5">
        <v>3.0940878799942726</v>
      </c>
      <c r="F103" s="5">
        <v>3.6002897808770955</v>
      </c>
      <c r="G103" s="5">
        <v>3.3114380722506436</v>
      </c>
      <c r="H103" s="5">
        <v>3.62368948997235</v>
      </c>
      <c r="I103" s="5">
        <v>4.6201790070765147</v>
      </c>
      <c r="J103" s="5">
        <v>3.5516949386241978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4.9030060164335767</v>
      </c>
      <c r="E104" s="5">
        <v>5.3114302554135309</v>
      </c>
      <c r="F104" s="5">
        <v>5.0212121000600494</v>
      </c>
      <c r="G104" s="5">
        <v>4.8496577746442728</v>
      </c>
      <c r="H104" s="5">
        <v>4.8465845468366462</v>
      </c>
      <c r="I104" s="5">
        <v>6.4734659039609816</v>
      </c>
      <c r="J104" s="5">
        <v>5.8730826926295245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10.360962462801378</v>
      </c>
      <c r="E105" s="5">
        <v>9.2169903376422937</v>
      </c>
      <c r="F105" s="5">
        <v>9.3993913458016678</v>
      </c>
      <c r="G105" s="5">
        <v>8.9717521487631799</v>
      </c>
      <c r="H105" s="5">
        <v>9.3480277870176884</v>
      </c>
      <c r="I105" s="5">
        <v>13.661902527253718</v>
      </c>
      <c r="J105" s="5">
        <v>10.949047508330835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21.61891230125936</v>
      </c>
      <c r="E106" s="5">
        <v>19.333842263834836</v>
      </c>
      <c r="F106" s="5">
        <v>17.663046446422758</v>
      </c>
      <c r="G106" s="5">
        <v>15.860146333375049</v>
      </c>
      <c r="H106" s="5">
        <v>17.461455916171893</v>
      </c>
      <c r="I106" s="5">
        <v>21.541546772167386</v>
      </c>
      <c r="J106" s="5">
        <v>17.960934922112326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23.230327927250041</v>
      </c>
      <c r="E107" s="5">
        <v>21.321056611028951</v>
      </c>
      <c r="F107" s="5">
        <v>20.002391838159028</v>
      </c>
      <c r="G107" s="5">
        <v>18.357883682752281</v>
      </c>
      <c r="H107" s="5">
        <v>19.903275818459463</v>
      </c>
      <c r="I107" s="5">
        <v>26.128740659904995</v>
      </c>
      <c r="J107" s="5">
        <v>19.218500007822772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22.036518696687818</v>
      </c>
      <c r="E108" s="5">
        <v>19.883821627607766</v>
      </c>
      <c r="F108" s="5">
        <v>18.995678102972196</v>
      </c>
      <c r="G108" s="5">
        <v>17.334307692417237</v>
      </c>
      <c r="H108" s="5">
        <v>19.107290902241601</v>
      </c>
      <c r="I108" s="5">
        <v>26.699197043688841</v>
      </c>
      <c r="J108" s="5">
        <v>21.430030026014926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20.222573458017539</v>
      </c>
      <c r="E109" s="5">
        <v>18.491197970642574</v>
      </c>
      <c r="F109" s="5">
        <v>17.84815055307482</v>
      </c>
      <c r="G109" s="5">
        <v>15.710400445953765</v>
      </c>
      <c r="H109" s="5">
        <v>18.515426855933786</v>
      </c>
      <c r="I109" s="5">
        <v>25.296850650546222</v>
      </c>
      <c r="J109" s="5">
        <v>20.17729851753899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19.25926698275574</v>
      </c>
      <c r="E110" s="5">
        <v>17.089470418408105</v>
      </c>
      <c r="F110" s="5">
        <v>16.634047461754314</v>
      </c>
      <c r="G110" s="5">
        <v>16.340850151565562</v>
      </c>
      <c r="H110" s="5">
        <v>16.267257408219496</v>
      </c>
      <c r="I110" s="5">
        <v>22.888506180480604</v>
      </c>
      <c r="J110" s="5">
        <v>20.697248010883431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19.574411900841877</v>
      </c>
      <c r="E111" s="5">
        <v>16.875971369290927</v>
      </c>
      <c r="F111" s="5">
        <v>15.42846229470493</v>
      </c>
      <c r="G111" s="5">
        <v>15.34648924179449</v>
      </c>
      <c r="H111" s="5">
        <v>16.401728437637111</v>
      </c>
      <c r="I111" s="5">
        <v>23.019935077984336</v>
      </c>
      <c r="J111" s="5">
        <v>18.554734526577704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17.209061023089053</v>
      </c>
      <c r="E112" s="5">
        <v>15.775110816016205</v>
      </c>
      <c r="F112" s="5">
        <v>15.014676449798337</v>
      </c>
      <c r="G112" s="5">
        <v>15.314110463831156</v>
      </c>
      <c r="H112" s="5">
        <v>16.16168222012066</v>
      </c>
      <c r="I112" s="5">
        <v>20.804425936195141</v>
      </c>
      <c r="J112" s="5">
        <v>17.374629888064906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15.459564751776036</v>
      </c>
      <c r="E113" s="5">
        <v>14.752831583790957</v>
      </c>
      <c r="F113" s="5">
        <v>13.614476384465027</v>
      </c>
      <c r="G113" s="5">
        <v>14.63654064314613</v>
      </c>
      <c r="H113" s="5">
        <v>12.856107334778054</v>
      </c>
      <c r="I113" s="5">
        <v>20.435326510827203</v>
      </c>
      <c r="J113" s="5">
        <v>16.525780413583302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15.792368586913296</v>
      </c>
      <c r="E114" s="5">
        <v>15.298137480724979</v>
      </c>
      <c r="F114" s="5">
        <v>14.186819695849515</v>
      </c>
      <c r="G114" s="5">
        <v>13.792082870796342</v>
      </c>
      <c r="H114" s="5">
        <v>14.266759856087543</v>
      </c>
      <c r="I114" s="5">
        <v>17.797172302305004</v>
      </c>
      <c r="J114" s="5">
        <v>16.387747345810393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14.741030659470091</v>
      </c>
      <c r="E115" s="5">
        <v>14.459107160039954</v>
      </c>
      <c r="F115" s="5">
        <v>13.607093859622458</v>
      </c>
      <c r="G115" s="5">
        <v>13.808167781607667</v>
      </c>
      <c r="H115" s="5">
        <v>14.410270205620552</v>
      </c>
      <c r="I115" s="5">
        <v>16.155605337440587</v>
      </c>
      <c r="J115" s="5">
        <v>14.849588357608841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16.598149578599973</v>
      </c>
      <c r="E116" s="5">
        <v>15.5125935338988</v>
      </c>
      <c r="F116" s="5">
        <v>13.104019627607672</v>
      </c>
      <c r="G116" s="5">
        <v>14.299564697202781</v>
      </c>
      <c r="H116" s="5">
        <v>15.665530295231859</v>
      </c>
      <c r="I116" s="5">
        <v>14.306945185673085</v>
      </c>
      <c r="J116" s="5">
        <v>14.75670974783956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14.230388480057732</v>
      </c>
      <c r="E117" s="5">
        <v>13.980292925169739</v>
      </c>
      <c r="F117" s="5">
        <v>13.903624213682589</v>
      </c>
      <c r="G117" s="5">
        <v>14.029037260614746</v>
      </c>
      <c r="H117" s="5">
        <v>15.813391037704077</v>
      </c>
      <c r="I117" s="5">
        <v>15.489207359687729</v>
      </c>
      <c r="J117" s="5">
        <v>14.553973402257135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13.793445618103521</v>
      </c>
      <c r="E118" s="5">
        <v>13.455099495543388</v>
      </c>
      <c r="F118" s="5">
        <v>13.032047296063512</v>
      </c>
      <c r="G118" s="5">
        <v>13.03748821539504</v>
      </c>
      <c r="H118" s="5">
        <v>15.465611782400153</v>
      </c>
      <c r="I118" s="5">
        <v>14.516257339315805</v>
      </c>
      <c r="J118" s="5">
        <v>12.322130038535587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12.047505956147567</v>
      </c>
      <c r="E119" s="5">
        <v>12.199616242373038</v>
      </c>
      <c r="F119" s="5">
        <v>12.819973810147804</v>
      </c>
      <c r="G119" s="5">
        <v>10.303459663939041</v>
      </c>
      <c r="H119" s="5">
        <v>13.031923556669472</v>
      </c>
      <c r="I119" s="5">
        <v>11.875947101266497</v>
      </c>
      <c r="J119" s="5">
        <v>11.641202832403676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10.214674616644039</v>
      </c>
      <c r="E120" s="5">
        <v>9.8025479664353909</v>
      </c>
      <c r="F120" s="5">
        <v>9.7779749513090941</v>
      </c>
      <c r="G120" s="5">
        <v>9.345859765704688</v>
      </c>
      <c r="H120" s="5">
        <v>10.345525747208002</v>
      </c>
      <c r="I120" s="5">
        <v>10.361024945757318</v>
      </c>
      <c r="J120" s="5">
        <v>10.473946662700595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6.9968308176808245</v>
      </c>
      <c r="E121" s="5">
        <v>7.3394499697596549</v>
      </c>
      <c r="F121" s="5">
        <v>7.4911527116498497</v>
      </c>
      <c r="G121" s="5">
        <v>7.8847162574922578</v>
      </c>
      <c r="H121" s="5">
        <v>8.1603004452832</v>
      </c>
      <c r="I121" s="5">
        <v>7.5089318384754939</v>
      </c>
      <c r="J121" s="5">
        <v>6.8990628744955682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4.8142277642812523</v>
      </c>
      <c r="E122" s="5">
        <v>5.0876149621670503</v>
      </c>
      <c r="F122" s="5">
        <v>5.3897607860718457</v>
      </c>
      <c r="G122" s="5">
        <v>5.3220270318562806</v>
      </c>
      <c r="H122" s="5">
        <v>5.29703285585021</v>
      </c>
      <c r="I122" s="5">
        <v>5.9131377750047811</v>
      </c>
      <c r="J122" s="5">
        <v>6.2381506032482452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3.6726536721177712</v>
      </c>
      <c r="E123" s="5">
        <v>4.1969507749578545</v>
      </c>
      <c r="F123" s="5">
        <v>4.0429389320685383</v>
      </c>
      <c r="G123" s="5">
        <v>4.3290758012992914</v>
      </c>
      <c r="H123" s="5">
        <v>4.0465986520591439</v>
      </c>
      <c r="I123" s="5">
        <v>5.0558857150200147</v>
      </c>
      <c r="J123" s="5">
        <v>4.818922696973563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2.8546059381731217</v>
      </c>
      <c r="E124" s="5">
        <v>3.2166144110037989</v>
      </c>
      <c r="F124" s="5">
        <v>3.510214655569933</v>
      </c>
      <c r="G124" s="5">
        <v>2.7355507397268202</v>
      </c>
      <c r="H124" s="5">
        <v>3.776054169489961</v>
      </c>
      <c r="I124" s="5">
        <v>3.8750423099426023</v>
      </c>
      <c r="J124" s="5">
        <v>4.2614241793305094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2.835205829351592</v>
      </c>
      <c r="E125" s="5">
        <v>3.0349178590807213</v>
      </c>
      <c r="F125" s="5">
        <v>2.8871961852990489</v>
      </c>
      <c r="G125" s="5">
        <v>2.9669264885635815</v>
      </c>
      <c r="H125" s="5">
        <v>2.7517540315760183</v>
      </c>
      <c r="I125" s="5">
        <v>3.660716546145701</v>
      </c>
      <c r="J125" s="5">
        <v>3.7138082929702709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2.8824118510870567</v>
      </c>
      <c r="E126" s="5">
        <v>2.4615277786808685</v>
      </c>
      <c r="F126" s="5">
        <v>2.9458191401853124</v>
      </c>
      <c r="G126" s="5">
        <v>3.0276664347514446</v>
      </c>
      <c r="H126" s="5">
        <v>3.3160953568222764</v>
      </c>
      <c r="I126" s="5">
        <v>3.3326648262442067</v>
      </c>
      <c r="J126" s="5">
        <v>3.7146292919641777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3.2516497871459475</v>
      </c>
      <c r="E127" s="5">
        <v>3.514831418976379</v>
      </c>
      <c r="F127" s="5">
        <v>3.4145755620439067</v>
      </c>
      <c r="G127" s="5">
        <v>3.1811496262442032</v>
      </c>
      <c r="H127" s="5">
        <v>3.4577323191545948</v>
      </c>
      <c r="I127" s="5">
        <v>4.5309927641370535</v>
      </c>
      <c r="J127" s="5">
        <v>3.5442841365983453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5.1700692576419929</v>
      </c>
      <c r="E128" s="5">
        <v>4.8977887115432717</v>
      </c>
      <c r="F128" s="5">
        <v>4.5688966126724875</v>
      </c>
      <c r="G128" s="5">
        <v>4.922837298081709</v>
      </c>
      <c r="H128" s="5">
        <v>5.3622569621799805</v>
      </c>
      <c r="I128" s="5">
        <v>5.8981356853038287</v>
      </c>
      <c r="J128" s="5">
        <v>5.6403312048359489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10.56914749658787</v>
      </c>
      <c r="E129" s="5">
        <v>9.8072040283503537</v>
      </c>
      <c r="F129" s="5">
        <v>8.2780086452886543</v>
      </c>
      <c r="G129" s="5">
        <v>9.3308037997714539</v>
      </c>
      <c r="H129" s="5">
        <v>9.3102775610085438</v>
      </c>
      <c r="I129" s="5">
        <v>12.454250751699416</v>
      </c>
      <c r="J129" s="5">
        <v>10.650580496553964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18.992008803227083</v>
      </c>
      <c r="E130" s="5">
        <v>17.364338357183641</v>
      </c>
      <c r="F130" s="5">
        <v>16.000379169269696</v>
      </c>
      <c r="G130" s="5">
        <v>16.019092441026071</v>
      </c>
      <c r="H130" s="5">
        <v>16.828812894324781</v>
      </c>
      <c r="I130" s="5">
        <v>20.929668450417974</v>
      </c>
      <c r="J130" s="5">
        <v>15.234145900863332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21.936091996800045</v>
      </c>
      <c r="E131" s="5">
        <v>20.615819192962288</v>
      </c>
      <c r="F131" s="5">
        <v>18.500669479802081</v>
      </c>
      <c r="G131" s="5">
        <v>17.370365903057031</v>
      </c>
      <c r="H131" s="5">
        <v>19.28096562387573</v>
      </c>
      <c r="I131" s="5">
        <v>24.627179008280145</v>
      </c>
      <c r="J131" s="5">
        <v>20.31825605158091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21.86138469517832</v>
      </c>
      <c r="E132" s="5">
        <v>20.843127031937417</v>
      </c>
      <c r="F132" s="5">
        <v>17.695214628795984</v>
      </c>
      <c r="G132" s="5">
        <v>17.301102860647294</v>
      </c>
      <c r="H132" s="5">
        <v>17.080721284552254</v>
      </c>
      <c r="I132" s="5">
        <v>24.935972244483235</v>
      </c>
      <c r="J132" s="5">
        <v>20.432011970174944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20.160124700119681</v>
      </c>
      <c r="E133" s="5">
        <v>18.303201817435742</v>
      </c>
      <c r="F133" s="5">
        <v>17.174004608491085</v>
      </c>
      <c r="G133" s="5">
        <v>16.001840222958535</v>
      </c>
      <c r="H133" s="5">
        <v>16.111154533278803</v>
      </c>
      <c r="I133" s="5">
        <v>24.523235279633294</v>
      </c>
      <c r="J133" s="5">
        <v>21.05865826344175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19.382119123340814</v>
      </c>
      <c r="E134" s="5">
        <v>16.462555319605062</v>
      </c>
      <c r="F134" s="5">
        <v>17.089055314472557</v>
      </c>
      <c r="G134" s="5">
        <v>15.052361359093606</v>
      </c>
      <c r="H134" s="5">
        <v>16.817175048841669</v>
      </c>
      <c r="I134" s="5">
        <v>23.024020391706514</v>
      </c>
      <c r="J134" s="5">
        <v>19.484927736628883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19.204958543879027</v>
      </c>
      <c r="E135" s="5">
        <v>17.437176345364918</v>
      </c>
      <c r="F135" s="5">
        <v>15.421569730582981</v>
      </c>
      <c r="G135" s="5">
        <v>16.718172872678267</v>
      </c>
      <c r="H135" s="5">
        <v>17.3879577383093</v>
      </c>
      <c r="I135" s="5">
        <v>22.694296711327752</v>
      </c>
      <c r="J135" s="5">
        <v>18.816562118548426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18.272612807531729</v>
      </c>
      <c r="E136" s="5">
        <v>15.357925054063296</v>
      </c>
      <c r="F136" s="5">
        <v>15.97547452627834</v>
      </c>
      <c r="G136" s="5">
        <v>14.391890848438115</v>
      </c>
      <c r="H136" s="5">
        <v>17.178649131712184</v>
      </c>
      <c r="I136" s="5">
        <v>21.506408497921388</v>
      </c>
      <c r="J136" s="5">
        <v>18.038940754662448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15.325168000832598</v>
      </c>
      <c r="E137" s="5">
        <v>16.013026894078539</v>
      </c>
      <c r="F137" s="5">
        <v>13.62862180747203</v>
      </c>
      <c r="G137" s="5">
        <v>14.236603777441413</v>
      </c>
      <c r="H137" s="5">
        <v>14.721317655829182</v>
      </c>
      <c r="I137" s="5">
        <v>19.310901242317435</v>
      </c>
      <c r="J137" s="5">
        <v>15.981967747025275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16.013708911556126</v>
      </c>
      <c r="E138" s="5">
        <v>14.375512847835536</v>
      </c>
      <c r="F138" s="5">
        <v>14.138317571583185</v>
      </c>
      <c r="G138" s="5">
        <v>13.497760405247465</v>
      </c>
      <c r="H138" s="5">
        <v>15.952535553782848</v>
      </c>
      <c r="I138" s="5">
        <v>16.892045482893103</v>
      </c>
      <c r="J138" s="5">
        <v>14.853378263305883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15.874914828282193</v>
      </c>
      <c r="E139" s="5">
        <v>14.259179363377321</v>
      </c>
      <c r="F139" s="5">
        <v>13.498639025183113</v>
      </c>
      <c r="G139" s="5">
        <v>12.94234310051834</v>
      </c>
      <c r="H139" s="5">
        <v>14.7970980406908</v>
      </c>
      <c r="I139" s="5">
        <v>16.477381581551729</v>
      </c>
      <c r="J139" s="5">
        <v>14.68592192609665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14.90347310872901</v>
      </c>
      <c r="E140" s="5">
        <v>15.784115408045487</v>
      </c>
      <c r="F140" s="5">
        <v>14.64636442232195</v>
      </c>
      <c r="G140" s="5">
        <v>14.681675957641968</v>
      </c>
      <c r="H140" s="5">
        <v>14.653025679424381</v>
      </c>
      <c r="I140" s="5">
        <v>15.111859625659253</v>
      </c>
      <c r="J140" s="5">
        <v>13.018352367130923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15.388438773086445</v>
      </c>
      <c r="E141" s="5">
        <v>14.817918127166083</v>
      </c>
      <c r="F141" s="5">
        <v>15.018060054513645</v>
      </c>
      <c r="G141" s="5">
        <v>13.398986015436323</v>
      </c>
      <c r="H141" s="5">
        <v>14.928523305010875</v>
      </c>
      <c r="I141" s="5">
        <v>14.420685129819775</v>
      </c>
      <c r="J141" s="5">
        <v>13.037691808521666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13.987121895034154</v>
      </c>
      <c r="E142" s="5">
        <v>13.70500670610134</v>
      </c>
      <c r="F142" s="5">
        <v>12.573720248990641</v>
      </c>
      <c r="G142" s="5">
        <v>12.498840107005257</v>
      </c>
      <c r="H142" s="5">
        <v>13.266470134884155</v>
      </c>
      <c r="I142" s="5">
        <v>13.284236051411003</v>
      </c>
      <c r="J142" s="5">
        <v>12.257607447653953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11.782408966455344</v>
      </c>
      <c r="E143" s="5">
        <v>11.728404231559811</v>
      </c>
      <c r="F143" s="5">
        <v>10.830752554267345</v>
      </c>
      <c r="G143" s="5">
        <v>11.404868150866649</v>
      </c>
      <c r="H143" s="5">
        <v>12.532498859871199</v>
      </c>
      <c r="I143" s="5">
        <v>12.257409520717944</v>
      </c>
      <c r="J143" s="5">
        <v>12.079447480168037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10.605270903227126</v>
      </c>
      <c r="E144" s="5">
        <v>10.134376238937817</v>
      </c>
      <c r="F144" s="5">
        <v>9.0215427146636387</v>
      </c>
      <c r="G144" s="5">
        <v>9.5908254562324906</v>
      </c>
      <c r="H144" s="5">
        <v>11.198143332298445</v>
      </c>
      <c r="I144" s="5">
        <v>9.5753223008164063</v>
      </c>
      <c r="J144" s="5">
        <v>9.9897861366501548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7.6532647456450231</v>
      </c>
      <c r="E145" s="5">
        <v>7.8379915685988912</v>
      </c>
      <c r="F145" s="5">
        <v>7.0597197400200651</v>
      </c>
      <c r="G145" s="5">
        <v>7.0218381306508819</v>
      </c>
      <c r="H145" s="5">
        <v>7.6166766433104183</v>
      </c>
      <c r="I145" s="5">
        <v>7.6545516888275733</v>
      </c>
      <c r="J145" s="5">
        <v>7.2652685099263312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7.21272739230767</v>
      </c>
      <c r="E146" s="5">
        <v>6.154621050000018</v>
      </c>
      <c r="F146" s="5">
        <v>6.2889786000000152</v>
      </c>
      <c r="G146" s="5">
        <v>5.5333795807692194</v>
      </c>
      <c r="H146" s="5">
        <v>6.7931673942307551</v>
      </c>
      <c r="I146" s="5">
        <v>7.4443857692307756</v>
      </c>
      <c r="J146" s="5">
        <v>8.1246574750000136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4.9424949461538334</v>
      </c>
      <c r="E147" s="5">
        <v>4.4991635769230829</v>
      </c>
      <c r="F147" s="5">
        <v>5.4020713615384741</v>
      </c>
      <c r="G147" s="5">
        <v>4.0763822576923019</v>
      </c>
      <c r="H147" s="5">
        <v>5.0884911096153855</v>
      </c>
      <c r="I147" s="5">
        <v>5.7945489230769152</v>
      </c>
      <c r="J147" s="5">
        <v>6.8343892903846157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4.054179269230759</v>
      </c>
      <c r="E148" s="5">
        <v>3.8156275903846222</v>
      </c>
      <c r="F148" s="5">
        <v>4.2128093826923108</v>
      </c>
      <c r="G148" s="5">
        <v>3.4336971653846109</v>
      </c>
      <c r="H148" s="5">
        <v>4.3311319230769243</v>
      </c>
      <c r="I148" s="5">
        <v>4.7885508461538366</v>
      </c>
      <c r="J148" s="5">
        <v>5.0401100961538381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3.9992366461538347</v>
      </c>
      <c r="E149" s="5">
        <v>3.5320307730769298</v>
      </c>
      <c r="F149" s="5">
        <v>3.0235474038461549</v>
      </c>
      <c r="G149" s="5">
        <v>3.5043148192307645</v>
      </c>
      <c r="H149" s="5">
        <v>3.8688510942307692</v>
      </c>
      <c r="I149" s="5">
        <v>4.5672312692307582</v>
      </c>
      <c r="J149" s="5">
        <v>4.7780243711538386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3.8746864153846063</v>
      </c>
      <c r="E150" s="5">
        <v>3.1878684384615443</v>
      </c>
      <c r="F150" s="5">
        <v>3.204960248076925</v>
      </c>
      <c r="G150" s="5">
        <v>3.1297252115384584</v>
      </c>
      <c r="H150" s="5">
        <v>3.4642625730769252</v>
      </c>
      <c r="I150" s="5">
        <v>3.6618329999999948</v>
      </c>
      <c r="J150" s="5">
        <v>4.5360990865384547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3.7922639692307598</v>
      </c>
      <c r="E151" s="5">
        <v>3.8540891288461623</v>
      </c>
      <c r="F151" s="5">
        <v>4.0515535211538545</v>
      </c>
      <c r="G151" s="5">
        <v>3.1656016807692273</v>
      </c>
      <c r="H151" s="5">
        <v>3.846095653846155</v>
      </c>
      <c r="I151" s="5">
        <v>4.6074711923076821</v>
      </c>
      <c r="J151" s="5">
        <v>4.2941738019230691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5.5688782999999837</v>
      </c>
      <c r="E152" s="5">
        <v>6.8217994769230952</v>
      </c>
      <c r="F152" s="5">
        <v>5.3617573961538563</v>
      </c>
      <c r="G152" s="5">
        <v>4.9638972115384519</v>
      </c>
      <c r="H152" s="5">
        <v>5.7599606192307657</v>
      </c>
      <c r="I152" s="5">
        <v>6.6999471923076896</v>
      </c>
      <c r="J152" s="5">
        <v>6.5723035653846233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8.8977536615384381</v>
      </c>
      <c r="E153" s="5">
        <v>9.2396314865384852</v>
      </c>
      <c r="F153" s="5">
        <v>8.022479111538491</v>
      </c>
      <c r="G153" s="5">
        <v>7.2059502192307558</v>
      </c>
      <c r="H153" s="5">
        <v>8.616010598076894</v>
      </c>
      <c r="I153" s="5">
        <v>12.071976923076958</v>
      </c>
      <c r="J153" s="5">
        <v>12.055943350000014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18.82300416923071</v>
      </c>
      <c r="E154" s="5">
        <v>17.959150505769305</v>
      </c>
      <c r="F154" s="5">
        <v>16.810923565384677</v>
      </c>
      <c r="G154" s="5">
        <v>15.146861773076889</v>
      </c>
      <c r="H154" s="5">
        <v>16.101795528846171</v>
      </c>
      <c r="I154" s="5">
        <v>22.21243753846155</v>
      </c>
      <c r="J154" s="5">
        <v>19.091937044230711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21.019962761538405</v>
      </c>
      <c r="E155" s="5">
        <v>18.138931584615452</v>
      </c>
      <c r="F155" s="5">
        <v>17.919557613461599</v>
      </c>
      <c r="G155" s="5">
        <v>17.916372507692266</v>
      </c>
      <c r="H155" s="5">
        <v>19.91616914230773</v>
      </c>
      <c r="I155" s="5">
        <v>25.331031576923067</v>
      </c>
      <c r="J155" s="5">
        <v>19.192739246153828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20.322155699999939</v>
      </c>
      <c r="E156" s="5">
        <v>17.944784457692371</v>
      </c>
      <c r="F156" s="5">
        <v>17.335005115384675</v>
      </c>
      <c r="G156" s="5">
        <v>16.070410446153815</v>
      </c>
      <c r="H156" s="5">
        <v>16.733628609615423</v>
      </c>
      <c r="I156" s="5">
        <v>26.739428884615293</v>
      </c>
      <c r="J156" s="5">
        <v>21.974880019230753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18.061988407692251</v>
      </c>
      <c r="E157" s="5">
        <v>16.069168894230817</v>
      </c>
      <c r="F157" s="5">
        <v>15.984487275000058</v>
      </c>
      <c r="G157" s="5">
        <v>15.381823107692268</v>
      </c>
      <c r="H157" s="5">
        <v>16.305109757692328</v>
      </c>
      <c r="I157" s="5">
        <v>26.176069961538452</v>
      </c>
      <c r="J157" s="5">
        <v>20.704772275000003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17.245130484615327</v>
      </c>
      <c r="E158" s="5">
        <v>15.401032730769288</v>
      </c>
      <c r="F158" s="5">
        <v>15.702289517307751</v>
      </c>
      <c r="G158" s="5">
        <v>16.256412715384581</v>
      </c>
      <c r="H158" s="5">
        <v>16.027654755769262</v>
      </c>
      <c r="I158" s="5">
        <v>25.190191846153837</v>
      </c>
      <c r="J158" s="5">
        <v>21.168462403846171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16.121462769230718</v>
      </c>
      <c r="E159" s="5">
        <v>14.240634498076973</v>
      </c>
      <c r="F159" s="5">
        <v>14.472713573076966</v>
      </c>
      <c r="G159" s="5">
        <v>15.027599553846118</v>
      </c>
      <c r="H159" s="5">
        <v>15.996675082692324</v>
      </c>
      <c r="I159" s="5">
        <v>22.956876115384578</v>
      </c>
      <c r="J159" s="5">
        <v>19.152418365384577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16.627878699999947</v>
      </c>
      <c r="E160" s="5">
        <v>15.149117257692373</v>
      </c>
      <c r="F160" s="5">
        <v>14.29130072884621</v>
      </c>
      <c r="G160" s="5">
        <v>15.293109969230738</v>
      </c>
      <c r="H160" s="5">
        <v>17.078175042307709</v>
      </c>
      <c r="I160" s="5">
        <v>21.387519115384659</v>
      </c>
      <c r="J160" s="5">
        <v>17.680706217307645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16.454818799999941</v>
      </c>
      <c r="E161" s="5">
        <v>15.352917788461578</v>
      </c>
      <c r="F161" s="5">
        <v>16.649667703846216</v>
      </c>
      <c r="G161" s="5">
        <v>15.290524899999969</v>
      </c>
      <c r="H161" s="5">
        <v>16.82112570000001</v>
      </c>
      <c r="I161" s="5">
        <v>20.301041192307757</v>
      </c>
      <c r="J161" s="5">
        <v>16.289635830769225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15.889793999999954</v>
      </c>
      <c r="E162" s="5">
        <v>15.027986223076958</v>
      </c>
      <c r="F162" s="5">
        <v>15.641818569230814</v>
      </c>
      <c r="G162" s="5">
        <v>14.858242984615357</v>
      </c>
      <c r="H162" s="5">
        <v>16.301152563461496</v>
      </c>
      <c r="I162" s="5">
        <v>19.335283038461565</v>
      </c>
      <c r="J162" s="5">
        <v>15.503378655769259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15.783540953846106</v>
      </c>
      <c r="E163" s="5">
        <v>13.842610801923128</v>
      </c>
      <c r="F163" s="5">
        <v>16.044958223076989</v>
      </c>
      <c r="G163" s="5">
        <v>15.335606361538428</v>
      </c>
      <c r="H163" s="5">
        <v>16.126900750000004</v>
      </c>
      <c r="I163" s="5">
        <v>18.590844461538534</v>
      </c>
      <c r="J163" s="5">
        <v>14.616319278846152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16.688354738461484</v>
      </c>
      <c r="E164" s="5">
        <v>18.05530435192312</v>
      </c>
      <c r="F164" s="5">
        <v>17.294691150000041</v>
      </c>
      <c r="G164" s="5">
        <v>17.378889003846112</v>
      </c>
      <c r="H164" s="5">
        <v>17.311603898076875</v>
      </c>
      <c r="I164" s="5">
        <v>17.685446192307708</v>
      </c>
      <c r="J164" s="5">
        <v>15.503378655769247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15.218516153846107</v>
      </c>
      <c r="E165" s="5">
        <v>17.007417525000058</v>
      </c>
      <c r="F165" s="5">
        <v>18.483953128846213</v>
      </c>
      <c r="G165" s="5">
        <v>17.455654830769188</v>
      </c>
      <c r="H165" s="5">
        <v>16.461615536538481</v>
      </c>
      <c r="I165" s="5">
        <v>16.719688038461591</v>
      </c>
      <c r="J165" s="5">
        <v>14.535677517307677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14.54358908461534</v>
      </c>
      <c r="E166" s="5">
        <v>16.058557753846205</v>
      </c>
      <c r="F166" s="5">
        <v>16.407783911538516</v>
      </c>
      <c r="G166" s="5">
        <v>15.586898896153816</v>
      </c>
      <c r="H166" s="5">
        <v>16.681378230769262</v>
      </c>
      <c r="I166" s="5">
        <v>15.733809923076958</v>
      </c>
      <c r="J166" s="5">
        <v>13.467174176923074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12.783455838461503</v>
      </c>
      <c r="E167" s="5">
        <v>13.251397715384657</v>
      </c>
      <c r="F167" s="5">
        <v>13.021410819230812</v>
      </c>
      <c r="G167" s="5">
        <v>14.165935292307658</v>
      </c>
      <c r="H167" s="5">
        <v>15.579472611538469</v>
      </c>
      <c r="I167" s="5">
        <v>14.204692846153893</v>
      </c>
      <c r="J167" s="5">
        <v>12.176905992307699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11.029721499999972</v>
      </c>
      <c r="E168" s="5">
        <v>10.028898684615408</v>
      </c>
      <c r="F168" s="5">
        <v>10.118805311538488</v>
      </c>
      <c r="G168" s="5">
        <v>10.46657046153844</v>
      </c>
      <c r="H168" s="5">
        <v>12.766583732692309</v>
      </c>
      <c r="I168" s="5">
        <v>12.414016269230796</v>
      </c>
      <c r="J168" s="5">
        <v>9.9995784307692563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8.1926141076922825</v>
      </c>
      <c r="E169" s="5">
        <v>9.3136813538461833</v>
      </c>
      <c r="F169" s="5">
        <v>9.3125260038461732</v>
      </c>
      <c r="G169" s="5">
        <v>9.899673161538443</v>
      </c>
      <c r="H169" s="5">
        <v>9.8073305653845804</v>
      </c>
      <c r="I169" s="5">
        <v>9.899021076923086</v>
      </c>
      <c r="J169" s="5">
        <v>8.8504333288461723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0.2821977576923077</v>
      </c>
      <c r="G170" s="5">
        <v>0.53360589999999997</v>
      </c>
      <c r="H170" s="5">
        <v>0.20405659615384616</v>
      </c>
      <c r="I170" s="5">
        <v>0.32191938461538461</v>
      </c>
      <c r="J170" s="5">
        <v>0.24192528461538459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0.28206263076923077</v>
      </c>
      <c r="E171" s="5">
        <v>0.24226206923076921</v>
      </c>
      <c r="F171" s="5">
        <v>0.30235474038461541</v>
      </c>
      <c r="G171" s="5">
        <v>0.26551041538461539</v>
      </c>
      <c r="H171" s="5">
        <v>0.28567923461538469</v>
      </c>
      <c r="I171" s="5">
        <v>0.18107965384615385</v>
      </c>
      <c r="J171" s="5">
        <v>0.16128352307692306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0.30179942307692309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0.44324127692307697</v>
      </c>
      <c r="E173" s="5">
        <v>0.16150804615384617</v>
      </c>
      <c r="F173" s="5">
        <v>0.2418837923076923</v>
      </c>
      <c r="G173" s="5">
        <v>0.34889616538461532</v>
      </c>
      <c r="H173" s="5">
        <v>0.28567923461538469</v>
      </c>
      <c r="I173" s="5">
        <v>0.22131957692307697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0.18073881538461539</v>
      </c>
      <c r="F174" s="5">
        <v>0.30235474038461541</v>
      </c>
      <c r="G174" s="5">
        <v>0.32837286153846151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0.18141284423076923</v>
      </c>
      <c r="G175" s="5">
        <v>0.38994277307692304</v>
      </c>
      <c r="H175" s="5">
        <v>0.22446225576923079</v>
      </c>
      <c r="I175" s="5">
        <v>0.18107965384615385</v>
      </c>
      <c r="J175" s="5">
        <v>0.2217648442307692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0.30282758653846148</v>
      </c>
      <c r="F176" s="5">
        <v>0.10078491346153846</v>
      </c>
      <c r="G176" s="5">
        <v>0.34889616538461532</v>
      </c>
      <c r="H176" s="5">
        <v>0.30491000384615385</v>
      </c>
      <c r="I176" s="5">
        <v>0.14083973076923076</v>
      </c>
      <c r="J176" s="5">
        <v>0.18144396346153846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0.32235729230769233</v>
      </c>
      <c r="E177" s="5">
        <v>0.20188505769230766</v>
      </c>
      <c r="F177" s="5">
        <v>0.12094189615384615</v>
      </c>
      <c r="G177" s="5">
        <v>0.16418643076923076</v>
      </c>
      <c r="H177" s="5">
        <v>0.16207038653846156</v>
      </c>
      <c r="I177" s="5">
        <v>0.12071976923076924</v>
      </c>
      <c r="J177" s="5">
        <v>0.2217648442307692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0.24226206923076921</v>
      </c>
      <c r="F178" s="5">
        <v>0.2418837923076923</v>
      </c>
      <c r="G178" s="5">
        <v>0.26680294999999987</v>
      </c>
      <c r="H178" s="5">
        <v>0.18247604615384613</v>
      </c>
      <c r="I178" s="5">
        <v>0.20119961538461542</v>
      </c>
      <c r="J178" s="5">
        <v>0.28224616538461539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0.32235729230769233</v>
      </c>
      <c r="E179" s="5">
        <v>0.32301609230769224</v>
      </c>
      <c r="F179" s="5">
        <v>0.2418837923076923</v>
      </c>
      <c r="G179" s="5">
        <v>0.28732625384615385</v>
      </c>
      <c r="H179" s="5">
        <v>0.22446225576923076</v>
      </c>
      <c r="I179" s="5">
        <v>0.30179942307692315</v>
      </c>
      <c r="J179" s="5">
        <v>0.32256704615384613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0.22070407692307692</v>
      </c>
      <c r="E180" s="5">
        <v>0.28263908076923072</v>
      </c>
      <c r="F180" s="5">
        <v>0.30235474038461541</v>
      </c>
      <c r="G180" s="5">
        <v>0.3078495576923076</v>
      </c>
      <c r="H180" s="5">
        <v>0.1212590673076923</v>
      </c>
      <c r="I180" s="5">
        <v>0.20119961538461542</v>
      </c>
      <c r="J180" s="5">
        <v>0.2217648442307692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0.14011475384615388</v>
      </c>
      <c r="E181" s="5">
        <v>0.20188505769230769</v>
      </c>
      <c r="F181" s="5">
        <v>0.262040775</v>
      </c>
      <c r="G181" s="5">
        <v>0.26551041538461539</v>
      </c>
      <c r="H181" s="5">
        <v>0.18247604615384613</v>
      </c>
      <c r="I181" s="5">
        <v>0.36215930769230764</v>
      </c>
      <c r="J181" s="5">
        <v>0.24192528461538459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0.24085140769230773</v>
      </c>
      <c r="E182" s="5">
        <v>0.40377011538461532</v>
      </c>
      <c r="F182" s="5">
        <v>0.40313965384615386</v>
      </c>
      <c r="G182" s="5">
        <v>0.24498711153846153</v>
      </c>
      <c r="H182" s="5">
        <v>0.42499418076923084</v>
      </c>
      <c r="I182" s="5">
        <v>0.32191938461538466</v>
      </c>
      <c r="J182" s="5">
        <v>0.36288792692307698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0.32251172307692311</v>
      </c>
      <c r="G183" s="5">
        <v>0.36941946923076913</v>
      </c>
      <c r="H183" s="5">
        <v>0.24486791538461539</v>
      </c>
      <c r="I183" s="5">
        <v>0.40239923076923073</v>
      </c>
      <c r="J183" s="5">
        <v>0.26208572499999999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0.25824905384615388</v>
      </c>
      <c r="E184" s="5">
        <v>0.20188505769230769</v>
      </c>
      <c r="F184" s="5">
        <v>0.22172680961538463</v>
      </c>
      <c r="G184" s="5">
        <v>0.26680294999999987</v>
      </c>
      <c r="H184" s="5">
        <v>0.22446225576923076</v>
      </c>
      <c r="I184" s="5">
        <v>0.30179942307692309</v>
      </c>
      <c r="J184" s="5">
        <v>0.46369012884615396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0.28263908076923072</v>
      </c>
      <c r="F185" s="5">
        <v>0.2418837923076923</v>
      </c>
      <c r="G185" s="5">
        <v>0.16418643076923076</v>
      </c>
      <c r="H185" s="5">
        <v>0.26527357500000004</v>
      </c>
      <c r="I185" s="5">
        <v>0.22131957692307697</v>
      </c>
      <c r="J185" s="5">
        <v>0.42336924807692317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0.34224686153846157</v>
      </c>
      <c r="F186" s="5">
        <v>0.22172680961538463</v>
      </c>
      <c r="G186" s="5">
        <v>0.16418643076923076</v>
      </c>
      <c r="H186" s="5">
        <v>0.20405659615384614</v>
      </c>
      <c r="I186" s="5">
        <v>0.12071976923076924</v>
      </c>
      <c r="J186" s="5">
        <v>0.18144396346153846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0.28206263076923077</v>
      </c>
      <c r="E187" s="5">
        <v>0.22111582692307688</v>
      </c>
      <c r="F187" s="5">
        <v>0.20156982692307693</v>
      </c>
      <c r="G187" s="5">
        <v>0.22575634230769223</v>
      </c>
      <c r="H187" s="5">
        <v>0.22446225576923076</v>
      </c>
      <c r="I187" s="5">
        <v>0.3621593076923077</v>
      </c>
      <c r="J187" s="5">
        <v>0.26208572499999999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0.22111582692307691</v>
      </c>
      <c r="F188" s="5">
        <v>0.262040775</v>
      </c>
      <c r="G188" s="5">
        <v>0.20394050384615381</v>
      </c>
      <c r="H188" s="5">
        <v>0.2640986846153846</v>
      </c>
      <c r="I188" s="5">
        <v>0.30179942307692309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0.32052416923076932</v>
      </c>
      <c r="E189" s="5">
        <v>0.18169655192307693</v>
      </c>
      <c r="F189" s="5">
        <v>0.20156982692307693</v>
      </c>
      <c r="G189" s="5">
        <v>0.28344864999999986</v>
      </c>
      <c r="H189" s="5">
        <v>0.36730187307692308</v>
      </c>
      <c r="I189" s="5">
        <v>0.32191938461538466</v>
      </c>
      <c r="J189" s="5">
        <v>0.22176484423076925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0.18040941538461544</v>
      </c>
      <c r="E190" s="5">
        <v>0.34128912499999997</v>
      </c>
      <c r="F190" s="5">
        <v>0.2418837923076923</v>
      </c>
      <c r="G190" s="5">
        <v>0.22575634230769231</v>
      </c>
      <c r="H190" s="5">
        <v>0.22446225576923076</v>
      </c>
      <c r="I190" s="5">
        <v>0.28167946153846157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0.34250462307692309</v>
      </c>
      <c r="E191" s="5">
        <v>0.28263908076923072</v>
      </c>
      <c r="F191" s="5">
        <v>0.42329663653846156</v>
      </c>
      <c r="G191" s="5">
        <v>0.28732625384615379</v>
      </c>
      <c r="H191" s="5">
        <v>0.32649055384615389</v>
      </c>
      <c r="I191" s="5">
        <v>0.28167946153846163</v>
      </c>
      <c r="J191" s="5">
        <v>0.24192528461538459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0.26191530000000002</v>
      </c>
      <c r="E192" s="5">
        <v>0.28168134423076918</v>
      </c>
      <c r="F192" s="5">
        <v>0.4636106019230769</v>
      </c>
      <c r="G192" s="5">
        <v>0.34889616538461521</v>
      </c>
      <c r="H192" s="5">
        <v>0.32649055384615383</v>
      </c>
      <c r="I192" s="5">
        <v>0.38227926923076916</v>
      </c>
      <c r="J192" s="5">
        <v>0.24192528461538459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0.3626519538461539</v>
      </c>
      <c r="E193" s="5">
        <v>0.42395862115384614</v>
      </c>
      <c r="F193" s="5">
        <v>0.32251172307692311</v>
      </c>
      <c r="G193" s="5">
        <v>0.28603371923076915</v>
      </c>
      <c r="H193" s="5">
        <v>0.18365093653846154</v>
      </c>
      <c r="I193" s="5">
        <v>0.24143953846153848</v>
      </c>
      <c r="J193" s="5">
        <v>0.26208572499999999</v>
      </c>
    </row>
  </sheetData>
  <autoFilter ref="A1:J1" xr:uid="{B42DB1D6-9838-4AC6-B172-C6BDF566D23E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8DD3-6A5B-4103-B6F1-2077462E41CC}">
  <dimension ref="A1:J193"/>
  <sheetViews>
    <sheetView workbookViewId="0">
      <selection activeCell="I13" sqref="I13"/>
    </sheetView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2.7669601044604737</v>
      </c>
      <c r="E2" s="5">
        <v>2.9145934283330042</v>
      </c>
      <c r="F2" s="5">
        <v>3.1380613395042634</v>
      </c>
      <c r="G2" s="5">
        <v>2.8027924051948765</v>
      </c>
      <c r="H2" s="5">
        <v>2.7571622896878591</v>
      </c>
      <c r="I2" s="5">
        <v>3.5333620016193992</v>
      </c>
      <c r="J2" s="5">
        <v>3.449827041869836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1.9702669123481606</v>
      </c>
      <c r="E3" s="5">
        <v>2.3003109891488385</v>
      </c>
      <c r="F3" s="5">
        <v>2.2585733329017788</v>
      </c>
      <c r="G3" s="5">
        <v>2.1933215713633198</v>
      </c>
      <c r="H3" s="5">
        <v>2.7017616896384342</v>
      </c>
      <c r="I3" s="5">
        <v>2.8131116846177142</v>
      </c>
      <c r="J3" s="5">
        <v>3.3101587063835498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1.9807684765323246</v>
      </c>
      <c r="E4" s="5">
        <v>1.6454692466081227</v>
      </c>
      <c r="F4" s="5">
        <v>1.9023014267771241</v>
      </c>
      <c r="G4" s="5">
        <v>2.1510345287614019</v>
      </c>
      <c r="H4" s="5">
        <v>2.1291041113313081</v>
      </c>
      <c r="I4" s="5">
        <v>2.2901403715351498</v>
      </c>
      <c r="J4" s="5">
        <v>2.1053551665991663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1.7002007258709</v>
      </c>
      <c r="E5" s="5">
        <v>1.9281083273773527</v>
      </c>
      <c r="F5" s="5">
        <v>1.9564034994374209</v>
      </c>
      <c r="G5" s="5">
        <v>2.1316822316519048</v>
      </c>
      <c r="H5" s="5">
        <v>2.008897509591832</v>
      </c>
      <c r="I5" s="5">
        <v>2.2346033702122985</v>
      </c>
      <c r="J5" s="5">
        <v>1.9466783651656898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1.8440424898102634</v>
      </c>
      <c r="E6" s="5">
        <v>1.8806527193790445</v>
      </c>
      <c r="F6" s="5">
        <v>1.7612025479309708</v>
      </c>
      <c r="G6" s="5">
        <v>2.1329226665615146</v>
      </c>
      <c r="H6" s="5">
        <v>2.010256485669883</v>
      </c>
      <c r="I6" s="5">
        <v>2.3850888675665964</v>
      </c>
      <c r="J6" s="5">
        <v>2.3845162631202106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1.8442481421381922</v>
      </c>
      <c r="E7" s="5">
        <v>2.4565951479803965</v>
      </c>
      <c r="F7" s="5">
        <v>2.3972607701016662</v>
      </c>
      <c r="G7" s="5">
        <v>2.5877486367973601</v>
      </c>
      <c r="H7" s="5">
        <v>2.3117034792392248</v>
      </c>
      <c r="I7" s="5">
        <v>2.5579580811881852</v>
      </c>
      <c r="J7" s="5">
        <v>2.5826450381084354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3.4490900555149722</v>
      </c>
      <c r="E8" s="5">
        <v>4.0218063400809489</v>
      </c>
      <c r="F8" s="5">
        <v>4.0204564234346787</v>
      </c>
      <c r="G8" s="5">
        <v>3.4470467939270888</v>
      </c>
      <c r="H8" s="5">
        <v>3.6557458616631875</v>
      </c>
      <c r="I8" s="5">
        <v>4.5206754433645076</v>
      </c>
      <c r="J8" s="5">
        <v>3.5352916867008295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8.3638055740371904</v>
      </c>
      <c r="E9" s="5">
        <v>7.138780794675629</v>
      </c>
      <c r="F9" s="5">
        <v>6.4185826430585466</v>
      </c>
      <c r="G9" s="5">
        <v>6.4507008088715176</v>
      </c>
      <c r="H9" s="5">
        <v>6.221961228996749</v>
      </c>
      <c r="I9" s="5">
        <v>8.6029277181832668</v>
      </c>
      <c r="J9" s="5">
        <v>8.0931815352814951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11.133251069136522</v>
      </c>
      <c r="E10" s="5">
        <v>10.954418242114706</v>
      </c>
      <c r="F10" s="5">
        <v>8.720125374990598</v>
      </c>
      <c r="G10" s="5">
        <v>10.113832300124695</v>
      </c>
      <c r="H10" s="5">
        <v>9.5664602326333732</v>
      </c>
      <c r="I10" s="5">
        <v>13.836086099077285</v>
      </c>
      <c r="J10" s="5">
        <v>12.829518065685843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12.783869990205613</v>
      </c>
      <c r="E11" s="5">
        <v>10.816093439224204</v>
      </c>
      <c r="F11" s="5">
        <v>9.7827571248682101</v>
      </c>
      <c r="G11" s="5">
        <v>10.449387386896179</v>
      </c>
      <c r="H11" s="5">
        <v>10.500790081727143</v>
      </c>
      <c r="I11" s="5">
        <v>15.952454985163826</v>
      </c>
      <c r="J11" s="5">
        <v>15.492521798109749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12.810409891234237</v>
      </c>
      <c r="E12" s="5">
        <v>10.893757760267427</v>
      </c>
      <c r="F12" s="5">
        <v>9.7972257747458116</v>
      </c>
      <c r="G12" s="5">
        <v>8.8243250783212019</v>
      </c>
      <c r="H12" s="5">
        <v>9.937660329877037</v>
      </c>
      <c r="I12" s="5">
        <v>17.828434291533309</v>
      </c>
      <c r="J12" s="5">
        <v>15.462520311142878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12.18364791083221</v>
      </c>
      <c r="E13" s="5">
        <v>9.8827838021584871</v>
      </c>
      <c r="F13" s="5">
        <v>9.1048389451887992</v>
      </c>
      <c r="G13" s="5">
        <v>9.0402793549265024</v>
      </c>
      <c r="H13" s="5">
        <v>9.1481411982510217</v>
      </c>
      <c r="I13" s="5">
        <v>16.286653108386709</v>
      </c>
      <c r="J13" s="5">
        <v>14.44871871417936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11.121390195642968</v>
      </c>
      <c r="E14" s="5">
        <v>9.03208831477499</v>
      </c>
      <c r="F14" s="5">
        <v>8.4026214421264633</v>
      </c>
      <c r="G14" s="5">
        <v>8.1512288107075115</v>
      </c>
      <c r="H14" s="5">
        <v>9.0227426448944676</v>
      </c>
      <c r="I14" s="5">
        <v>14.604032194470864</v>
      </c>
      <c r="J14" s="5">
        <v>13.502437483311306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9.9328536314093867</v>
      </c>
      <c r="E15" s="5">
        <v>8.6272389349731817</v>
      </c>
      <c r="F15" s="5">
        <v>8.4238287812612018</v>
      </c>
      <c r="G15" s="5">
        <v>8.2620249343234597</v>
      </c>
      <c r="H15" s="5">
        <v>8.6735592084784159</v>
      </c>
      <c r="I15" s="5">
        <v>14.026278464975061</v>
      </c>
      <c r="J15" s="5">
        <v>12.68348431247524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9.8016129709984039</v>
      </c>
      <c r="E16" s="5">
        <v>9.5058532216340517</v>
      </c>
      <c r="F16" s="5">
        <v>8.4165944563224055</v>
      </c>
      <c r="G16" s="5">
        <v>8.6416631525985768</v>
      </c>
      <c r="H16" s="5">
        <v>8.5889094165379252</v>
      </c>
      <c r="I16" s="5">
        <v>13.372867772617926</v>
      </c>
      <c r="J16" s="5">
        <v>11.668901595522994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8.9428987820213912</v>
      </c>
      <c r="E17" s="5">
        <v>9.0331963623246665</v>
      </c>
      <c r="F17" s="5">
        <v>8.1409504809669766</v>
      </c>
      <c r="G17" s="5">
        <v>7.8070426649702931</v>
      </c>
      <c r="H17" s="5">
        <v>8.3086080131083975</v>
      </c>
      <c r="I17" s="5">
        <v>12.458873695546563</v>
      </c>
      <c r="J17" s="5">
        <v>11.175600539704353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10.297798479180317</v>
      </c>
      <c r="E18" s="5">
        <v>8.9592756601567629</v>
      </c>
      <c r="F18" s="5">
        <v>8.8670974935716895</v>
      </c>
      <c r="G18" s="5">
        <v>8.6053265645536694</v>
      </c>
      <c r="H18" s="5">
        <v>9.1261335068001941</v>
      </c>
      <c r="I18" s="5">
        <v>11.909081150520102</v>
      </c>
      <c r="J18" s="5">
        <v>11.623562551463987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10.118244861394791</v>
      </c>
      <c r="E19" s="5">
        <v>8.9315733532977291</v>
      </c>
      <c r="F19" s="5">
        <v>9.3670646271090572</v>
      </c>
      <c r="G19" s="5">
        <v>7.9917523995856765</v>
      </c>
      <c r="H19" s="5">
        <v>8.4331433141864487</v>
      </c>
      <c r="I19" s="5">
        <v>11.204054068305691</v>
      </c>
      <c r="J19" s="5">
        <v>10.967913785356826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9.3216651145559819</v>
      </c>
      <c r="E20" s="5">
        <v>10.314905701657088</v>
      </c>
      <c r="F20" s="5">
        <v>9.4433653102673887</v>
      </c>
      <c r="G20" s="5">
        <v>9.9163717978226487</v>
      </c>
      <c r="H20" s="5">
        <v>8.9051138857710708</v>
      </c>
      <c r="I20" s="5">
        <v>9.8640793985358179</v>
      </c>
      <c r="J20" s="5">
        <v>9.5974821864230115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10.32895982631568</v>
      </c>
      <c r="E21" s="5">
        <v>10.034641642140574</v>
      </c>
      <c r="F21" s="5">
        <v>9.2750009456312945</v>
      </c>
      <c r="G21" s="5">
        <v>9.5146399140899369</v>
      </c>
      <c r="H21" s="5">
        <v>10.083608774406692</v>
      </c>
      <c r="I21" s="5">
        <v>9.7086233309715997</v>
      </c>
      <c r="J21" s="5">
        <v>10.147505867314729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8.4842327679619594</v>
      </c>
      <c r="E22" s="5">
        <v>8.6136551808469015</v>
      </c>
      <c r="F22" s="5">
        <v>8.8355047601708829</v>
      </c>
      <c r="G22" s="5">
        <v>9.1178014070096296</v>
      </c>
      <c r="H22" s="5">
        <v>10.08182265687776</v>
      </c>
      <c r="I22" s="5">
        <v>8.5391064331771211</v>
      </c>
      <c r="J22" s="5">
        <v>9.3314424853450273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7.5823790456194393</v>
      </c>
      <c r="E23" s="5">
        <v>8.3411236346318542</v>
      </c>
      <c r="F23" s="5">
        <v>7.4972290349378463</v>
      </c>
      <c r="G23" s="5">
        <v>8.4441148284694787</v>
      </c>
      <c r="H23" s="5">
        <v>8.0403997216245209</v>
      </c>
      <c r="I23" s="5">
        <v>7.714409540476348</v>
      </c>
      <c r="J23" s="5">
        <v>8.4216159463938745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6.5470261922134672</v>
      </c>
      <c r="E24" s="5">
        <v>6.1171425695037929</v>
      </c>
      <c r="F24" s="5">
        <v>5.8157889682539139</v>
      </c>
      <c r="G24" s="5">
        <v>5.5014413650197262</v>
      </c>
      <c r="H24" s="5">
        <v>6.940416741712105</v>
      </c>
      <c r="I24" s="5">
        <v>7.2814161532152566</v>
      </c>
      <c r="J24" s="5">
        <v>7.0409724464291781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4.7706629998069339</v>
      </c>
      <c r="E25" s="5">
        <v>4.7223097454217857</v>
      </c>
      <c r="F25" s="5">
        <v>4.5107777903869506</v>
      </c>
      <c r="G25" s="5">
        <v>4.2353984356957532</v>
      </c>
      <c r="H25" s="5">
        <v>4.6316760642617947</v>
      </c>
      <c r="I25" s="5">
        <v>4.3756197272949233</v>
      </c>
      <c r="J25" s="5">
        <v>4.1505120792674219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3.9722637290503826</v>
      </c>
      <c r="E26" s="5">
        <v>3.8859514448719965</v>
      </c>
      <c r="F26" s="5">
        <v>4.1479404714454606</v>
      </c>
      <c r="G26" s="5">
        <v>4.0409967066726864</v>
      </c>
      <c r="H26" s="5">
        <v>3.9743441398894919</v>
      </c>
      <c r="I26" s="5">
        <v>4.5125245714455886</v>
      </c>
      <c r="J26" s="5">
        <v>5.2062581048955527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2.738819335722793</v>
      </c>
      <c r="E27" s="5">
        <v>3.4795464400934453</v>
      </c>
      <c r="F27" s="5">
        <v>3.0094132534966866</v>
      </c>
      <c r="G27" s="5">
        <v>3.1182177727274523</v>
      </c>
      <c r="H27" s="5">
        <v>3.1063833053031766</v>
      </c>
      <c r="I27" s="5">
        <v>4.0622568393651397</v>
      </c>
      <c r="J27" s="5">
        <v>3.4696735828965424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2.4046136712705719</v>
      </c>
      <c r="E28" s="5">
        <v>2.4284004620630935</v>
      </c>
      <c r="F28" s="5">
        <v>2.5817533144523632</v>
      </c>
      <c r="G28" s="5">
        <v>2.5906382814978128</v>
      </c>
      <c r="H28" s="5">
        <v>3.0984091416376867</v>
      </c>
      <c r="I28" s="5">
        <v>3.2387364375585106</v>
      </c>
      <c r="J28" s="5">
        <v>3.496216490122654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2.6266758585374728</v>
      </c>
      <c r="E29" s="5">
        <v>2.1255728755246337</v>
      </c>
      <c r="F29" s="5">
        <v>2.8086905218241354</v>
      </c>
      <c r="G29" s="5">
        <v>2.5177627083043044</v>
      </c>
      <c r="H29" s="5">
        <v>2.6074072120047971</v>
      </c>
      <c r="I29" s="5">
        <v>3.0036793659384711</v>
      </c>
      <c r="J29" s="5">
        <v>2.4720861899477806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2.7895707951342268</v>
      </c>
      <c r="E30" s="5">
        <v>2.4147457095281619</v>
      </c>
      <c r="F30" s="5">
        <v>2.2793985740677489</v>
      </c>
      <c r="G30" s="5">
        <v>2.3090883303031777</v>
      </c>
      <c r="H30" s="5">
        <v>2.6503260827507398</v>
      </c>
      <c r="I30" s="5">
        <v>2.6341650303906952</v>
      </c>
      <c r="J30" s="5">
        <v>2.9549237193184208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2.7125056860725496</v>
      </c>
      <c r="E31" s="5">
        <v>3.0183186721156026</v>
      </c>
      <c r="F31" s="5">
        <v>2.6030823662297808</v>
      </c>
      <c r="G31" s="5">
        <v>2.7758965573137648</v>
      </c>
      <c r="H31" s="5">
        <v>3.0651551796330283</v>
      </c>
      <c r="I31" s="5">
        <v>3.5742414069933752</v>
      </c>
      <c r="J31" s="5">
        <v>3.5408937580131274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4.6617214329549732</v>
      </c>
      <c r="E32" s="5">
        <v>4.5231545752917661</v>
      </c>
      <c r="F32" s="5">
        <v>4.3755276264863987</v>
      </c>
      <c r="G32" s="5">
        <v>4.0737302714455916</v>
      </c>
      <c r="H32" s="5">
        <v>5.0123652042252811</v>
      </c>
      <c r="I32" s="5">
        <v>6.16956453557742</v>
      </c>
      <c r="J32" s="5">
        <v>5.4142449755832009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9.6751969673083789</v>
      </c>
      <c r="E33" s="5">
        <v>8.4719050343537639</v>
      </c>
      <c r="F33" s="5">
        <v>8.0818711561194636</v>
      </c>
      <c r="G33" s="5">
        <v>6.8826166312067709</v>
      </c>
      <c r="H33" s="5">
        <v>7.6930874162009824</v>
      </c>
      <c r="I33" s="5">
        <v>14.183934975729404</v>
      </c>
      <c r="J33" s="5">
        <v>10.696027885694226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15.564682717249912</v>
      </c>
      <c r="E34" s="5">
        <v>13.449801984615906</v>
      </c>
      <c r="F34" s="5">
        <v>11.931367389598396</v>
      </c>
      <c r="G34" s="5">
        <v>12.446805138840618</v>
      </c>
      <c r="H34" s="5">
        <v>13.506775420396639</v>
      </c>
      <c r="I34" s="5">
        <v>21.607197953031672</v>
      </c>
      <c r="J34" s="5">
        <v>16.738133518940405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16.78219564874772</v>
      </c>
      <c r="E35" s="5">
        <v>15.09088895396328</v>
      </c>
      <c r="F35" s="5">
        <v>13.502602457430594</v>
      </c>
      <c r="G35" s="5">
        <v>11.993669607255583</v>
      </c>
      <c r="H35" s="5">
        <v>14.23809668755869</v>
      </c>
      <c r="I35" s="5">
        <v>24.252608255333556</v>
      </c>
      <c r="J35" s="5">
        <v>21.375643262763319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16.086013244522743</v>
      </c>
      <c r="E36" s="5">
        <v>13.10540866002381</v>
      </c>
      <c r="F36" s="5">
        <v>11.949505207955067</v>
      </c>
      <c r="G36" s="5">
        <v>11.937410825874348</v>
      </c>
      <c r="H36" s="5">
        <v>12.626216352447853</v>
      </c>
      <c r="I36" s="5">
        <v>24.319350606790408</v>
      </c>
      <c r="J36" s="5">
        <v>20.595920668445192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15.625624427564663</v>
      </c>
      <c r="E37" s="5">
        <v>12.930901025087888</v>
      </c>
      <c r="F37" s="5">
        <v>11.154656277943342</v>
      </c>
      <c r="G37" s="5">
        <v>11.510161219726436</v>
      </c>
      <c r="H37" s="5">
        <v>11.75053918881156</v>
      </c>
      <c r="I37" s="5">
        <v>23.244543415881221</v>
      </c>
      <c r="J37" s="5">
        <v>20.200511951953157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14.54787633423707</v>
      </c>
      <c r="E38" s="5">
        <v>11.330417601603049</v>
      </c>
      <c r="F38" s="5">
        <v>11.192788592075031</v>
      </c>
      <c r="G38" s="5">
        <v>11.541364600262499</v>
      </c>
      <c r="H38" s="5">
        <v>11.847026509790529</v>
      </c>
      <c r="I38" s="5">
        <v>21.324697840356741</v>
      </c>
      <c r="J38" s="5">
        <v>17.616328007780613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13.053216560256836</v>
      </c>
      <c r="E39" s="5">
        <v>11.459138945717235</v>
      </c>
      <c r="F39" s="5">
        <v>10.7246522007288</v>
      </c>
      <c r="G39" s="5">
        <v>10.11179900582778</v>
      </c>
      <c r="H39" s="5">
        <v>11.849459659266037</v>
      </c>
      <c r="I39" s="5">
        <v>19.455212988928917</v>
      </c>
      <c r="J39" s="5">
        <v>16.599441100467001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12.690489502127551</v>
      </c>
      <c r="E40" s="5">
        <v>11.812004277885054</v>
      </c>
      <c r="F40" s="5">
        <v>10.815863413928097</v>
      </c>
      <c r="G40" s="5">
        <v>10.512251955711196</v>
      </c>
      <c r="H40" s="5">
        <v>11.011470307692555</v>
      </c>
      <c r="I40" s="5">
        <v>18.155469527419509</v>
      </c>
      <c r="J40" s="5">
        <v>15.676417229895957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11.834745426865167</v>
      </c>
      <c r="E41" s="5">
        <v>11.823743557343063</v>
      </c>
      <c r="F41" s="5">
        <v>10.388203474883774</v>
      </c>
      <c r="G41" s="5">
        <v>10.35024007558304</v>
      </c>
      <c r="H41" s="5">
        <v>10.636110902243839</v>
      </c>
      <c r="I41" s="5">
        <v>16.227995373660551</v>
      </c>
      <c r="J41" s="5">
        <v>15.079860451078879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12.471969046183451</v>
      </c>
      <c r="E42" s="5">
        <v>11.755349410315095</v>
      </c>
      <c r="F42" s="5">
        <v>10.481921313170545</v>
      </c>
      <c r="G42" s="5">
        <v>11.016806442570198</v>
      </c>
      <c r="H42" s="5">
        <v>11.373989250524779</v>
      </c>
      <c r="I42" s="5">
        <v>15.165375746300395</v>
      </c>
      <c r="J42" s="5">
        <v>14.29826389088093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13.145162801894379</v>
      </c>
      <c r="E43" s="5">
        <v>12.033188022494651</v>
      </c>
      <c r="F43" s="5">
        <v>11.256288286655412</v>
      </c>
      <c r="G43" s="5">
        <v>11.544469302506112</v>
      </c>
      <c r="H43" s="5">
        <v>11.697705340297507</v>
      </c>
      <c r="I43" s="5">
        <v>13.943467998281834</v>
      </c>
      <c r="J43" s="5">
        <v>13.927980457256201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12.592510797319939</v>
      </c>
      <c r="E44" s="5">
        <v>12.857694623572833</v>
      </c>
      <c r="F44" s="5">
        <v>11.383937623485306</v>
      </c>
      <c r="G44" s="5">
        <v>13.846812782954949</v>
      </c>
      <c r="H44" s="5">
        <v>13.206163702826952</v>
      </c>
      <c r="I44" s="5">
        <v>12.740434100408757</v>
      </c>
      <c r="J44" s="5">
        <v>13.195113324389164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13.119273765968064</v>
      </c>
      <c r="E45" s="5">
        <v>12.987009327360864</v>
      </c>
      <c r="F45" s="5">
        <v>11.970312138316537</v>
      </c>
      <c r="G45" s="5">
        <v>12.399700245105409</v>
      </c>
      <c r="H45" s="5">
        <v>12.801856424330838</v>
      </c>
      <c r="I45" s="5">
        <v>12.961328217075609</v>
      </c>
      <c r="J45" s="5">
        <v>13.458212089249319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11.377896276311898</v>
      </c>
      <c r="E46" s="5">
        <v>11.517246089773412</v>
      </c>
      <c r="F46" s="5">
        <v>11.316887060985552</v>
      </c>
      <c r="G46" s="5">
        <v>12.055098527098354</v>
      </c>
      <c r="H46" s="5">
        <v>12.847450747990409</v>
      </c>
      <c r="I46" s="5">
        <v>12.192180423923023</v>
      </c>
      <c r="J46" s="5">
        <v>12.074537209412503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9.5440898500880529</v>
      </c>
      <c r="E47" s="5">
        <v>9.6358044034971808</v>
      </c>
      <c r="F47" s="5">
        <v>9.4994048983398027</v>
      </c>
      <c r="G47" s="5">
        <v>9.7522516719409857</v>
      </c>
      <c r="H47" s="5">
        <v>10.059583832867856</v>
      </c>
      <c r="I47" s="5">
        <v>10.866359994289976</v>
      </c>
      <c r="J47" s="5">
        <v>10.719735544202774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8.5773103018653281</v>
      </c>
      <c r="E48" s="5">
        <v>7.9601059579842488</v>
      </c>
      <c r="F48" s="5">
        <v>7.4672630012534036</v>
      </c>
      <c r="G48" s="5">
        <v>7.7928518294001305</v>
      </c>
      <c r="H48" s="5">
        <v>9.5437189484272089</v>
      </c>
      <c r="I48" s="5">
        <v>8.4446095818190887</v>
      </c>
      <c r="J48" s="5">
        <v>8.639258381964769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5.383867571154263</v>
      </c>
      <c r="E49" s="5">
        <v>6.3177623444351818</v>
      </c>
      <c r="F49" s="5">
        <v>5.1976006143651627</v>
      </c>
      <c r="G49" s="5">
        <v>5.8817630774187686</v>
      </c>
      <c r="H49" s="5">
        <v>7.47374933109033</v>
      </c>
      <c r="I49" s="5">
        <v>6.417234631002974</v>
      </c>
      <c r="J49" s="5">
        <v>6.4401488848200561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4.3351728976101294</v>
      </c>
      <c r="E50" s="5">
        <v>4.0218765195433201</v>
      </c>
      <c r="F50" s="5">
        <v>3.9595761894499022</v>
      </c>
      <c r="G50" s="5">
        <v>4.3768288001046542</v>
      </c>
      <c r="H50" s="5">
        <v>4.4761642900735321</v>
      </c>
      <c r="I50" s="5">
        <v>5.036951475261211</v>
      </c>
      <c r="J50" s="5">
        <v>5.0509760700640065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3.2513834145536817</v>
      </c>
      <c r="E51" s="5">
        <v>3.7323121891379425</v>
      </c>
      <c r="F51" s="5">
        <v>3.1811338864871441</v>
      </c>
      <c r="G51" s="5">
        <v>3.2928689749486795</v>
      </c>
      <c r="H51" s="5">
        <v>3.0391066004163316</v>
      </c>
      <c r="I51" s="5">
        <v>3.9610962263006044</v>
      </c>
      <c r="J51" s="5">
        <v>3.2838909168409081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2.8791344507282872</v>
      </c>
      <c r="E52" s="5">
        <v>2.5777320700109594</v>
      </c>
      <c r="F52" s="5">
        <v>3.2153404207905703</v>
      </c>
      <c r="G52" s="5">
        <v>2.3706437709984445</v>
      </c>
      <c r="H52" s="5">
        <v>2.9827197878903822</v>
      </c>
      <c r="I52" s="5">
        <v>3.3325464092523984</v>
      </c>
      <c r="J52" s="5">
        <v>2.9881159391382228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2.5252976801461764</v>
      </c>
      <c r="E53" s="5">
        <v>2.6584860930878813</v>
      </c>
      <c r="F53" s="5">
        <v>2.4330581068091908</v>
      </c>
      <c r="G53" s="5">
        <v>2.400976496466094</v>
      </c>
      <c r="H53" s="5">
        <v>2.7174086692832407</v>
      </c>
      <c r="I53" s="5">
        <v>3.3190580757804815</v>
      </c>
      <c r="J53" s="5">
        <v>2.6262902369550831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2.3970444539508144</v>
      </c>
      <c r="E54" s="5">
        <v>2.6476577862792676</v>
      </c>
      <c r="F54" s="5">
        <v>2.4695320611751805</v>
      </c>
      <c r="G54" s="5">
        <v>2.5433161542624849</v>
      </c>
      <c r="H54" s="5">
        <v>2.646188730769806</v>
      </c>
      <c r="I54" s="5">
        <v>3.0908817934520325</v>
      </c>
      <c r="J54" s="5">
        <v>2.6865060019239451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3.2099857419968862</v>
      </c>
      <c r="E55" s="5">
        <v>3.1729294296785331</v>
      </c>
      <c r="F55" s="5">
        <v>3.0971901416846421</v>
      </c>
      <c r="G55" s="5">
        <v>2.5847411280674129</v>
      </c>
      <c r="H55" s="5">
        <v>3.1619958159569261</v>
      </c>
      <c r="I55" s="5">
        <v>3.6555308345127524</v>
      </c>
      <c r="J55" s="5">
        <v>2.7119702894501851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4.4807060206876361</v>
      </c>
      <c r="E56" s="5">
        <v>4.6262942002612384</v>
      </c>
      <c r="F56" s="5">
        <v>4.013848240074112</v>
      </c>
      <c r="G56" s="5">
        <v>4.17595881756891</v>
      </c>
      <c r="H56" s="5">
        <v>4.5292596190240593</v>
      </c>
      <c r="I56" s="5">
        <v>5.6752236570703998</v>
      </c>
      <c r="J56" s="5">
        <v>4.8963241750536266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9.0258169771335339</v>
      </c>
      <c r="E57" s="5">
        <v>7.9852658434532326</v>
      </c>
      <c r="F57" s="5">
        <v>6.862785059877222</v>
      </c>
      <c r="G57" s="5">
        <v>7.0735411651784634</v>
      </c>
      <c r="H57" s="5">
        <v>8.0103392106567739</v>
      </c>
      <c r="I57" s="5">
        <v>11.376358940439756</v>
      </c>
      <c r="J57" s="5">
        <v>9.1625072674141386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16.170816838671371</v>
      </c>
      <c r="E58" s="5">
        <v>15.231750645895628</v>
      </c>
      <c r="F58" s="5">
        <v>14.353594065750023</v>
      </c>
      <c r="G58" s="5">
        <v>13.215931311331705</v>
      </c>
      <c r="H58" s="5">
        <v>12.549153914554257</v>
      </c>
      <c r="I58" s="5">
        <v>18.898913436386994</v>
      </c>
      <c r="J58" s="5">
        <v>14.823205700159749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17.154908701977504</v>
      </c>
      <c r="E59" s="5">
        <v>15.451100399274139</v>
      </c>
      <c r="F59" s="5">
        <v>14.292861019180428</v>
      </c>
      <c r="G59" s="5">
        <v>14.598324107381753</v>
      </c>
      <c r="H59" s="5">
        <v>14.415412545063768</v>
      </c>
      <c r="I59" s="5">
        <v>21.011674129215137</v>
      </c>
      <c r="J59" s="5">
        <v>18.482321991688337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17.753069858422261</v>
      </c>
      <c r="E60" s="5">
        <v>15.104354132485989</v>
      </c>
      <c r="F60" s="5">
        <v>14.675581591841601</v>
      </c>
      <c r="G60" s="5">
        <v>14.475434337838731</v>
      </c>
      <c r="H60" s="5">
        <v>15.282787909668507</v>
      </c>
      <c r="I60" s="5">
        <v>22.990061988050822</v>
      </c>
      <c r="J60" s="5">
        <v>18.6124354075409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16.805086551977219</v>
      </c>
      <c r="E61" s="5">
        <v>13.530680530043062</v>
      </c>
      <c r="F61" s="5">
        <v>14.381168971986908</v>
      </c>
      <c r="G61" s="5">
        <v>13.293385243556362</v>
      </c>
      <c r="H61" s="5">
        <v>13.599641418296654</v>
      </c>
      <c r="I61" s="5">
        <v>22.127604569962976</v>
      </c>
      <c r="J61" s="5">
        <v>18.165991877602583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15.070200599690001</v>
      </c>
      <c r="E62" s="5">
        <v>14.545413560760407</v>
      </c>
      <c r="F62" s="5">
        <v>12.644614744907837</v>
      </c>
      <c r="G62" s="5">
        <v>13.106478513722433</v>
      </c>
      <c r="H62" s="5">
        <v>13.463976987267346</v>
      </c>
      <c r="I62" s="5">
        <v>20.480468651875142</v>
      </c>
      <c r="J62" s="5">
        <v>15.957630625211312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15.524867248858204</v>
      </c>
      <c r="E63" s="5">
        <v>12.821503240074195</v>
      </c>
      <c r="F63" s="5">
        <v>12.414250985656018</v>
      </c>
      <c r="G63" s="5">
        <v>12.838316399273404</v>
      </c>
      <c r="H63" s="5">
        <v>12.308414506913847</v>
      </c>
      <c r="I63" s="5">
        <v>19.351560378382157</v>
      </c>
      <c r="J63" s="5">
        <v>16.325958815647532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13.392183580771205</v>
      </c>
      <c r="E64" s="5">
        <v>12.599723298182255</v>
      </c>
      <c r="F64" s="5">
        <v>11.033628720479262</v>
      </c>
      <c r="G64" s="5">
        <v>11.983561990125676</v>
      </c>
      <c r="H64" s="5">
        <v>12.282059308161099</v>
      </c>
      <c r="I64" s="5">
        <v>18.289643617571105</v>
      </c>
      <c r="J64" s="5">
        <v>15.989331844805649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13.200954412475443</v>
      </c>
      <c r="E65" s="5">
        <v>12.029873620375476</v>
      </c>
      <c r="F65" s="5">
        <v>11.309719047090384</v>
      </c>
      <c r="G65" s="5">
        <v>11.587058979626891</v>
      </c>
      <c r="H65" s="5">
        <v>11.767580452911695</v>
      </c>
      <c r="I65" s="5">
        <v>15.808091988984105</v>
      </c>
      <c r="J65" s="5">
        <v>14.985953420533091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13.259511567049609</v>
      </c>
      <c r="E66" s="5">
        <v>12.536872231082409</v>
      </c>
      <c r="F66" s="5">
        <v>12.718873146103165</v>
      </c>
      <c r="G66" s="5">
        <v>11.839203813722442</v>
      </c>
      <c r="H66" s="5">
        <v>12.398108038514575</v>
      </c>
      <c r="I66" s="5">
        <v>15.45452965935854</v>
      </c>
      <c r="J66" s="5">
        <v>13.747144923340196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13.361184508629579</v>
      </c>
      <c r="E67" s="5">
        <v>12.748266470583646</v>
      </c>
      <c r="F67" s="5">
        <v>10.226563117308917</v>
      </c>
      <c r="G67" s="5">
        <v>11.548597441165349</v>
      </c>
      <c r="H67" s="5">
        <v>11.959284308629035</v>
      </c>
      <c r="I67" s="5">
        <v>13.790979402394013</v>
      </c>
      <c r="J67" s="5">
        <v>13.417680692934848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12.529984805407651</v>
      </c>
      <c r="E68" s="5">
        <v>12.263751437060092</v>
      </c>
      <c r="F68" s="5">
        <v>12.092696190178243</v>
      </c>
      <c r="G68" s="5">
        <v>12.976426074533768</v>
      </c>
      <c r="H68" s="5">
        <v>13.425818436384779</v>
      </c>
      <c r="I68" s="5">
        <v>13.02996175530447</v>
      </c>
      <c r="J68" s="5">
        <v>12.286837138101445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12.746368042830087</v>
      </c>
      <c r="E69" s="5">
        <v>13.208789783682203</v>
      </c>
      <c r="F69" s="5">
        <v>12.569216483370242</v>
      </c>
      <c r="G69" s="5">
        <v>12.501712213307554</v>
      </c>
      <c r="H69" s="5">
        <v>14.329924746989143</v>
      </c>
      <c r="I69" s="5">
        <v>12.793578303537753</v>
      </c>
      <c r="J69" s="5">
        <v>12.307263134671107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12.152596426094131</v>
      </c>
      <c r="E70" s="5">
        <v>12.320125036436783</v>
      </c>
      <c r="F70" s="5">
        <v>11.35264169677987</v>
      </c>
      <c r="G70" s="5">
        <v>11.662106319232477</v>
      </c>
      <c r="H70" s="5">
        <v>12.93668751148974</v>
      </c>
      <c r="I70" s="5">
        <v>12.412814229629596</v>
      </c>
      <c r="J70" s="5">
        <v>11.729507547768788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11.273127920896346</v>
      </c>
      <c r="E71" s="5">
        <v>10.938981053536583</v>
      </c>
      <c r="F71" s="5">
        <v>10.661458952652888</v>
      </c>
      <c r="G71" s="5">
        <v>10.134691231810326</v>
      </c>
      <c r="H71" s="5">
        <v>11.06980071393202</v>
      </c>
      <c r="I71" s="5">
        <v>9.9308124463649499</v>
      </c>
      <c r="J71" s="5">
        <v>10.740583744182718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8.0047830155944943</v>
      </c>
      <c r="E72" s="5">
        <v>8.6338728553033715</v>
      </c>
      <c r="F72" s="5">
        <v>7.9564126287438519</v>
      </c>
      <c r="G72" s="5">
        <v>7.7850823904379434</v>
      </c>
      <c r="H72" s="5">
        <v>10.506717234149995</v>
      </c>
      <c r="I72" s="5">
        <v>9.0185574717287871</v>
      </c>
      <c r="J72" s="5">
        <v>8.1642962739116438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7.0285530247416528</v>
      </c>
      <c r="E73" s="5">
        <v>6.5311648468830423</v>
      </c>
      <c r="F73" s="5">
        <v>6.083910026300634</v>
      </c>
      <c r="G73" s="5">
        <v>6.8017158050948483</v>
      </c>
      <c r="H73" s="5">
        <v>7.5919814187651387</v>
      </c>
      <c r="I73" s="5">
        <v>6.5949502230792367</v>
      </c>
      <c r="J73" s="5">
        <v>5.6137386473518101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4.6228891112445094</v>
      </c>
      <c r="E74" s="5">
        <v>4.8462359605171201</v>
      </c>
      <c r="F74" s="5">
        <v>4.7001724422137956</v>
      </c>
      <c r="G74" s="5">
        <v>4.8085137747742319</v>
      </c>
      <c r="H74" s="5">
        <v>4.8328221417500661</v>
      </c>
      <c r="I74" s="5">
        <v>5.2296937097169787</v>
      </c>
      <c r="J74" s="5">
        <v>5.5648216479997155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4.6107572856277121</v>
      </c>
      <c r="E75" s="5">
        <v>3.7912272006804759</v>
      </c>
      <c r="F75" s="5">
        <v>3.6809281049691274</v>
      </c>
      <c r="G75" s="5">
        <v>3.2027678068921954</v>
      </c>
      <c r="H75" s="5">
        <v>3.758617827007972</v>
      </c>
      <c r="I75" s="5">
        <v>4.677695023046673</v>
      </c>
      <c r="J75" s="5">
        <v>4.4469517650906685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2.6937764666182038</v>
      </c>
      <c r="E76" s="5">
        <v>3.5855325325559582</v>
      </c>
      <c r="F76" s="5">
        <v>2.9297007057434974</v>
      </c>
      <c r="G76" s="5">
        <v>3.4563769645632783</v>
      </c>
      <c r="H76" s="5">
        <v>3.3931179623083301</v>
      </c>
      <c r="I76" s="5">
        <v>3.468124862350777</v>
      </c>
      <c r="J76" s="5">
        <v>3.0825751053646657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3.3206938021398105</v>
      </c>
      <c r="E77" s="5">
        <v>2.7558883229405646</v>
      </c>
      <c r="F77" s="5">
        <v>2.9945525438519374</v>
      </c>
      <c r="G77" s="5">
        <v>3.0962611154482813</v>
      </c>
      <c r="H77" s="5">
        <v>2.7719540445369089</v>
      </c>
      <c r="I77" s="5">
        <v>3.2332186103170768</v>
      </c>
      <c r="J77" s="5">
        <v>3.2461009528460134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2.7222596940050061</v>
      </c>
      <c r="E78" s="5">
        <v>2.5030181211493376</v>
      </c>
      <c r="F78" s="5">
        <v>2.4056191557434952</v>
      </c>
      <c r="G78" s="5">
        <v>2.638711453931045</v>
      </c>
      <c r="H78" s="5">
        <v>2.8501313574453224</v>
      </c>
      <c r="I78" s="5">
        <v>2.904245837018907</v>
      </c>
      <c r="J78" s="5">
        <v>2.6810480409756781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2.5229704137419495</v>
      </c>
      <c r="E79" s="5">
        <v>2.7652491397163548</v>
      </c>
      <c r="F79" s="5">
        <v>3.0124810329090486</v>
      </c>
      <c r="G79" s="5">
        <v>2.9049726177881308</v>
      </c>
      <c r="H79" s="5">
        <v>2.6218864025823163</v>
      </c>
      <c r="I79" s="5">
        <v>3.7277499830151664</v>
      </c>
      <c r="J79" s="5">
        <v>3.4508751565133631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4.8682869552282986</v>
      </c>
      <c r="E80" s="5">
        <v>4.0516009212554653</v>
      </c>
      <c r="F80" s="5">
        <v>4.1868528741953934</v>
      </c>
      <c r="G80" s="5">
        <v>3.5993116020246836</v>
      </c>
      <c r="H80" s="5">
        <v>4.2961976791477943</v>
      </c>
      <c r="I80" s="5">
        <v>5.1809861208766117</v>
      </c>
      <c r="J80" s="5">
        <v>4.5834933555814024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8.6826505067467981</v>
      </c>
      <c r="E81" s="5">
        <v>6.9005259807557389</v>
      </c>
      <c r="F81" s="5">
        <v>7.0522588652392777</v>
      </c>
      <c r="G81" s="5">
        <v>7.3048797731315611</v>
      </c>
      <c r="H81" s="5">
        <v>7.5231369076575438</v>
      </c>
      <c r="I81" s="5">
        <v>10.914198971310164</v>
      </c>
      <c r="J81" s="5">
        <v>9.0866354798025757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13.807407339686055</v>
      </c>
      <c r="E82" s="5">
        <v>12.596551337125103</v>
      </c>
      <c r="F82" s="5">
        <v>11.038555619353676</v>
      </c>
      <c r="G82" s="5">
        <v>11.285778629147758</v>
      </c>
      <c r="H82" s="5">
        <v>11.805507946919176</v>
      </c>
      <c r="I82" s="5">
        <v>17.121531173534962</v>
      </c>
      <c r="J82" s="5">
        <v>14.375841092238213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17.041939096557016</v>
      </c>
      <c r="E83" s="5">
        <v>14.1264094958555</v>
      </c>
      <c r="F83" s="5">
        <v>12.892440903637205</v>
      </c>
      <c r="G83" s="5">
        <v>12.620971262656882</v>
      </c>
      <c r="H83" s="5">
        <v>13.240258724084779</v>
      </c>
      <c r="I83" s="5">
        <v>20.598269731333435</v>
      </c>
      <c r="J83" s="5">
        <v>17.44656763034207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16.010051313954115</v>
      </c>
      <c r="E84" s="5">
        <v>13.779026197293623</v>
      </c>
      <c r="F84" s="5">
        <v>13.577221191766874</v>
      </c>
      <c r="G84" s="5">
        <v>11.763042801054754</v>
      </c>
      <c r="H84" s="5">
        <v>12.841854390443782</v>
      </c>
      <c r="I84" s="5">
        <v>21.651041017761294</v>
      </c>
      <c r="J84" s="5">
        <v>18.18046167052664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14.487829082257441</v>
      </c>
      <c r="E85" s="5">
        <v>13.869012839248221</v>
      </c>
      <c r="F85" s="5">
        <v>12.17555130677715</v>
      </c>
      <c r="G85" s="5">
        <v>12.220546985955057</v>
      </c>
      <c r="H85" s="5">
        <v>13.25255121312065</v>
      </c>
      <c r="I85" s="5">
        <v>20.792123898666866</v>
      </c>
      <c r="J85" s="5">
        <v>17.980172115668147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15.425371487409873</v>
      </c>
      <c r="E86" s="5">
        <v>12.571153363695082</v>
      </c>
      <c r="F86" s="5">
        <v>12.253469717741265</v>
      </c>
      <c r="G86" s="5">
        <v>11.840163710801987</v>
      </c>
      <c r="H86" s="5">
        <v>12.486233800986609</v>
      </c>
      <c r="I86" s="5">
        <v>19.933206779572437</v>
      </c>
      <c r="J86" s="5">
        <v>17.266535359260896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14.591838237831153</v>
      </c>
      <c r="E87" s="5">
        <v>12.315086541503158</v>
      </c>
      <c r="F87" s="5">
        <v>11.742530837835808</v>
      </c>
      <c r="G87" s="5">
        <v>11.43455528841004</v>
      </c>
      <c r="H87" s="5">
        <v>12.80530592247233</v>
      </c>
      <c r="I87" s="5">
        <v>20.093500339940981</v>
      </c>
      <c r="J87" s="5">
        <v>16.568671237822141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13.0085643539432</v>
      </c>
      <c r="E88" s="5">
        <v>11.423549987988876</v>
      </c>
      <c r="F88" s="5">
        <v>11.873829787040206</v>
      </c>
      <c r="G88" s="5">
        <v>10.749944181602737</v>
      </c>
      <c r="H88" s="5">
        <v>12.490631892698721</v>
      </c>
      <c r="I88" s="5">
        <v>17.926411648275781</v>
      </c>
      <c r="J88" s="5">
        <v>15.465259140893952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11.921413556798237</v>
      </c>
      <c r="E89" s="5">
        <v>10.543948393626245</v>
      </c>
      <c r="F89" s="5">
        <v>9.8123985128145659</v>
      </c>
      <c r="G89" s="5">
        <v>10.471621632308938</v>
      </c>
      <c r="H89" s="5">
        <v>11.617709408436413</v>
      </c>
      <c r="I89" s="5">
        <v>15.61009757328026</v>
      </c>
      <c r="J89" s="5">
        <v>14.463306670382659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11.920065716809178</v>
      </c>
      <c r="E90" s="5">
        <v>11.132068714116318</v>
      </c>
      <c r="F90" s="5">
        <v>11.179173472029877</v>
      </c>
      <c r="G90" s="5">
        <v>11.011633599263535</v>
      </c>
      <c r="H90" s="5">
        <v>10.805555467366869</v>
      </c>
      <c r="I90" s="5">
        <v>15.073537927853737</v>
      </c>
      <c r="J90" s="5">
        <v>14.250123750198743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12.56246073263628</v>
      </c>
      <c r="E91" s="5">
        <v>10.680949187899465</v>
      </c>
      <c r="F91" s="5">
        <v>10.541797559121489</v>
      </c>
      <c r="G91" s="5">
        <v>10.987289297693549</v>
      </c>
      <c r="H91" s="5">
        <v>11.093548579037117</v>
      </c>
      <c r="I91" s="5">
        <v>13.731513688949768</v>
      </c>
      <c r="J91" s="5">
        <v>13.920462836515917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13.121879972310198</v>
      </c>
      <c r="E92" s="5">
        <v>12.880053788073754</v>
      </c>
      <c r="F92" s="5">
        <v>12.607533626139743</v>
      </c>
      <c r="G92" s="5">
        <v>12.036688643689821</v>
      </c>
      <c r="H92" s="5">
        <v>12.972082681130015</v>
      </c>
      <c r="I92" s="5">
        <v>12.668942472880072</v>
      </c>
      <c r="J92" s="5">
        <v>12.908516749577407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13.561909773280085</v>
      </c>
      <c r="E93" s="5">
        <v>12.702295044481026</v>
      </c>
      <c r="F93" s="5">
        <v>11.386491170255395</v>
      </c>
      <c r="G93" s="5">
        <v>12.362303739907333</v>
      </c>
      <c r="H93" s="5">
        <v>12.881992130789126</v>
      </c>
      <c r="I93" s="5">
        <v>11.907276505061771</v>
      </c>
      <c r="J93" s="5">
        <v>11.255921219140133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11.711621985724783</v>
      </c>
      <c r="E94" s="5">
        <v>12.042998066298619</v>
      </c>
      <c r="F94" s="5">
        <v>10.733820190856108</v>
      </c>
      <c r="G94" s="5">
        <v>11.302294231951329</v>
      </c>
      <c r="H94" s="5">
        <v>11.2330875452038</v>
      </c>
      <c r="I94" s="5">
        <v>11.524103061005292</v>
      </c>
      <c r="J94" s="5">
        <v>12.351678867438276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10.574758014639118</v>
      </c>
      <c r="E95" s="5">
        <v>10.604971999786518</v>
      </c>
      <c r="F95" s="5">
        <v>9.9629929323469675</v>
      </c>
      <c r="G95" s="5">
        <v>10.263005860665638</v>
      </c>
      <c r="H95" s="5">
        <v>11.482087986188507</v>
      </c>
      <c r="I95" s="5">
        <v>10.333466627653731</v>
      </c>
      <c r="J95" s="5">
        <v>11.119649679572339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9.5462894396860776</v>
      </c>
      <c r="E96" s="5">
        <v>8.7394702887587155</v>
      </c>
      <c r="F96" s="5">
        <v>7.2609951992378683</v>
      </c>
      <c r="G96" s="5">
        <v>7.8894342932048822</v>
      </c>
      <c r="H96" s="5">
        <v>9.5287852654347134</v>
      </c>
      <c r="I96" s="5">
        <v>10.125213623586328</v>
      </c>
      <c r="J96" s="5">
        <v>8.669045250266926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6.2495694102019206</v>
      </c>
      <c r="E97" s="5">
        <v>6.5034018460554597</v>
      </c>
      <c r="F97" s="5">
        <v>6.3785449480467102</v>
      </c>
      <c r="G97" s="5">
        <v>6.3394065244166207</v>
      </c>
      <c r="H97" s="5">
        <v>8.6167983030582196</v>
      </c>
      <c r="I97" s="5">
        <v>6.5401557374736035</v>
      </c>
      <c r="J97" s="5">
        <v>6.5654592695233891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4.6165863933531641</v>
      </c>
      <c r="E98" s="5">
        <v>4.7710748364906506</v>
      </c>
      <c r="F98" s="5">
        <v>4.2059921290070834</v>
      </c>
      <c r="G98" s="5">
        <v>4.6071348275510582</v>
      </c>
      <c r="H98" s="5">
        <v>4.4881831596719373</v>
      </c>
      <c r="I98" s="5">
        <v>6.3244506977211978</v>
      </c>
      <c r="J98" s="5">
        <v>5.4022951030764119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3.4893686103990547</v>
      </c>
      <c r="E99" s="5">
        <v>4.0565680771353225</v>
      </c>
      <c r="F99" s="5">
        <v>3.6844664419998052</v>
      </c>
      <c r="G99" s="5">
        <v>3.5574210573844107</v>
      </c>
      <c r="H99" s="5">
        <v>4.1498011871133951</v>
      </c>
      <c r="I99" s="5">
        <v>4.9231823193421071</v>
      </c>
      <c r="J99" s="5">
        <v>4.1198889048916323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3.1601488889851459</v>
      </c>
      <c r="E100" s="5">
        <v>3.2626382085273056</v>
      </c>
      <c r="F100" s="5">
        <v>3.1913305978203468</v>
      </c>
      <c r="G100" s="5">
        <v>3.1596720375291407</v>
      </c>
      <c r="H100" s="5">
        <v>3.2084788369577009</v>
      </c>
      <c r="I100" s="5">
        <v>4.2025068401297752</v>
      </c>
      <c r="J100" s="5">
        <v>3.1794456675216685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3.1591148116463161</v>
      </c>
      <c r="E101" s="5">
        <v>2.1916896662196099</v>
      </c>
      <c r="F101" s="5">
        <v>2.7491549100859367</v>
      </c>
      <c r="G101" s="5">
        <v>2.3756862249504271</v>
      </c>
      <c r="H101" s="5">
        <v>2.3446077810840942</v>
      </c>
      <c r="I101" s="5">
        <v>3.4450457623751998</v>
      </c>
      <c r="J101" s="5">
        <v>2.6104255698074419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2.9292556006279833</v>
      </c>
      <c r="E102" s="5">
        <v>2.4862249542140802</v>
      </c>
      <c r="F102" s="5">
        <v>2.7881909439741892</v>
      </c>
      <c r="G102" s="5">
        <v>2.4347221063441595</v>
      </c>
      <c r="H102" s="5">
        <v>3.0114956423111772</v>
      </c>
      <c r="I102" s="5">
        <v>3.5397205299429544</v>
      </c>
      <c r="J102" s="5">
        <v>3.4381355673129175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2.7997883750582866</v>
      </c>
      <c r="E103" s="5">
        <v>2.9123913280711946</v>
      </c>
      <c r="F103" s="5">
        <v>3.3785629712617085</v>
      </c>
      <c r="G103" s="5">
        <v>3.1472516414814136</v>
      </c>
      <c r="H103" s="5">
        <v>3.480849872664658</v>
      </c>
      <c r="I103" s="5">
        <v>4.3787394686149792</v>
      </c>
      <c r="J103" s="5">
        <v>3.3702509751626604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4.6218599472028092</v>
      </c>
      <c r="E104" s="5">
        <v>5.1710684515673755</v>
      </c>
      <c r="F104" s="5">
        <v>4.6987003769831235</v>
      </c>
      <c r="G104" s="5">
        <v>4.5841473592596582</v>
      </c>
      <c r="H104" s="5">
        <v>4.5416745429904903</v>
      </c>
      <c r="I104" s="5">
        <v>6.0710666731917478</v>
      </c>
      <c r="J104" s="5">
        <v>5.5303552060910599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9.4570822628013822</v>
      </c>
      <c r="E105" s="5">
        <v>8.4902041299499782</v>
      </c>
      <c r="F105" s="5">
        <v>8.3109142804170428</v>
      </c>
      <c r="G105" s="5">
        <v>8.2739598179939513</v>
      </c>
      <c r="H105" s="5">
        <v>8.3289196966330881</v>
      </c>
      <c r="I105" s="5">
        <v>12.655904450330626</v>
      </c>
      <c r="J105" s="5">
        <v>10.1426298929462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18.696649801259376</v>
      </c>
      <c r="E106" s="5">
        <v>16.994848804219426</v>
      </c>
      <c r="F106" s="5">
        <v>15.788447056038127</v>
      </c>
      <c r="G106" s="5">
        <v>13.934833375682748</v>
      </c>
      <c r="H106" s="5">
        <v>15.04140665463335</v>
      </c>
      <c r="I106" s="5">
        <v>19.046671541398119</v>
      </c>
      <c r="J106" s="5">
        <v>16.16665572788159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20.16520098878852</v>
      </c>
      <c r="E107" s="5">
        <v>18.637900816798162</v>
      </c>
      <c r="F107" s="5">
        <v>17.180414261235924</v>
      </c>
      <c r="G107" s="5">
        <v>16.087552163521522</v>
      </c>
      <c r="H107" s="5">
        <v>16.995840506920938</v>
      </c>
      <c r="I107" s="5">
        <v>22.084628390674489</v>
      </c>
      <c r="J107" s="5">
        <v>17.101653767438197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19.251621265918605</v>
      </c>
      <c r="E108" s="5">
        <v>17.606351421838511</v>
      </c>
      <c r="F108" s="5">
        <v>17.040450781818333</v>
      </c>
      <c r="G108" s="5">
        <v>15.224285000109555</v>
      </c>
      <c r="H108" s="5">
        <v>16.735102302241536</v>
      </c>
      <c r="I108" s="5">
        <v>22.313045428304527</v>
      </c>
      <c r="J108" s="5">
        <v>19.252702464476531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17.640065896479094</v>
      </c>
      <c r="E109" s="5">
        <v>16.596351637950249</v>
      </c>
      <c r="F109" s="5">
        <v>15.812295301151721</v>
      </c>
      <c r="G109" s="5">
        <v>13.745333415184543</v>
      </c>
      <c r="H109" s="5">
        <v>15.910551767472167</v>
      </c>
      <c r="I109" s="5">
        <v>21.695377535161871</v>
      </c>
      <c r="J109" s="5">
        <v>18.141094038692891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16.496350005832678</v>
      </c>
      <c r="E110" s="5">
        <v>15.133100831869626</v>
      </c>
      <c r="F110" s="5">
        <v>14.497407296369675</v>
      </c>
      <c r="G110" s="5">
        <v>14.211596690027108</v>
      </c>
      <c r="H110" s="5">
        <v>14.177223371680981</v>
      </c>
      <c r="I110" s="5">
        <v>19.568712526634531</v>
      </c>
      <c r="J110" s="5">
        <v>18.600562210883474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17.373787062380352</v>
      </c>
      <c r="E111" s="5">
        <v>14.860951738521676</v>
      </c>
      <c r="F111" s="5">
        <v>13.513548938935683</v>
      </c>
      <c r="G111" s="5">
        <v>13.530255476409881</v>
      </c>
      <c r="H111" s="5">
        <v>13.740335931867806</v>
      </c>
      <c r="I111" s="5">
        <v>19.55930169336904</v>
      </c>
      <c r="J111" s="5">
        <v>16.72013445157776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15.143968130781371</v>
      </c>
      <c r="E112" s="5">
        <v>14.102338046785423</v>
      </c>
      <c r="F112" s="5">
        <v>13.059449128644474</v>
      </c>
      <c r="G112" s="5">
        <v>13.387504971523471</v>
      </c>
      <c r="H112" s="5">
        <v>14.110109722043687</v>
      </c>
      <c r="I112" s="5">
        <v>17.484632282348937</v>
      </c>
      <c r="J112" s="5">
        <v>15.802115538064937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13.696681821006816</v>
      </c>
      <c r="E113" s="5">
        <v>12.816650503021707</v>
      </c>
      <c r="F113" s="5">
        <v>11.941446821003471</v>
      </c>
      <c r="G113" s="5">
        <v>12.67535121622306</v>
      </c>
      <c r="H113" s="5">
        <v>11.001542090547234</v>
      </c>
      <c r="I113" s="5">
        <v>17.155772780057923</v>
      </c>
      <c r="J113" s="5">
        <v>14.97342650396795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14.104575609990231</v>
      </c>
      <c r="E114" s="5">
        <v>13.36291413649419</v>
      </c>
      <c r="F114" s="5">
        <v>12.392848236234112</v>
      </c>
      <c r="G114" s="5">
        <v>12.213081009257888</v>
      </c>
      <c r="H114" s="5">
        <v>12.685692419549106</v>
      </c>
      <c r="I114" s="5">
        <v>15.563856571535748</v>
      </c>
      <c r="J114" s="5">
        <v>14.956356078502681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12.835283290239333</v>
      </c>
      <c r="E115" s="5">
        <v>12.945926963886098</v>
      </c>
      <c r="F115" s="5">
        <v>12.196105071160904</v>
      </c>
      <c r="G115" s="5">
        <v>12.474153031607672</v>
      </c>
      <c r="H115" s="5">
        <v>12.57846040177435</v>
      </c>
      <c r="I115" s="5">
        <v>14.425288645132865</v>
      </c>
      <c r="J115" s="5">
        <v>13.841566338378104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14.829767278599983</v>
      </c>
      <c r="E116" s="5">
        <v>13.536993178129551</v>
      </c>
      <c r="F116" s="5">
        <v>11.49146101222304</v>
      </c>
      <c r="G116" s="5">
        <v>12.783425281818172</v>
      </c>
      <c r="H116" s="5">
        <v>13.790559391385735</v>
      </c>
      <c r="I116" s="5">
        <v>12.536388570288441</v>
      </c>
      <c r="J116" s="5">
        <v>13.728527288224155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12.969355695442356</v>
      </c>
      <c r="E117" s="5">
        <v>12.546909015554336</v>
      </c>
      <c r="F117" s="5">
        <v>12.875618096374891</v>
      </c>
      <c r="G117" s="5">
        <v>12.801516633691673</v>
      </c>
      <c r="H117" s="5">
        <v>14.304547116550193</v>
      </c>
      <c r="I117" s="5">
        <v>14.000330205841557</v>
      </c>
      <c r="J117" s="5">
        <v>13.485470061872546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12.689925233488141</v>
      </c>
      <c r="E118" s="5">
        <v>12.468735922466456</v>
      </c>
      <c r="F118" s="5">
        <v>12.145140057601964</v>
      </c>
      <c r="G118" s="5">
        <v>12.158863753856583</v>
      </c>
      <c r="H118" s="5">
        <v>14.266377426630886</v>
      </c>
      <c r="I118" s="5">
        <v>13.027380185469632</v>
      </c>
      <c r="J118" s="5">
        <v>11.475391542381763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11.264509740762957</v>
      </c>
      <c r="E119" s="5">
        <v>11.41226451737303</v>
      </c>
      <c r="F119" s="5">
        <v>12.013694502455486</v>
      </c>
      <c r="G119" s="5">
        <v>9.6467139408621208</v>
      </c>
      <c r="H119" s="5">
        <v>12.093263214361761</v>
      </c>
      <c r="I119" s="5">
        <v>11.05102867818956</v>
      </c>
      <c r="J119" s="5">
        <v>10.935587418942125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9.6313185858748138</v>
      </c>
      <c r="E120" s="5">
        <v>9.1565157818199996</v>
      </c>
      <c r="F120" s="5">
        <v>9.2538934013090905</v>
      </c>
      <c r="G120" s="5">
        <v>8.7519764887816134</v>
      </c>
      <c r="H120" s="5">
        <v>9.5916912318233969</v>
      </c>
      <c r="I120" s="5">
        <v>9.6568262919111518</v>
      </c>
      <c r="J120" s="5">
        <v>9.8691334511621172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6.4354552407577508</v>
      </c>
      <c r="E121" s="5">
        <v>6.9154913486058032</v>
      </c>
      <c r="F121" s="5">
        <v>6.9469141789575373</v>
      </c>
      <c r="G121" s="5">
        <v>7.3318795882614909</v>
      </c>
      <c r="H121" s="5">
        <v>7.4268715895139836</v>
      </c>
      <c r="I121" s="5">
        <v>6.9858128384754865</v>
      </c>
      <c r="J121" s="5">
        <v>6.5361749475724853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4.5330816950504849</v>
      </c>
      <c r="E122" s="5">
        <v>4.6232793294747392</v>
      </c>
      <c r="F122" s="5">
        <v>5.0269350976103038</v>
      </c>
      <c r="G122" s="5">
        <v>4.9526075626255119</v>
      </c>
      <c r="H122" s="5">
        <v>5.0737454904655941</v>
      </c>
      <c r="I122" s="5">
        <v>5.6113383519278548</v>
      </c>
      <c r="J122" s="5">
        <v>5.8954231167097824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3.4327188259639265</v>
      </c>
      <c r="E123" s="5">
        <v>4.0556312345732373</v>
      </c>
      <c r="F123" s="5">
        <v>3.8010551397608441</v>
      </c>
      <c r="G123" s="5">
        <v>4.1443660666839071</v>
      </c>
      <c r="H123" s="5">
        <v>3.6396603501360643</v>
      </c>
      <c r="I123" s="5">
        <v>4.7339663304046331</v>
      </c>
      <c r="J123" s="5">
        <v>4.4560347700504881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2.5945237612500454</v>
      </c>
      <c r="E124" s="5">
        <v>2.9954985840807202</v>
      </c>
      <c r="F124" s="5">
        <v>3.2078599151853151</v>
      </c>
      <c r="G124" s="5">
        <v>2.6124109166498974</v>
      </c>
      <c r="H124" s="5">
        <v>3.5719975733361133</v>
      </c>
      <c r="I124" s="5">
        <v>3.6939626560964505</v>
      </c>
      <c r="J124" s="5">
        <v>3.8985362524074345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2.6749437447362086</v>
      </c>
      <c r="E125" s="5">
        <v>2.8128442956191813</v>
      </c>
      <c r="F125" s="5">
        <v>2.7662542891452016</v>
      </c>
      <c r="G125" s="5">
        <v>2.7411701462558904</v>
      </c>
      <c r="H125" s="5">
        <v>2.6497257334990953</v>
      </c>
      <c r="I125" s="5">
        <v>3.4393969692226261</v>
      </c>
      <c r="J125" s="5">
        <v>3.5525247698933486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2.7825917587793656</v>
      </c>
      <c r="E126" s="5">
        <v>2.4009622613731767</v>
      </c>
      <c r="F126" s="5">
        <v>2.7039353478776174</v>
      </c>
      <c r="G126" s="5">
        <v>2.8032026270591377</v>
      </c>
      <c r="H126" s="5">
        <v>3.1324444202838135</v>
      </c>
      <c r="I126" s="5">
        <v>3.0711053262442087</v>
      </c>
      <c r="J126" s="5">
        <v>3.3517413650411028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3.1307658025305636</v>
      </c>
      <c r="E127" s="5">
        <v>3.2533385805148378</v>
      </c>
      <c r="F127" s="5">
        <v>3.2130057351208277</v>
      </c>
      <c r="G127" s="5">
        <v>2.9964398916288193</v>
      </c>
      <c r="H127" s="5">
        <v>3.275256273000748</v>
      </c>
      <c r="I127" s="5">
        <v>4.2694332641370565</v>
      </c>
      <c r="J127" s="5">
        <v>3.2620379712137315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4.9502817422573786</v>
      </c>
      <c r="E128" s="5">
        <v>4.574772619235576</v>
      </c>
      <c r="F128" s="5">
        <v>4.3068558376724857</v>
      </c>
      <c r="G128" s="5">
        <v>4.6162802750047875</v>
      </c>
      <c r="H128" s="5">
        <v>4.9553186602569017</v>
      </c>
      <c r="I128" s="5">
        <v>5.4353765699192138</v>
      </c>
      <c r="J128" s="5">
        <v>5.2572828375282592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9.4683767965878776</v>
      </c>
      <c r="E129" s="5">
        <v>8.6968362110426494</v>
      </c>
      <c r="F129" s="5">
        <v>7.2701595106732606</v>
      </c>
      <c r="G129" s="5">
        <v>8.5727340920791484</v>
      </c>
      <c r="H129" s="5">
        <v>8.2142463937008738</v>
      </c>
      <c r="I129" s="5">
        <v>11.408012751699394</v>
      </c>
      <c r="J129" s="5">
        <v>9.6425584773231758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16.502905403227096</v>
      </c>
      <c r="E130" s="5">
        <v>15.529099805260548</v>
      </c>
      <c r="F130" s="5">
        <v>13.561384263500441</v>
      </c>
      <c r="G130" s="5">
        <v>13.131769271795314</v>
      </c>
      <c r="H130" s="5">
        <v>14.38835797317088</v>
      </c>
      <c r="I130" s="5">
        <v>18.676232758110238</v>
      </c>
      <c r="J130" s="5">
        <v>13.782594193171061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18.483582966030834</v>
      </c>
      <c r="E131" s="5">
        <v>17.468327766039181</v>
      </c>
      <c r="F131" s="5">
        <v>15.618220954802057</v>
      </c>
      <c r="G131" s="5">
        <v>14.622828256903201</v>
      </c>
      <c r="H131" s="5">
        <v>15.96424222964488</v>
      </c>
      <c r="I131" s="5">
        <v>21.609184777511135</v>
      </c>
      <c r="J131" s="5">
        <v>18.019965847734802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18.439105172101414</v>
      </c>
      <c r="E132" s="5">
        <v>17.716781847322004</v>
      </c>
      <c r="F132" s="5">
        <v>14.873237051872886</v>
      </c>
      <c r="G132" s="5">
        <v>14.636950964493458</v>
      </c>
      <c r="H132" s="5">
        <v>14.354587128782953</v>
      </c>
      <c r="I132" s="5">
        <v>21.29425920602192</v>
      </c>
      <c r="J132" s="5">
        <v>18.053080004790381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17.13254273858124</v>
      </c>
      <c r="E133" s="5">
        <v>15.906516050128031</v>
      </c>
      <c r="F133" s="5">
        <v>14.674538754644905</v>
      </c>
      <c r="G133" s="5">
        <v>13.445474984497007</v>
      </c>
      <c r="H133" s="5">
        <v>13.951679285201831</v>
      </c>
      <c r="I133" s="5">
        <v>21.082721856556574</v>
      </c>
      <c r="J133" s="5">
        <v>18.800688940364896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16.556010469494677</v>
      </c>
      <c r="E134" s="5">
        <v>14.527331975374276</v>
      </c>
      <c r="F134" s="5">
        <v>14.44849058178022</v>
      </c>
      <c r="G134" s="5">
        <v>13.086001793708999</v>
      </c>
      <c r="H134" s="5">
        <v>14.316678039226218</v>
      </c>
      <c r="I134" s="5">
        <v>20.026146122475843</v>
      </c>
      <c r="J134" s="5">
        <v>17.448723257782781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16.860552705417504</v>
      </c>
      <c r="E135" s="5">
        <v>15.07799437998028</v>
      </c>
      <c r="F135" s="5">
        <v>13.345400513275269</v>
      </c>
      <c r="G135" s="5">
        <v>14.323408995755198</v>
      </c>
      <c r="H135" s="5">
        <v>14.889810509463091</v>
      </c>
      <c r="I135" s="5">
        <v>19.615942595943221</v>
      </c>
      <c r="J135" s="5">
        <v>16.840838960856178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15.950187422916359</v>
      </c>
      <c r="E136" s="5">
        <v>13.322716917524813</v>
      </c>
      <c r="F136" s="5">
        <v>13.979933239739861</v>
      </c>
      <c r="G136" s="5">
        <v>12.628179252284276</v>
      </c>
      <c r="H136" s="5">
        <v>14.865327729789048</v>
      </c>
      <c r="I136" s="5">
        <v>18.609134036382923</v>
      </c>
      <c r="J136" s="5">
        <v>16.143859358508642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12.963364516217228</v>
      </c>
      <c r="E137" s="5">
        <v>13.552902399847751</v>
      </c>
      <c r="F137" s="5">
        <v>11.733865434395087</v>
      </c>
      <c r="G137" s="5">
        <v>11.962394654364498</v>
      </c>
      <c r="H137" s="5">
        <v>12.932668951982983</v>
      </c>
      <c r="I137" s="5">
        <v>16.795906050009723</v>
      </c>
      <c r="J137" s="5">
        <v>14.006244589333006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14.049352673094599</v>
      </c>
      <c r="E138" s="5">
        <v>12.98346368629706</v>
      </c>
      <c r="F138" s="5">
        <v>12.223404215813938</v>
      </c>
      <c r="G138" s="5">
        <v>11.918758543709011</v>
      </c>
      <c r="H138" s="5">
        <v>13.778529098013651</v>
      </c>
      <c r="I138" s="5">
        <v>14.799569482893077</v>
      </c>
      <c r="J138" s="5">
        <v>13.502628757536625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13.807988812897589</v>
      </c>
      <c r="E139" s="5">
        <v>11.938458936454225</v>
      </c>
      <c r="F139" s="5">
        <v>11.966708340567713</v>
      </c>
      <c r="G139" s="5">
        <v>11.018322677441423</v>
      </c>
      <c r="H139" s="5">
        <v>12.377048779152283</v>
      </c>
      <c r="I139" s="5">
        <v>14.787304812320933</v>
      </c>
      <c r="J139" s="5">
        <v>13.27469109917361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13.339313801036711</v>
      </c>
      <c r="E140" s="5">
        <v>14.411297015737782</v>
      </c>
      <c r="F140" s="5">
        <v>13.25553261655271</v>
      </c>
      <c r="G140" s="5">
        <v>12.943657803795819</v>
      </c>
      <c r="H140" s="5">
        <v>12.877733292885953</v>
      </c>
      <c r="I140" s="5">
        <v>13.401662894890004</v>
      </c>
      <c r="J140" s="5">
        <v>11.949849026746282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14.123739742317222</v>
      </c>
      <c r="E141" s="5">
        <v>13.486434482935302</v>
      </c>
      <c r="F141" s="5">
        <v>13.869112041052094</v>
      </c>
      <c r="G141" s="5">
        <v>12.313835980820944</v>
      </c>
      <c r="H141" s="5">
        <v>13.237203337703145</v>
      </c>
      <c r="I141" s="5">
        <v>13.072647706742835</v>
      </c>
      <c r="J141" s="5">
        <v>11.989348908521684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12.820409833495699</v>
      </c>
      <c r="E142" s="5">
        <v>12.556177350332099</v>
      </c>
      <c r="F142" s="5">
        <v>11.384458270144474</v>
      </c>
      <c r="G142" s="5">
        <v>11.472674914697571</v>
      </c>
      <c r="H142" s="5">
        <v>12.145333746422592</v>
      </c>
      <c r="I142" s="5">
        <v>11.835598820641746</v>
      </c>
      <c r="J142" s="5">
        <v>11.128622786115507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10.999412751070732</v>
      </c>
      <c r="E143" s="5">
        <v>10.842983187329033</v>
      </c>
      <c r="F143" s="5">
        <v>9.984159281190415</v>
      </c>
      <c r="G143" s="5">
        <v>10.563412693174344</v>
      </c>
      <c r="H143" s="5">
        <v>11.474929231025031</v>
      </c>
      <c r="I143" s="5">
        <v>11.170931597641003</v>
      </c>
      <c r="J143" s="5">
        <v>11.131906782091125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9.7847297109194393</v>
      </c>
      <c r="E144" s="5">
        <v>9.368170756245501</v>
      </c>
      <c r="F144" s="5">
        <v>8.4369902165867074</v>
      </c>
      <c r="G144" s="5">
        <v>8.8943256600786462</v>
      </c>
      <c r="H144" s="5">
        <v>10.260657880375366</v>
      </c>
      <c r="I144" s="5">
        <v>9.1125631854317835</v>
      </c>
      <c r="J144" s="5">
        <v>9.2841707231886055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7.0726583994911811</v>
      </c>
      <c r="E145" s="5">
        <v>7.1323516032142695</v>
      </c>
      <c r="F145" s="5">
        <v>6.4953242246354428</v>
      </c>
      <c r="G145" s="5">
        <v>6.5921412844970373</v>
      </c>
      <c r="H145" s="5">
        <v>6.9852760856181231</v>
      </c>
      <c r="I145" s="5">
        <v>6.9905929580583344</v>
      </c>
      <c r="J145" s="5">
        <v>6.6402948580032426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5.8280609384615225</v>
      </c>
      <c r="E146" s="5">
        <v>4.6020215788461662</v>
      </c>
      <c r="F146" s="5">
        <v>5.0594026557692411</v>
      </c>
      <c r="G146" s="5">
        <v>4.4328763807692235</v>
      </c>
      <c r="H146" s="5">
        <v>5.5531217192307638</v>
      </c>
      <c r="I146" s="5">
        <v>6.1365882692307672</v>
      </c>
      <c r="J146" s="5">
        <v>6.6529453269230787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3.7391544692307623</v>
      </c>
      <c r="E147" s="5">
        <v>3.6108693230769258</v>
      </c>
      <c r="F147" s="5">
        <v>4.2128093826923152</v>
      </c>
      <c r="G147" s="5">
        <v>3.3580666230769194</v>
      </c>
      <c r="H147" s="5">
        <v>4.0513271403846147</v>
      </c>
      <c r="I147" s="5">
        <v>4.607471192307683</v>
      </c>
      <c r="J147" s="5">
        <v>5.483639784615379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3.2702664923076856</v>
      </c>
      <c r="E148" s="5">
        <v>2.8062023019230784</v>
      </c>
      <c r="F148" s="5">
        <v>3.2452742134615371</v>
      </c>
      <c r="G148" s="5">
        <v>2.7603057423076893</v>
      </c>
      <c r="H148" s="5">
        <v>3.5784722980769228</v>
      </c>
      <c r="I148" s="5">
        <v>3.8026727307692263</v>
      </c>
      <c r="J148" s="5">
        <v>3.9514463153846102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3.2345546384615309</v>
      </c>
      <c r="E149" s="5">
        <v>2.8062023019230775</v>
      </c>
      <c r="F149" s="5">
        <v>2.4389949057692282</v>
      </c>
      <c r="G149" s="5">
        <v>2.9091390076923052</v>
      </c>
      <c r="H149" s="5">
        <v>2.8701486634615354</v>
      </c>
      <c r="I149" s="5">
        <v>3.6215930769230704</v>
      </c>
      <c r="J149" s="5">
        <v>3.7498419115384567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3.1292351769230704</v>
      </c>
      <c r="E150" s="5">
        <v>2.3803282076923056</v>
      </c>
      <c r="F150" s="5">
        <v>2.559936801923075</v>
      </c>
      <c r="G150" s="5">
        <v>2.5153186307692299</v>
      </c>
      <c r="H150" s="5">
        <v>2.688847507692306</v>
      </c>
      <c r="I150" s="5">
        <v>3.0381141923076926</v>
      </c>
      <c r="J150" s="5">
        <v>3.7095210307692268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2.9506588846153781</v>
      </c>
      <c r="E151" s="5">
        <v>3.0080873596153874</v>
      </c>
      <c r="F151" s="5">
        <v>3.0437043865384621</v>
      </c>
      <c r="G151" s="5">
        <v>2.4319328807692293</v>
      </c>
      <c r="H151" s="5">
        <v>3.0718554788461532</v>
      </c>
      <c r="I151" s="5">
        <v>3.641713038461535</v>
      </c>
      <c r="J151" s="5">
        <v>3.467595746153842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4.523050223076913</v>
      </c>
      <c r="E152" s="5">
        <v>5.7114316596153945</v>
      </c>
      <c r="F152" s="5">
        <v>4.4950071403846206</v>
      </c>
      <c r="G152" s="5">
        <v>4.0852727499999935</v>
      </c>
      <c r="H152" s="5">
        <v>4.8475803884615427</v>
      </c>
      <c r="I152" s="5">
        <v>5.1909500769230714</v>
      </c>
      <c r="J152" s="5">
        <v>5.2417144999999961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7.6147404230769054</v>
      </c>
      <c r="E153" s="5">
        <v>7.6668435096154006</v>
      </c>
      <c r="F153" s="5">
        <v>6.5107054096154009</v>
      </c>
      <c r="G153" s="5">
        <v>6.1477861615384519</v>
      </c>
      <c r="H153" s="5">
        <v>6.9148589846153747</v>
      </c>
      <c r="I153" s="5">
        <v>9.5569817307692393</v>
      </c>
      <c r="J153" s="5">
        <v>9.9592575500000162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15.684620399999956</v>
      </c>
      <c r="E154" s="5">
        <v>15.113528928846211</v>
      </c>
      <c r="F154" s="5">
        <v>14.109887884615429</v>
      </c>
      <c r="G154" s="5">
        <v>12.222526849999973</v>
      </c>
      <c r="H154" s="5">
        <v>13.348948738461543</v>
      </c>
      <c r="I154" s="5">
        <v>17.947005692307734</v>
      </c>
      <c r="J154" s="5">
        <v>15.019528086538431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17.479548938461495</v>
      </c>
      <c r="E155" s="5">
        <v>15.312540776923129</v>
      </c>
      <c r="F155" s="5">
        <v>14.311457711538507</v>
      </c>
      <c r="G155" s="5">
        <v>14.590461999999967</v>
      </c>
      <c r="H155" s="5">
        <v>15.995067669230783</v>
      </c>
      <c r="I155" s="5">
        <v>18.510364615384663</v>
      </c>
      <c r="J155" s="5">
        <v>15.34209513269229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16.463967392307644</v>
      </c>
      <c r="E156" s="5">
        <v>14.982820528846199</v>
      </c>
      <c r="F156" s="5">
        <v>14.452556590384663</v>
      </c>
      <c r="G156" s="5">
        <v>13.362784123076896</v>
      </c>
      <c r="H156" s="5">
        <v>13.604823190384625</v>
      </c>
      <c r="I156" s="5">
        <v>19.918761923076968</v>
      </c>
      <c r="J156" s="5">
        <v>17.902471061538439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14.722131330769185</v>
      </c>
      <c r="E157" s="5">
        <v>13.000516017307721</v>
      </c>
      <c r="F157" s="5">
        <v>13.444707455769274</v>
      </c>
      <c r="G157" s="5">
        <v>12.020036130769201</v>
      </c>
      <c r="H157" s="5">
        <v>13.178654119230746</v>
      </c>
      <c r="I157" s="5">
        <v>18.912763846153911</v>
      </c>
      <c r="J157" s="5">
        <v>15.886427023076903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13.824684084615342</v>
      </c>
      <c r="E158" s="5">
        <v>13.185085778846192</v>
      </c>
      <c r="F158" s="5">
        <v>12.920625905769267</v>
      </c>
      <c r="G158" s="5">
        <v>13.350016026923052</v>
      </c>
      <c r="H158" s="5">
        <v>12.814876917307707</v>
      </c>
      <c r="I158" s="5">
        <v>18.309165000000043</v>
      </c>
      <c r="J158" s="5">
        <v>16.914609482692285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13.208348861538427</v>
      </c>
      <c r="E159" s="5">
        <v>11.640148200000031</v>
      </c>
      <c r="F159" s="5">
        <v>11.932933753846186</v>
      </c>
      <c r="G159" s="5">
        <v>12.243050153846129</v>
      </c>
      <c r="H159" s="5">
        <v>12.884750651923055</v>
      </c>
      <c r="I159" s="5">
        <v>16.900767692307753</v>
      </c>
      <c r="J159" s="5">
        <v>14.757442361538459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13.607629230769188</v>
      </c>
      <c r="E160" s="5">
        <v>12.424626715384663</v>
      </c>
      <c r="F160" s="5">
        <v>12.194974528846197</v>
      </c>
      <c r="G160" s="5">
        <v>12.432930026923056</v>
      </c>
      <c r="H160" s="5">
        <v>13.966250611538467</v>
      </c>
      <c r="I160" s="5">
        <v>15.814289769230822</v>
      </c>
      <c r="J160" s="5">
        <v>13.910703865384608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13.853080469230726</v>
      </c>
      <c r="E161" s="5">
        <v>12.405395946153867</v>
      </c>
      <c r="F161" s="5">
        <v>13.726905213461578</v>
      </c>
      <c r="G161" s="5">
        <v>12.911271438461513</v>
      </c>
      <c r="H161" s="5">
        <v>13.443927694230759</v>
      </c>
      <c r="I161" s="5">
        <v>15.29117076923081</v>
      </c>
      <c r="J161" s="5">
        <v>12.80187964423077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13.019724438461511</v>
      </c>
      <c r="E162" s="5">
        <v>12.243887900000026</v>
      </c>
      <c r="F162" s="5">
        <v>12.75937004423079</v>
      </c>
      <c r="G162" s="5">
        <v>12.236587480769213</v>
      </c>
      <c r="H162" s="5">
        <v>13.283032198076901</v>
      </c>
      <c r="I162" s="5">
        <v>14.66745196153847</v>
      </c>
      <c r="J162" s="5">
        <v>12.701077442307703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12.696433561538429</v>
      </c>
      <c r="E163" s="5">
        <v>11.177728040384652</v>
      </c>
      <c r="F163" s="5">
        <v>12.739213061538509</v>
      </c>
      <c r="G163" s="5">
        <v>12.45733093461536</v>
      </c>
      <c r="H163" s="5">
        <v>12.845856590384622</v>
      </c>
      <c r="I163" s="5">
        <v>14.104093038461579</v>
      </c>
      <c r="J163" s="5">
        <v>12.136585111538473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12.505958992307656</v>
      </c>
      <c r="E164" s="5">
        <v>14.547293030769261</v>
      </c>
      <c r="F164" s="5">
        <v>13.928475040384642</v>
      </c>
      <c r="G164" s="5">
        <v>13.729775773076893</v>
      </c>
      <c r="H164" s="5">
        <v>13.309312309615366</v>
      </c>
      <c r="I164" s="5">
        <v>13.70169380769231</v>
      </c>
      <c r="J164" s="5">
        <v>12.600275240384615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11.461964038461502</v>
      </c>
      <c r="E165" s="5">
        <v>13.557098511538507</v>
      </c>
      <c r="F165" s="5">
        <v>14.130044867307729</v>
      </c>
      <c r="G165" s="5">
        <v>13.194720088461517</v>
      </c>
      <c r="H165" s="5">
        <v>12.687310874999991</v>
      </c>
      <c r="I165" s="5">
        <v>12.534736038461562</v>
      </c>
      <c r="J165" s="5">
        <v>11.693055423076942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11.711064499999971</v>
      </c>
      <c r="E166" s="5">
        <v>13.33502494807696</v>
      </c>
      <c r="F166" s="5">
        <v>12.799684009615415</v>
      </c>
      <c r="G166" s="5">
        <v>11.996770507692288</v>
      </c>
      <c r="H166" s="5">
        <v>12.910598240384616</v>
      </c>
      <c r="I166" s="5">
        <v>12.25305657692309</v>
      </c>
      <c r="J166" s="5">
        <v>11.35032793653847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10.026937769230743</v>
      </c>
      <c r="E167" s="5">
        <v>10.487487898076951</v>
      </c>
      <c r="F167" s="5">
        <v>10.239747207692327</v>
      </c>
      <c r="G167" s="5">
        <v>11.694248338461517</v>
      </c>
      <c r="H167" s="5">
        <v>12.087322513461535</v>
      </c>
      <c r="I167" s="5">
        <v>11.448258115384629</v>
      </c>
      <c r="J167" s="5">
        <v>9.898776228846172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9.0186546692307488</v>
      </c>
      <c r="E168" s="5">
        <v>8.1715561538461703</v>
      </c>
      <c r="F168" s="5">
        <v>8.103107042307709</v>
      </c>
      <c r="G168" s="5">
        <v>8.298855461538448</v>
      </c>
      <c r="H168" s="5">
        <v>10.187988755769224</v>
      </c>
      <c r="I168" s="5">
        <v>9.939261000000009</v>
      </c>
      <c r="J168" s="5">
        <v>8.1649783557692466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6.3418093615384468</v>
      </c>
      <c r="E169" s="5">
        <v>7.3986465153846321</v>
      </c>
      <c r="F169" s="5">
        <v>7.1154148903846268</v>
      </c>
      <c r="G169" s="5">
        <v>7.9192529653846018</v>
      </c>
      <c r="H169" s="5">
        <v>7.6741354288461325</v>
      </c>
      <c r="I169" s="5">
        <v>7.8870249230769263</v>
      </c>
      <c r="J169" s="5">
        <v>7.5803255846153945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0.2821977576923077</v>
      </c>
      <c r="G170" s="5">
        <v>0.53360589999999997</v>
      </c>
      <c r="H170" s="5">
        <v>0.20405659615384616</v>
      </c>
      <c r="I170" s="5">
        <v>0.32191938461538461</v>
      </c>
      <c r="J170" s="5">
        <v>0.24192528461538459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0.26191530000000002</v>
      </c>
      <c r="E171" s="5">
        <v>0.24226206923076921</v>
      </c>
      <c r="F171" s="5">
        <v>0.30235474038461541</v>
      </c>
      <c r="G171" s="5">
        <v>0.26551041538461539</v>
      </c>
      <c r="H171" s="5">
        <v>0.28567923461538469</v>
      </c>
      <c r="I171" s="5">
        <v>0.18107965384615385</v>
      </c>
      <c r="J171" s="5">
        <v>0.16128352307692306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0.28167946153846157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0.44324127692307697</v>
      </c>
      <c r="E173" s="5">
        <v>0.16150804615384617</v>
      </c>
      <c r="F173" s="5">
        <v>0.2418837923076923</v>
      </c>
      <c r="G173" s="5">
        <v>0.34889616538461532</v>
      </c>
      <c r="H173" s="5">
        <v>0.28567923461538469</v>
      </c>
      <c r="I173" s="5">
        <v>0.22131957692307697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0.18073881538461539</v>
      </c>
      <c r="F174" s="5">
        <v>0.30235474038461541</v>
      </c>
      <c r="G174" s="5">
        <v>0.30784955769230771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0.18141284423076923</v>
      </c>
      <c r="G175" s="5">
        <v>0.38994277307692304</v>
      </c>
      <c r="H175" s="5">
        <v>0.20405659615384616</v>
      </c>
      <c r="I175" s="5">
        <v>0.18107965384615385</v>
      </c>
      <c r="J175" s="5">
        <v>0.20160440384615383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0.30282758653846148</v>
      </c>
      <c r="F176" s="5">
        <v>0.10078491346153846</v>
      </c>
      <c r="G176" s="5">
        <v>0.34889616538461532</v>
      </c>
      <c r="H176" s="5">
        <v>0.30491000384615385</v>
      </c>
      <c r="I176" s="5">
        <v>0.14083973076923076</v>
      </c>
      <c r="J176" s="5">
        <v>0.16128352307692306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0.28206263076923083</v>
      </c>
      <c r="E177" s="5">
        <v>0.20188505769230766</v>
      </c>
      <c r="F177" s="5">
        <v>0.10078491346153846</v>
      </c>
      <c r="G177" s="5">
        <v>0.16418643076923076</v>
      </c>
      <c r="H177" s="5">
        <v>0.16207038653846156</v>
      </c>
      <c r="I177" s="5">
        <v>0.12071976923076924</v>
      </c>
      <c r="J177" s="5">
        <v>0.2217648442307692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0.20188505769230769</v>
      </c>
      <c r="F178" s="5">
        <v>0.2418837923076923</v>
      </c>
      <c r="G178" s="5">
        <v>0.24627964615384607</v>
      </c>
      <c r="H178" s="5">
        <v>0.18247604615384613</v>
      </c>
      <c r="I178" s="5">
        <v>0.1609596923076923</v>
      </c>
      <c r="J178" s="5">
        <v>0.28224616538461539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0.32235729230769233</v>
      </c>
      <c r="E179" s="5">
        <v>0.30282758653846148</v>
      </c>
      <c r="F179" s="5">
        <v>0.20156982692307693</v>
      </c>
      <c r="G179" s="5">
        <v>0.24627964615384615</v>
      </c>
      <c r="H179" s="5">
        <v>0.22446225576923076</v>
      </c>
      <c r="I179" s="5">
        <v>0.26155950000000006</v>
      </c>
      <c r="J179" s="5">
        <v>0.24192528461538459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0.20055674615384614</v>
      </c>
      <c r="E180" s="5">
        <v>0.24226206923076921</v>
      </c>
      <c r="F180" s="5">
        <v>0.22172680961538463</v>
      </c>
      <c r="G180" s="5">
        <v>0.28732625384615379</v>
      </c>
      <c r="H180" s="5">
        <v>0.1212590673076923</v>
      </c>
      <c r="I180" s="5">
        <v>0.18107965384615385</v>
      </c>
      <c r="J180" s="5">
        <v>0.2217648442307692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9.9820092307692329E-2</v>
      </c>
      <c r="E181" s="5">
        <v>0.14131954038461542</v>
      </c>
      <c r="F181" s="5">
        <v>0.262040775</v>
      </c>
      <c r="G181" s="5">
        <v>0.26551041538461539</v>
      </c>
      <c r="H181" s="5">
        <v>0.18247604615384613</v>
      </c>
      <c r="I181" s="5">
        <v>0.36215930769230764</v>
      </c>
      <c r="J181" s="5">
        <v>0.24192528461538459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0.20055674615384617</v>
      </c>
      <c r="E182" s="5">
        <v>0.40377011538461532</v>
      </c>
      <c r="F182" s="5">
        <v>0.36282568846153845</v>
      </c>
      <c r="G182" s="5">
        <v>0.22446380769230773</v>
      </c>
      <c r="H182" s="5">
        <v>0.42499418076923084</v>
      </c>
      <c r="I182" s="5">
        <v>0.28167946153846157</v>
      </c>
      <c r="J182" s="5">
        <v>0.36288792692307698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0.32251172307692311</v>
      </c>
      <c r="G183" s="5">
        <v>0.34889616538461526</v>
      </c>
      <c r="H183" s="5">
        <v>0.22446225576923076</v>
      </c>
      <c r="I183" s="5">
        <v>0.38227926923076921</v>
      </c>
      <c r="J183" s="5">
        <v>0.24192528461538459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0.25824905384615388</v>
      </c>
      <c r="E184" s="5">
        <v>0.18169655192307693</v>
      </c>
      <c r="F184" s="5">
        <v>0.20156982692307693</v>
      </c>
      <c r="G184" s="5">
        <v>0.26680294999999987</v>
      </c>
      <c r="H184" s="5">
        <v>0.20405659615384614</v>
      </c>
      <c r="I184" s="5">
        <v>0.2615595</v>
      </c>
      <c r="J184" s="5">
        <v>0.40320880769230771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0.28263908076923072</v>
      </c>
      <c r="F185" s="5">
        <v>0.2418837923076923</v>
      </c>
      <c r="G185" s="5">
        <v>0.12313982307692307</v>
      </c>
      <c r="H185" s="5">
        <v>0.24486791538461541</v>
      </c>
      <c r="I185" s="5">
        <v>0.22131957692307697</v>
      </c>
      <c r="J185" s="5">
        <v>0.38304836730769237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0.34224686153846157</v>
      </c>
      <c r="F186" s="5">
        <v>0.22172680961538463</v>
      </c>
      <c r="G186" s="5">
        <v>0.16418643076923076</v>
      </c>
      <c r="H186" s="5">
        <v>0.20405659615384614</v>
      </c>
      <c r="I186" s="5">
        <v>0.10059980769230768</v>
      </c>
      <c r="J186" s="5">
        <v>0.16128352307692306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0.26191530000000002</v>
      </c>
      <c r="E187" s="5">
        <v>0.20092732115384612</v>
      </c>
      <c r="F187" s="5">
        <v>0.20156982692307693</v>
      </c>
      <c r="G187" s="5">
        <v>0.18470973461538459</v>
      </c>
      <c r="H187" s="5">
        <v>0.18365093653846154</v>
      </c>
      <c r="I187" s="5">
        <v>0.34203934615384618</v>
      </c>
      <c r="J187" s="5">
        <v>0.24192528461538459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0.20092732115384615</v>
      </c>
      <c r="F188" s="5">
        <v>0.2418837923076923</v>
      </c>
      <c r="G188" s="5">
        <v>0.18470973461538459</v>
      </c>
      <c r="H188" s="5">
        <v>0.24369302499999998</v>
      </c>
      <c r="I188" s="5">
        <v>0.28167946153846157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0.32052416923076932</v>
      </c>
      <c r="E189" s="5">
        <v>0.18169655192307693</v>
      </c>
      <c r="F189" s="5">
        <v>0.20156982692307693</v>
      </c>
      <c r="G189" s="5">
        <v>0.2642178807692307</v>
      </c>
      <c r="H189" s="5">
        <v>0.34689621346153854</v>
      </c>
      <c r="I189" s="5">
        <v>0.30179942307692315</v>
      </c>
      <c r="J189" s="5">
        <v>0.22176484423076925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0.18040941538461544</v>
      </c>
      <c r="E190" s="5">
        <v>0.34128912499999997</v>
      </c>
      <c r="F190" s="5">
        <v>0.2418837923076923</v>
      </c>
      <c r="G190" s="5">
        <v>0.22575634230769231</v>
      </c>
      <c r="H190" s="5">
        <v>0.22446225576923076</v>
      </c>
      <c r="I190" s="5">
        <v>0.28167946153846157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0.34250462307692309</v>
      </c>
      <c r="E191" s="5">
        <v>0.28263908076923072</v>
      </c>
      <c r="F191" s="5">
        <v>0.42329663653846156</v>
      </c>
      <c r="G191" s="5">
        <v>0.26680294999999998</v>
      </c>
      <c r="H191" s="5">
        <v>0.32649055384615389</v>
      </c>
      <c r="I191" s="5">
        <v>0.28167946153846163</v>
      </c>
      <c r="J191" s="5">
        <v>0.2217648442307692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0.26191530000000002</v>
      </c>
      <c r="E192" s="5">
        <v>0.28168134423076918</v>
      </c>
      <c r="F192" s="5">
        <v>0.44345361923076926</v>
      </c>
      <c r="G192" s="5">
        <v>0.34889616538461521</v>
      </c>
      <c r="H192" s="5">
        <v>0.30608489423076929</v>
      </c>
      <c r="I192" s="5">
        <v>0.38227926923076916</v>
      </c>
      <c r="J192" s="5">
        <v>0.2217648442307692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0.34250462307692309</v>
      </c>
      <c r="E193" s="5">
        <v>0.42395862115384614</v>
      </c>
      <c r="F193" s="5">
        <v>0.32251172307692311</v>
      </c>
      <c r="G193" s="5">
        <v>0.26551041538461528</v>
      </c>
      <c r="H193" s="5">
        <v>0.18365093653846154</v>
      </c>
      <c r="I193" s="5">
        <v>0.24143953846153848</v>
      </c>
      <c r="J193" s="5">
        <v>0.26208572499999999</v>
      </c>
    </row>
  </sheetData>
  <autoFilter ref="A1:J193" xr:uid="{15D68DD3-6A5B-4103-B6F1-2077462E41CC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D763-E57B-4178-AA31-1EF1AE70E389}">
  <dimension ref="A1:J193"/>
  <sheetViews>
    <sheetView workbookViewId="0"/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2.5261086967681674</v>
      </c>
      <c r="E2" s="5">
        <v>2.7127083706406947</v>
      </c>
      <c r="F2" s="5">
        <v>2.8357065991196446</v>
      </c>
      <c r="G2" s="5">
        <v>2.5975593667333388</v>
      </c>
      <c r="H2" s="5">
        <v>2.5939170127647824</v>
      </c>
      <c r="I2" s="5">
        <v>3.4327621939270925</v>
      </c>
      <c r="J2" s="5">
        <v>3.3893457207159901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1.8100048277327763</v>
      </c>
      <c r="E3" s="5">
        <v>2.1186144372257623</v>
      </c>
      <c r="F3" s="5">
        <v>2.1577884194402408</v>
      </c>
      <c r="G3" s="5">
        <v>2.1112283559787048</v>
      </c>
      <c r="H3" s="5">
        <v>2.5385164127153579</v>
      </c>
      <c r="I3" s="5">
        <v>2.6722719538484836</v>
      </c>
      <c r="J3" s="5">
        <v>3.2899982659989342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1.8800318226861714</v>
      </c>
      <c r="E4" s="5">
        <v>1.5041497062235079</v>
      </c>
      <c r="F4" s="5">
        <v>1.8418304787002013</v>
      </c>
      <c r="G4" s="5">
        <v>2.0073714018383257</v>
      </c>
      <c r="H4" s="5">
        <v>1.8638305363313097</v>
      </c>
      <c r="I4" s="5">
        <v>2.2700204099966883</v>
      </c>
      <c r="J4" s="5">
        <v>2.0851947262145512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1.4987274181785937</v>
      </c>
      <c r="E5" s="5">
        <v>1.7464117754542765</v>
      </c>
      <c r="F5" s="5">
        <v>1.7749906552066521</v>
      </c>
      <c r="G5" s="5">
        <v>1.9264491931903671</v>
      </c>
      <c r="H5" s="5">
        <v>1.8048409134379868</v>
      </c>
      <c r="I5" s="5">
        <v>2.1943634471353755</v>
      </c>
      <c r="J5" s="5">
        <v>1.8257157228579983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1.6627165128871875</v>
      </c>
      <c r="E6" s="5">
        <v>1.6585791559175069</v>
      </c>
      <c r="F6" s="5">
        <v>1.6201036690848174</v>
      </c>
      <c r="G6" s="5">
        <v>2.1123993627153608</v>
      </c>
      <c r="H6" s="5">
        <v>1.827780439516038</v>
      </c>
      <c r="I6" s="5">
        <v>2.3448489444896734</v>
      </c>
      <c r="J6" s="5">
        <v>2.3643558227355954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1.4825127498305011</v>
      </c>
      <c r="E7" s="5">
        <v>2.0941597806727055</v>
      </c>
      <c r="F7" s="5">
        <v>2.0747490470247438</v>
      </c>
      <c r="G7" s="5">
        <v>2.2798990791050531</v>
      </c>
      <c r="H7" s="5">
        <v>2.0668355638546108</v>
      </c>
      <c r="I7" s="5">
        <v>2.5378381196497233</v>
      </c>
      <c r="J7" s="5">
        <v>2.5020032765699742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3.0259961093611292</v>
      </c>
      <c r="E8" s="5">
        <v>3.2546431208501732</v>
      </c>
      <c r="F8" s="5">
        <v>3.2544910811269787</v>
      </c>
      <c r="G8" s="5">
        <v>2.8518709823886299</v>
      </c>
      <c r="H8" s="5">
        <v>3.227227009740107</v>
      </c>
      <c r="I8" s="5">
        <v>4.3194758279798942</v>
      </c>
      <c r="J8" s="5">
        <v>3.4546499251623684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6.4324115048064341</v>
      </c>
      <c r="E9" s="5">
        <v>5.162222702367921</v>
      </c>
      <c r="F9" s="5">
        <v>4.7657100622892994</v>
      </c>
      <c r="G9" s="5">
        <v>4.7062199819484487</v>
      </c>
      <c r="H9" s="5">
        <v>4.5282914809198367</v>
      </c>
      <c r="I9" s="5">
        <v>8.2005284874140294</v>
      </c>
      <c r="J9" s="5">
        <v>7.7302936083584122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8.6377317383673056</v>
      </c>
      <c r="E10" s="5">
        <v>8.0088118728839159</v>
      </c>
      <c r="F10" s="5">
        <v>6.4020723653751936</v>
      </c>
      <c r="G10" s="5">
        <v>7.1584765462785516</v>
      </c>
      <c r="H10" s="5">
        <v>7.2402150364795625</v>
      </c>
      <c r="I10" s="5">
        <v>13.3532070221542</v>
      </c>
      <c r="J10" s="5">
        <v>12.184383973378166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10.070396267128702</v>
      </c>
      <c r="E11" s="5">
        <v>8.8991431276857274</v>
      </c>
      <c r="F11" s="5">
        <v>7.4647041152528022</v>
      </c>
      <c r="G11" s="5">
        <v>8.1315465868961887</v>
      </c>
      <c r="H11" s="5">
        <v>8.072516587496402</v>
      </c>
      <c r="I11" s="5">
        <v>15.550055754394586</v>
      </c>
      <c r="J11" s="5">
        <v>14.786906384648224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10.596953191234251</v>
      </c>
      <c r="E12" s="5">
        <v>8.5134295525750971</v>
      </c>
      <c r="F12" s="5">
        <v>7.4590157824380956</v>
      </c>
      <c r="G12" s="5">
        <v>6.9977510360135176</v>
      </c>
      <c r="H12" s="5">
        <v>8.2439905818001442</v>
      </c>
      <c r="I12" s="5">
        <v>17.285195329994838</v>
      </c>
      <c r="J12" s="5">
        <v>14.676263136142902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9.6716474954476084</v>
      </c>
      <c r="E13" s="5">
        <v>7.5611056386969278</v>
      </c>
      <c r="F13" s="5">
        <v>7.1496116240349341</v>
      </c>
      <c r="G13" s="5">
        <v>7.2342286164649714</v>
      </c>
      <c r="H13" s="5">
        <v>7.2719954040202799</v>
      </c>
      <c r="I13" s="5">
        <v>15.723294185309774</v>
      </c>
      <c r="J13" s="5">
        <v>13.642301098794771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8.5297170187199089</v>
      </c>
      <c r="E14" s="5">
        <v>6.9747761993903588</v>
      </c>
      <c r="F14" s="5">
        <v>6.6086499825110598</v>
      </c>
      <c r="G14" s="5">
        <v>6.4272712876305951</v>
      </c>
      <c r="H14" s="5">
        <v>7.329072896817574</v>
      </c>
      <c r="I14" s="5">
        <v>14.020553309855471</v>
      </c>
      <c r="J14" s="5">
        <v>12.897624271772857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8.1489068083324749</v>
      </c>
      <c r="E15" s="5">
        <v>6.772769613819321</v>
      </c>
      <c r="F15" s="5">
        <v>6.650014304338109</v>
      </c>
      <c r="G15" s="5">
        <v>6.9087794150926953</v>
      </c>
      <c r="H15" s="5">
        <v>7.2871492450168978</v>
      </c>
      <c r="I15" s="5">
        <v>13.322079811128894</v>
      </c>
      <c r="J15" s="5">
        <v>11.937548018244492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8.2191394556137976</v>
      </c>
      <c r="E16" s="5">
        <v>7.7705994620186507</v>
      </c>
      <c r="F16" s="5">
        <v>6.5823090313223869</v>
      </c>
      <c r="G16" s="5">
        <v>7.1229386679831981</v>
      </c>
      <c r="H16" s="5">
        <v>7.2433107723071783</v>
      </c>
      <c r="I16" s="5">
        <v>12.95034858031023</v>
      </c>
      <c r="J16" s="5">
        <v>10.882644420523009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7.5170211050983236</v>
      </c>
      <c r="E17" s="5">
        <v>7.7613204988631148</v>
      </c>
      <c r="F17" s="5">
        <v>6.5687058309669588</v>
      </c>
      <c r="G17" s="5">
        <v>6.7000767918933741</v>
      </c>
      <c r="H17" s="5">
        <v>7.0842684361853392</v>
      </c>
      <c r="I17" s="5">
        <v>11.754675041700406</v>
      </c>
      <c r="J17" s="5">
        <v>10.409503805088974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8.5944409791803267</v>
      </c>
      <c r="E18" s="5">
        <v>7.6277920159259818</v>
      </c>
      <c r="F18" s="5">
        <v>7.4359517224178315</v>
      </c>
      <c r="G18" s="5">
        <v>7.2918351183998293</v>
      </c>
      <c r="H18" s="5">
        <v>8.2282844837232645</v>
      </c>
      <c r="I18" s="5">
        <v>11.406082112058556</v>
      </c>
      <c r="J18" s="5">
        <v>10.696182293771669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8.7528091767794152</v>
      </c>
      <c r="E19" s="5">
        <v>7.7404515129131051</v>
      </c>
      <c r="F19" s="5">
        <v>8.258430579032126</v>
      </c>
      <c r="G19" s="5">
        <v>7.3760532842010633</v>
      </c>
      <c r="H19" s="5">
        <v>7.9037710545710675</v>
      </c>
      <c r="I19" s="5">
        <v>10.540095337536449</v>
      </c>
      <c r="J19" s="5">
        <v>10.383261014202974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8.3793233760944457</v>
      </c>
      <c r="E20" s="5">
        <v>9.4102538881955411</v>
      </c>
      <c r="F20" s="5">
        <v>8.415359192959686</v>
      </c>
      <c r="G20" s="5">
        <v>9.0543930362841891</v>
      </c>
      <c r="H20" s="5">
        <v>8.3337554165402974</v>
      </c>
      <c r="I20" s="5">
        <v>9.5823999369973603</v>
      </c>
      <c r="J20" s="5">
        <v>9.0733107364230143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9.5075020724695314</v>
      </c>
      <c r="E21" s="5">
        <v>9.0655933652174898</v>
      </c>
      <c r="F21" s="5">
        <v>8.4082506898620561</v>
      </c>
      <c r="G21" s="5">
        <v>8.7963242794745558</v>
      </c>
      <c r="H21" s="5">
        <v>9.6550899224836204</v>
      </c>
      <c r="I21" s="5">
        <v>9.2659841771254428</v>
      </c>
      <c r="J21" s="5">
        <v>9.3410882519301008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7.7818258756542722</v>
      </c>
      <c r="E22" s="5">
        <v>7.524433605846891</v>
      </c>
      <c r="F22" s="5">
        <v>8.0292254524785669</v>
      </c>
      <c r="G22" s="5">
        <v>8.3789624685480941</v>
      </c>
      <c r="H22" s="5">
        <v>9.6533038049546853</v>
      </c>
      <c r="I22" s="5">
        <v>8.2171870485617315</v>
      </c>
      <c r="J22" s="5">
        <v>8.7669501545757864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6.7792354994655986</v>
      </c>
      <c r="E23" s="5">
        <v>7.4547448538626178</v>
      </c>
      <c r="F23" s="5">
        <v>6.9328335195532276</v>
      </c>
      <c r="G23" s="5">
        <v>7.728384263084866</v>
      </c>
      <c r="H23" s="5">
        <v>7.5926501004706797</v>
      </c>
      <c r="I23" s="5">
        <v>7.3321302712455712</v>
      </c>
      <c r="J23" s="5">
        <v>7.6151983310092444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5.8858305229827028</v>
      </c>
      <c r="E24" s="5">
        <v>5.693183948349942</v>
      </c>
      <c r="F24" s="5">
        <v>5.5537481932539112</v>
      </c>
      <c r="G24" s="5">
        <v>5.0101746073274205</v>
      </c>
      <c r="H24" s="5">
        <v>6.7159544859428788</v>
      </c>
      <c r="I24" s="5">
        <v>7.0198566532152524</v>
      </c>
      <c r="J24" s="5">
        <v>6.5369614368137832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4.4089276074992423</v>
      </c>
      <c r="E25" s="5">
        <v>4.4194821588833211</v>
      </c>
      <c r="F25" s="5">
        <v>4.2084230500023327</v>
      </c>
      <c r="G25" s="5">
        <v>3.948072181849601</v>
      </c>
      <c r="H25" s="5">
        <v>4.4480251277233318</v>
      </c>
      <c r="I25" s="5">
        <v>4.1341801888333869</v>
      </c>
      <c r="J25" s="5">
        <v>3.9489076754212693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3.8312324136657683</v>
      </c>
      <c r="E26" s="5">
        <v>3.7446319044873797</v>
      </c>
      <c r="F26" s="5">
        <v>3.8858996964454584</v>
      </c>
      <c r="G26" s="5">
        <v>3.8152403643649953</v>
      </c>
      <c r="H26" s="5">
        <v>3.7090705648894899</v>
      </c>
      <c r="I26" s="5">
        <v>4.4521646868302049</v>
      </c>
      <c r="J26" s="5">
        <v>4.964332820280168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2.5776406895689474</v>
      </c>
      <c r="E27" s="5">
        <v>3.3180383939395997</v>
      </c>
      <c r="F27" s="5">
        <v>2.7876864438812996</v>
      </c>
      <c r="G27" s="5">
        <v>2.9335080381120684</v>
      </c>
      <c r="H27" s="5">
        <v>2.8207040706877913</v>
      </c>
      <c r="I27" s="5">
        <v>3.9415370701343715</v>
      </c>
      <c r="J27" s="5">
        <v>3.3083900598196201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2.2232876943474964</v>
      </c>
      <c r="E28" s="5">
        <v>2.2870809216784789</v>
      </c>
      <c r="F28" s="5">
        <v>2.4608114182985172</v>
      </c>
      <c r="G28" s="5">
        <v>2.5085450661131978</v>
      </c>
      <c r="H28" s="5">
        <v>2.9147582050992238</v>
      </c>
      <c r="I28" s="5">
        <v>3.1783765529431269</v>
      </c>
      <c r="J28" s="5">
        <v>3.3349329670457317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2.2649404662297821</v>
      </c>
      <c r="E29" s="5">
        <v>1.7833260139861731</v>
      </c>
      <c r="F29" s="5">
        <v>2.6272776775933644</v>
      </c>
      <c r="G29" s="5">
        <v>2.3740995813812287</v>
      </c>
      <c r="H29" s="5">
        <v>2.4045255062355677</v>
      </c>
      <c r="I29" s="5">
        <v>2.9634394428615485</v>
      </c>
      <c r="J29" s="5">
        <v>2.4317653091785498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2.4269188412880744</v>
      </c>
      <c r="E30" s="5">
        <v>2.2541953999127782</v>
      </c>
      <c r="F30" s="5">
        <v>2.1181427125292873</v>
      </c>
      <c r="G30" s="5">
        <v>2.1654252033801011</v>
      </c>
      <c r="H30" s="5">
        <v>2.3454160789045875</v>
      </c>
      <c r="I30" s="5">
        <v>2.5738051457753106</v>
      </c>
      <c r="J30" s="5">
        <v>2.8742819577799597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2.3901483937648598</v>
      </c>
      <c r="E31" s="5">
        <v>2.6953025798079082</v>
      </c>
      <c r="F31" s="5">
        <v>2.179785729691321</v>
      </c>
      <c r="G31" s="5">
        <v>2.427000391929151</v>
      </c>
      <c r="H31" s="5">
        <v>2.820287264248412</v>
      </c>
      <c r="I31" s="5">
        <v>3.5340014839164522</v>
      </c>
      <c r="J31" s="5">
        <v>3.4804124368592824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3.9977760791088226</v>
      </c>
      <c r="E32" s="5">
        <v>3.9174994022148373</v>
      </c>
      <c r="F32" s="5">
        <v>3.6700332322556219</v>
      </c>
      <c r="G32" s="5">
        <v>3.4990777637532871</v>
      </c>
      <c r="H32" s="5">
        <v>4.4206010753791229</v>
      </c>
      <c r="I32" s="5">
        <v>6.1293246125004961</v>
      </c>
      <c r="J32" s="5">
        <v>5.3134427736601237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7.7410532134622372</v>
      </c>
      <c r="E33" s="5">
        <v>6.6357087458922104</v>
      </c>
      <c r="F33" s="5">
        <v>6.4693125407348342</v>
      </c>
      <c r="G33" s="5">
        <v>5.2612756273606234</v>
      </c>
      <c r="H33" s="5">
        <v>5.7965359623548576</v>
      </c>
      <c r="I33" s="5">
        <v>13.902255514190937</v>
      </c>
      <c r="J33" s="5">
        <v>10.433942160694222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12.365839932634545</v>
      </c>
      <c r="E34" s="5">
        <v>10.444587834615884</v>
      </c>
      <c r="F34" s="5">
        <v>8.9078199857522158</v>
      </c>
      <c r="G34" s="5">
        <v>9.0001826273021699</v>
      </c>
      <c r="H34" s="5">
        <v>10.691969283858107</v>
      </c>
      <c r="I34" s="5">
        <v>21.003599106877832</v>
      </c>
      <c r="J34" s="5">
        <v>16.153480747786563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13.782993048747738</v>
      </c>
      <c r="E35" s="5">
        <v>11.922251284732482</v>
      </c>
      <c r="F35" s="5">
        <v>10.599996949738257</v>
      </c>
      <c r="G35" s="5">
        <v>9.5116423764863605</v>
      </c>
      <c r="H35" s="5">
        <v>11.055988677943219</v>
      </c>
      <c r="I35" s="5">
        <v>23.608769486102826</v>
      </c>
      <c r="J35" s="5">
        <v>20.367621243532572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12.987907113753529</v>
      </c>
      <c r="E36" s="5">
        <v>10.503964625408402</v>
      </c>
      <c r="F36" s="5">
        <v>9.5105103021858142</v>
      </c>
      <c r="G36" s="5">
        <v>9.7824639220282048</v>
      </c>
      <c r="H36" s="5">
        <v>10.566419621678564</v>
      </c>
      <c r="I36" s="5">
        <v>23.876711452944285</v>
      </c>
      <c r="J36" s="5">
        <v>19.466936006906764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12.549498750641606</v>
      </c>
      <c r="E37" s="5">
        <v>10.751500138549405</v>
      </c>
      <c r="F37" s="5">
        <v>8.6551904240971673</v>
      </c>
      <c r="G37" s="5">
        <v>9.3975534581879838</v>
      </c>
      <c r="H37" s="5">
        <v>9.669161908042291</v>
      </c>
      <c r="I37" s="5">
        <v>22.721424415881277</v>
      </c>
      <c r="J37" s="5">
        <v>19.091687730799336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11.853633380390932</v>
      </c>
      <c r="E38" s="5">
        <v>9.1702474842953361</v>
      </c>
      <c r="F38" s="5">
        <v>8.5119098939980837</v>
      </c>
      <c r="G38" s="5">
        <v>9.3056170156471225</v>
      </c>
      <c r="H38" s="5">
        <v>9.9096637367135578</v>
      </c>
      <c r="I38" s="5">
        <v>20.821698801895199</v>
      </c>
      <c r="J38" s="5">
        <v>16.850231273165246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10.798548637179927</v>
      </c>
      <c r="E39" s="5">
        <v>9.3018420380249083</v>
      </c>
      <c r="F39" s="5">
        <v>8.7895818622672444</v>
      </c>
      <c r="G39" s="5">
        <v>8.4109498558277878</v>
      </c>
      <c r="H39" s="5">
        <v>9.7680823784967679</v>
      </c>
      <c r="I39" s="5">
        <v>18.932093988928912</v>
      </c>
      <c r="J39" s="5">
        <v>15.893825687005481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10.884562225204487</v>
      </c>
      <c r="E40" s="5">
        <v>9.7950691740388827</v>
      </c>
      <c r="F40" s="5">
        <v>9.1226768677742314</v>
      </c>
      <c r="G40" s="5">
        <v>8.6446313057112025</v>
      </c>
      <c r="H40" s="5">
        <v>9.6238854538463805</v>
      </c>
      <c r="I40" s="5">
        <v>17.571990642804117</v>
      </c>
      <c r="J40" s="5">
        <v>14.728876531819058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10.348425757634404</v>
      </c>
      <c r="E41" s="5">
        <v>10.171159293881509</v>
      </c>
      <c r="F41" s="5">
        <v>8.9973716691145285</v>
      </c>
      <c r="G41" s="5">
        <v>8.3800029063522778</v>
      </c>
      <c r="H41" s="5">
        <v>9.0444694522438507</v>
      </c>
      <c r="I41" s="5">
        <v>15.724996335199005</v>
      </c>
      <c r="J41" s="5">
        <v>14.212961514540439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11.467352192337302</v>
      </c>
      <c r="E42" s="5">
        <v>10.463285041084312</v>
      </c>
      <c r="F42" s="5">
        <v>9.0306185593243811</v>
      </c>
      <c r="G42" s="5">
        <v>9.7443616041086649</v>
      </c>
      <c r="H42" s="5">
        <v>10.476140227447871</v>
      </c>
      <c r="I42" s="5">
        <v>14.602016823223464</v>
      </c>
      <c r="J42" s="5">
        <v>13.532167156265531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11.684489832663617</v>
      </c>
      <c r="E43" s="5">
        <v>10.681515872494638</v>
      </c>
      <c r="F43" s="5">
        <v>10.046869325116941</v>
      </c>
      <c r="G43" s="5">
        <v>10.497780806352269</v>
      </c>
      <c r="H43" s="5">
        <v>10.885003626835951</v>
      </c>
      <c r="I43" s="5">
        <v>13.50082884443567</v>
      </c>
      <c r="J43" s="5">
        <v>13.101402401486988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11.671232951166097</v>
      </c>
      <c r="E44" s="5">
        <v>11.930938831265131</v>
      </c>
      <c r="F44" s="5">
        <v>10.698600211946836</v>
      </c>
      <c r="G44" s="5">
        <v>12.594891248339568</v>
      </c>
      <c r="H44" s="5">
        <v>12.736833531673115</v>
      </c>
      <c r="I44" s="5">
        <v>12.197195138870287</v>
      </c>
      <c r="J44" s="5">
        <v>12.267733066696838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11.996522612121916</v>
      </c>
      <c r="E45" s="5">
        <v>11.997772544668548</v>
      </c>
      <c r="F45" s="5">
        <v>11.022933951778064</v>
      </c>
      <c r="G45" s="5">
        <v>11.660861306643874</v>
      </c>
      <c r="H45" s="5">
        <v>12.414148891638519</v>
      </c>
      <c r="I45" s="5">
        <v>12.377849332460215</v>
      </c>
      <c r="J45" s="5">
        <v>12.309066987326268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10.538124314773439</v>
      </c>
      <c r="E46" s="5">
        <v>10.77027137631187</v>
      </c>
      <c r="F46" s="5">
        <v>10.349351891754774</v>
      </c>
      <c r="G46" s="5">
        <v>11.234166373252204</v>
      </c>
      <c r="H46" s="5">
        <v>12.584526953759632</v>
      </c>
      <c r="I46" s="5">
        <v>11.830021116230709</v>
      </c>
      <c r="J46" s="5">
        <v>11.167317392104831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8.8407663962419019</v>
      </c>
      <c r="E47" s="5">
        <v>8.9897722188817895</v>
      </c>
      <c r="F47" s="5">
        <v>8.894695417570567</v>
      </c>
      <c r="G47" s="5">
        <v>9.1365525565563726</v>
      </c>
      <c r="H47" s="5">
        <v>9.8567021270986288</v>
      </c>
      <c r="I47" s="5">
        <v>10.36336095582843</v>
      </c>
      <c r="J47" s="5">
        <v>9.8326761672796792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8.2558695710961008</v>
      </c>
      <c r="E48" s="5">
        <v>7.4159740387534745</v>
      </c>
      <c r="F48" s="5">
        <v>6.7819255897149358</v>
      </c>
      <c r="G48" s="5">
        <v>7.3208158409385939</v>
      </c>
      <c r="H48" s="5">
        <v>9.3396623522733666</v>
      </c>
      <c r="I48" s="5">
        <v>8.1226901972036991</v>
      </c>
      <c r="J48" s="5">
        <v>8.0546056108109116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5.0047345326927264</v>
      </c>
      <c r="E49" s="5">
        <v>6.0553117694351792</v>
      </c>
      <c r="F49" s="5">
        <v>4.7944609605190056</v>
      </c>
      <c r="G49" s="5">
        <v>5.4712970004956922</v>
      </c>
      <c r="H49" s="5">
        <v>7.1880700964749495</v>
      </c>
      <c r="I49" s="5">
        <v>6.3166348233106646</v>
      </c>
      <c r="J49" s="5">
        <v>5.9159774348200465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4.0943214899178235</v>
      </c>
      <c r="E50" s="5">
        <v>3.7998029560817792</v>
      </c>
      <c r="F50" s="5">
        <v>3.7781633452191312</v>
      </c>
      <c r="G50" s="5">
        <v>3.9047928116431176</v>
      </c>
      <c r="H50" s="5">
        <v>4.1100373073812211</v>
      </c>
      <c r="I50" s="5">
        <v>4.8357518598765976</v>
      </c>
      <c r="J50" s="5">
        <v>4.8695321066024686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3.0508266683998366</v>
      </c>
      <c r="E51" s="5">
        <v>3.4900501199071718</v>
      </c>
      <c r="F51" s="5">
        <v>2.9997210422563745</v>
      </c>
      <c r="G51" s="5">
        <v>3.0055427211025267</v>
      </c>
      <c r="H51" s="5">
        <v>2.8566305542624835</v>
      </c>
      <c r="I51" s="5">
        <v>3.8604964186082977</v>
      </c>
      <c r="J51" s="5">
        <v>3.2435700360716777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2.6978084738052113</v>
      </c>
      <c r="E52" s="5">
        <v>2.3556585065494215</v>
      </c>
      <c r="F52" s="5">
        <v>3.1145555073290305</v>
      </c>
      <c r="G52" s="5">
        <v>2.1859340363830606</v>
      </c>
      <c r="H52" s="5">
        <v>2.7594324225057654</v>
      </c>
      <c r="I52" s="5">
        <v>3.2520665630985528</v>
      </c>
      <c r="J52" s="5">
        <v>2.9276346179843769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2.2029403878384861</v>
      </c>
      <c r="E53" s="5">
        <v>2.3354700007801905</v>
      </c>
      <c r="F53" s="5">
        <v>2.251645262578422</v>
      </c>
      <c r="G53" s="5">
        <v>2.1752201541584029</v>
      </c>
      <c r="H53" s="5">
        <v>2.5133520731293952</v>
      </c>
      <c r="I53" s="5">
        <v>3.2586981911650974</v>
      </c>
      <c r="J53" s="5">
        <v>2.545648475416622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2.2560131385662001</v>
      </c>
      <c r="E54" s="5">
        <v>2.3255994305100378</v>
      </c>
      <c r="F54" s="5">
        <v>2.3082761996367198</v>
      </c>
      <c r="G54" s="5">
        <v>2.2149432927240249</v>
      </c>
      <c r="H54" s="5">
        <v>2.4625377942313453</v>
      </c>
      <c r="I54" s="5">
        <v>3.0104019472981873</v>
      </c>
      <c r="J54" s="5">
        <v>2.6461851211547147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2.7667444650738116</v>
      </c>
      <c r="E55" s="5">
        <v>2.8701018431400693</v>
      </c>
      <c r="F55" s="5">
        <v>2.8553063493769466</v>
      </c>
      <c r="G55" s="5">
        <v>2.2974148742212601</v>
      </c>
      <c r="H55" s="5">
        <v>2.836680152495386</v>
      </c>
      <c r="I55" s="5">
        <v>3.5951709498973679</v>
      </c>
      <c r="J55" s="5">
        <v>2.6716494086809544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3.9385612129953316</v>
      </c>
      <c r="E56" s="5">
        <v>4.1013930502612324</v>
      </c>
      <c r="F56" s="5">
        <v>3.4494527246894915</v>
      </c>
      <c r="G56" s="5">
        <v>3.3550266637227604</v>
      </c>
      <c r="H56" s="5">
        <v>3.9170898305625168</v>
      </c>
      <c r="I56" s="5">
        <v>5.4740240416857855</v>
      </c>
      <c r="J56" s="5">
        <v>4.7955219731305503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7.0935063463643138</v>
      </c>
      <c r="E57" s="5">
        <v>6.3903738876839871</v>
      </c>
      <c r="F57" s="5">
        <v>5.0889705829541283</v>
      </c>
      <c r="G57" s="5">
        <v>5.5958632882553925</v>
      </c>
      <c r="H57" s="5">
        <v>6.1126128664260344</v>
      </c>
      <c r="I57" s="5">
        <v>11.014199632747442</v>
      </c>
      <c r="J57" s="5">
        <v>8.8399402212602869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12.004902177132935</v>
      </c>
      <c r="E58" s="5">
        <v>11.538211826664828</v>
      </c>
      <c r="F58" s="5">
        <v>10.564081319596145</v>
      </c>
      <c r="G58" s="5">
        <v>9.9527259997932553</v>
      </c>
      <c r="H58" s="5">
        <v>9.5506968414772917</v>
      </c>
      <c r="I58" s="5">
        <v>18.255074667156215</v>
      </c>
      <c r="J58" s="5">
        <v>14.178071607852074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13.95514935582368</v>
      </c>
      <c r="E59" s="5">
        <v>12.201708706966418</v>
      </c>
      <c r="F59" s="5">
        <v>11.108057753795778</v>
      </c>
      <c r="G59" s="5">
        <v>11.417212011227917</v>
      </c>
      <c r="H59" s="5">
        <v>11.600606408525236</v>
      </c>
      <c r="I59" s="5">
        <v>20.589154936907441</v>
      </c>
      <c r="J59" s="5">
        <v>17.615423055149904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14.658629973806898</v>
      </c>
      <c r="E60" s="5">
        <v>12.056847497870574</v>
      </c>
      <c r="F60" s="5">
        <v>11.772976084149263</v>
      </c>
      <c r="G60" s="5">
        <v>11.890790587838742</v>
      </c>
      <c r="H60" s="5">
        <v>12.488387432745368</v>
      </c>
      <c r="I60" s="5">
        <v>22.145023603435497</v>
      </c>
      <c r="J60" s="5">
        <v>17.785857351771686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14.593462975054155</v>
      </c>
      <c r="E61" s="5">
        <v>11.252252587735351</v>
      </c>
      <c r="F61" s="5">
        <v>11.70029027390996</v>
      </c>
      <c r="G61" s="5">
        <v>10.953728605094833</v>
      </c>
      <c r="H61" s="5">
        <v>11.458222049065821</v>
      </c>
      <c r="I61" s="5">
        <v>21.403285954578411</v>
      </c>
      <c r="J61" s="5">
        <v>17.238611619910298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12.580180638151557</v>
      </c>
      <c r="E62" s="5">
        <v>11.880530799221917</v>
      </c>
      <c r="F62" s="5">
        <v>10.628916475677046</v>
      </c>
      <c r="G62" s="5">
        <v>10.910485002183979</v>
      </c>
      <c r="H62" s="5">
        <v>11.219354429574988</v>
      </c>
      <c r="I62" s="5">
        <v>19.736030074952051</v>
      </c>
      <c r="J62" s="5">
        <v>15.19153389059595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12.73355388731976</v>
      </c>
      <c r="E63" s="5">
        <v>10.642102353535709</v>
      </c>
      <c r="F63" s="5">
        <v>10.0760409933483</v>
      </c>
      <c r="G63" s="5">
        <v>10.49995229542726</v>
      </c>
      <c r="H63" s="5">
        <v>10.371051733836863</v>
      </c>
      <c r="I63" s="5">
        <v>18.627241762997528</v>
      </c>
      <c r="J63" s="5">
        <v>15.539701640647547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11.205290142309678</v>
      </c>
      <c r="E64" s="5">
        <v>10.439553180874542</v>
      </c>
      <c r="F64" s="5">
        <v>9.1187153647100132</v>
      </c>
      <c r="G64" s="5">
        <v>10.259604467048758</v>
      </c>
      <c r="H64" s="5">
        <v>10.201856917776432</v>
      </c>
      <c r="I64" s="5">
        <v>17.706164732955706</v>
      </c>
      <c r="J64" s="5">
        <v>14.940988944805675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11.149592920167764</v>
      </c>
      <c r="E65" s="5">
        <v>10.012938516529307</v>
      </c>
      <c r="F65" s="5">
        <v>9.51574758747498</v>
      </c>
      <c r="G65" s="5">
        <v>9.7810082411653578</v>
      </c>
      <c r="H65" s="5">
        <v>10.360764829834732</v>
      </c>
      <c r="I65" s="5">
        <v>15.184373181291789</v>
      </c>
      <c r="J65" s="5">
        <v>13.897289639763891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11.735646920895769</v>
      </c>
      <c r="E66" s="5">
        <v>10.823722450313163</v>
      </c>
      <c r="F66" s="5">
        <v>11.146628496103151</v>
      </c>
      <c r="G66" s="5">
        <v>10.137062129107063</v>
      </c>
      <c r="H66" s="5">
        <v>11.297377309668443</v>
      </c>
      <c r="I66" s="5">
        <v>14.830810851666225</v>
      </c>
      <c r="J66" s="5">
        <v>12.960887748340182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11.73658320862959</v>
      </c>
      <c r="E67" s="5">
        <v>11.054347459045168</v>
      </c>
      <c r="F67" s="5">
        <v>8.8155743288473634</v>
      </c>
      <c r="G67" s="5">
        <v>10.050396260396125</v>
      </c>
      <c r="H67" s="5">
        <v>11.265491881705938</v>
      </c>
      <c r="I67" s="5">
        <v>13.026420863932461</v>
      </c>
      <c r="J67" s="5">
        <v>12.550781756396393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11.448444874638424</v>
      </c>
      <c r="E68" s="5">
        <v>11.238926325521621</v>
      </c>
      <c r="F68" s="5">
        <v>11.225945934409005</v>
      </c>
      <c r="G68" s="5">
        <v>11.972076720687618</v>
      </c>
      <c r="H68" s="5">
        <v>12.817173319077094</v>
      </c>
      <c r="I68" s="5">
        <v>12.44648287068908</v>
      </c>
      <c r="J68" s="5">
        <v>11.460259082332206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11.524713358214708</v>
      </c>
      <c r="E69" s="5">
        <v>12.220510737528347</v>
      </c>
      <c r="F69" s="5">
        <v>11.762937175677926</v>
      </c>
      <c r="G69" s="5">
        <v>11.230559909461407</v>
      </c>
      <c r="H69" s="5">
        <v>13.778971937373756</v>
      </c>
      <c r="I69" s="5">
        <v>12.169859495845433</v>
      </c>
      <c r="J69" s="5">
        <v>11.319401555824973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11.248716226094135</v>
      </c>
      <c r="E70" s="5">
        <v>11.171295680667539</v>
      </c>
      <c r="F70" s="5">
        <v>10.385106527549091</v>
      </c>
      <c r="G70" s="5">
        <v>10.800127557694019</v>
      </c>
      <c r="H70" s="5">
        <v>12.366503932643575</v>
      </c>
      <c r="I70" s="5">
        <v>11.889695229629583</v>
      </c>
      <c r="J70" s="5">
        <v>10.721485528538022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10.2291329670502</v>
      </c>
      <c r="E71" s="5">
        <v>10.314095111228882</v>
      </c>
      <c r="F71" s="5">
        <v>9.6939237834221093</v>
      </c>
      <c r="G71" s="5">
        <v>9.1919117895026385</v>
      </c>
      <c r="H71" s="5">
        <v>10.846513348547406</v>
      </c>
      <c r="I71" s="5">
        <v>9.4479333694418628</v>
      </c>
      <c r="J71" s="5">
        <v>9.9744870095673193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7.4241766694406506</v>
      </c>
      <c r="E72" s="5">
        <v>7.8272903610725955</v>
      </c>
      <c r="F72" s="5">
        <v>7.3315461652823082</v>
      </c>
      <c r="G72" s="5">
        <v>7.0872900596687165</v>
      </c>
      <c r="H72" s="5">
        <v>10.180226680303845</v>
      </c>
      <c r="I72" s="5">
        <v>8.6161582409595496</v>
      </c>
      <c r="J72" s="5">
        <v>7.5594830623731699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6.466260886280117</v>
      </c>
      <c r="E73" s="5">
        <v>5.925509673806113</v>
      </c>
      <c r="F73" s="5">
        <v>5.6202994243775528</v>
      </c>
      <c r="G73" s="5">
        <v>6.3296798166333126</v>
      </c>
      <c r="H73" s="5">
        <v>7.3063021841497564</v>
      </c>
      <c r="I73" s="5">
        <v>6.3736306461561565</v>
      </c>
      <c r="J73" s="5">
        <v>5.2105298396595048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4.2419229497060504</v>
      </c>
      <c r="E74" s="5">
        <v>4.5635968797478874</v>
      </c>
      <c r="F74" s="5">
        <v>4.1962478749060992</v>
      </c>
      <c r="G74" s="5">
        <v>4.541710824774233</v>
      </c>
      <c r="H74" s="5">
        <v>4.5063315879039099</v>
      </c>
      <c r="I74" s="5">
        <v>5.1894537866400565</v>
      </c>
      <c r="J74" s="5">
        <v>5.4236985653074079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4.4294313087046371</v>
      </c>
      <c r="E75" s="5">
        <v>3.589342142988166</v>
      </c>
      <c r="F75" s="5">
        <v>3.1770035376614301</v>
      </c>
      <c r="G75" s="5">
        <v>3.0180580722768116</v>
      </c>
      <c r="H75" s="5">
        <v>3.5137499116233561</v>
      </c>
      <c r="I75" s="5">
        <v>4.5167353307389826</v>
      </c>
      <c r="J75" s="5">
        <v>4.3058286823983609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2.5527451512335895</v>
      </c>
      <c r="E76" s="5">
        <v>3.2827049460174935</v>
      </c>
      <c r="F76" s="5">
        <v>2.6878169134358028</v>
      </c>
      <c r="G76" s="5">
        <v>3.2716672299478944</v>
      </c>
      <c r="H76" s="5">
        <v>3.2094670257698672</v>
      </c>
      <c r="I76" s="5">
        <v>3.3675250546584699</v>
      </c>
      <c r="J76" s="5">
        <v>2.9616124630569738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3.0184838406013514</v>
      </c>
      <c r="E77" s="5">
        <v>2.5741917710174884</v>
      </c>
      <c r="F77" s="5">
        <v>2.833296682313474</v>
      </c>
      <c r="G77" s="5">
        <v>2.8294581654482824</v>
      </c>
      <c r="H77" s="5">
        <v>2.5270861291522939</v>
      </c>
      <c r="I77" s="5">
        <v>3.1728587257016931</v>
      </c>
      <c r="J77" s="5">
        <v>3.1452987509229371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2.4227994170819311</v>
      </c>
      <c r="E78" s="5">
        <v>2.220379040380108</v>
      </c>
      <c r="F78" s="5">
        <v>2.2443632942050344</v>
      </c>
      <c r="G78" s="5">
        <v>2.4129551116233539</v>
      </c>
      <c r="H78" s="5">
        <v>2.5848577824453214</v>
      </c>
      <c r="I78" s="5">
        <v>2.8640059139419844</v>
      </c>
      <c r="J78" s="5">
        <v>2.6407271602064477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2.180465790665028</v>
      </c>
      <c r="E79" s="5">
        <v>2.4826100589471247</v>
      </c>
      <c r="F79" s="5">
        <v>2.5891843963705847</v>
      </c>
      <c r="G79" s="5">
        <v>2.5368456831727477</v>
      </c>
      <c r="H79" s="5">
        <v>2.3362071679669332</v>
      </c>
      <c r="I79" s="5">
        <v>3.6875100599382438</v>
      </c>
      <c r="J79" s="5">
        <v>3.3903938353595175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4.1832777090744564</v>
      </c>
      <c r="E80" s="5">
        <v>3.5872652885631542</v>
      </c>
      <c r="F80" s="5">
        <v>3.8844981338107747</v>
      </c>
      <c r="G80" s="5">
        <v>3.1477989174093008</v>
      </c>
      <c r="H80" s="5">
        <v>3.7668254195324069</v>
      </c>
      <c r="I80" s="5">
        <v>5.1005062747227665</v>
      </c>
      <c r="J80" s="5">
        <v>4.5230120344275573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6.8116984298237337</v>
      </c>
      <c r="E81" s="5">
        <v>4.9835756692172613</v>
      </c>
      <c r="F81" s="5">
        <v>5.4598572325469537</v>
      </c>
      <c r="G81" s="5">
        <v>5.6219688577469515</v>
      </c>
      <c r="H81" s="5">
        <v>5.9927124365037194</v>
      </c>
      <c r="I81" s="5">
        <v>10.733119317464006</v>
      </c>
      <c r="J81" s="5">
        <v>8.8648706355718012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10.242246355070694</v>
      </c>
      <c r="E82" s="5">
        <v>8.8414892640481479</v>
      </c>
      <c r="F82" s="5">
        <v>7.7126534751228766</v>
      </c>
      <c r="G82" s="5">
        <v>8.0238658522246915</v>
      </c>
      <c r="H82" s="5">
        <v>8.5213716392268655</v>
      </c>
      <c r="I82" s="5">
        <v>16.618532135073412</v>
      </c>
      <c r="J82" s="5">
        <v>13.932311403776689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13.176401273480117</v>
      </c>
      <c r="E83" s="5">
        <v>10.190608607393928</v>
      </c>
      <c r="F83" s="5">
        <v>9.3448119497910156</v>
      </c>
      <c r="G83" s="5">
        <v>9.1935795203492052</v>
      </c>
      <c r="H83" s="5">
        <v>9.812107908700078</v>
      </c>
      <c r="I83" s="5">
        <v>20.055030769794964</v>
      </c>
      <c r="J83" s="5">
        <v>16.619989574572863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12.345986798569525</v>
      </c>
      <c r="E84" s="5">
        <v>10.166241401139747</v>
      </c>
      <c r="F84" s="5">
        <v>10.130377151382223</v>
      </c>
      <c r="G84" s="5">
        <v>8.6653164549009194</v>
      </c>
      <c r="H84" s="5">
        <v>9.2335773096744926</v>
      </c>
      <c r="I84" s="5">
        <v>20.987082286992049</v>
      </c>
      <c r="J84" s="5">
        <v>17.071637449372822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11.20931353610362</v>
      </c>
      <c r="E85" s="5">
        <v>10.17643175655588</v>
      </c>
      <c r="F85" s="5">
        <v>8.9504340760078893</v>
      </c>
      <c r="G85" s="5">
        <v>8.9162950667243042</v>
      </c>
      <c r="H85" s="5">
        <v>10.05003754388982</v>
      </c>
      <c r="I85" s="5">
        <v>20.269004898666857</v>
      </c>
      <c r="J85" s="5">
        <v>16.851187454129715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11.72834480279451</v>
      </c>
      <c r="E86" s="5">
        <v>9.3217616713873603</v>
      </c>
      <c r="F86" s="5">
        <v>9.3105502446643111</v>
      </c>
      <c r="G86" s="5">
        <v>9.1721342108019979</v>
      </c>
      <c r="H86" s="5">
        <v>10.037554647140393</v>
      </c>
      <c r="I86" s="5">
        <v>19.430207741110891</v>
      </c>
      <c r="J86" s="5">
        <v>16.218192459260923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11.979101168600399</v>
      </c>
      <c r="E87" s="5">
        <v>9.5521344607338996</v>
      </c>
      <c r="F87" s="5">
        <v>9.1422800705280913</v>
      </c>
      <c r="G87" s="5">
        <v>8.622862661486975</v>
      </c>
      <c r="H87" s="5">
        <v>9.9904997859338032</v>
      </c>
      <c r="I87" s="5">
        <v>19.570381339940976</v>
      </c>
      <c r="J87" s="5">
        <v>15.721932741668315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10.13482854625091</v>
      </c>
      <c r="E88" s="5">
        <v>9.1028295610657768</v>
      </c>
      <c r="F88" s="5">
        <v>9.273579019732491</v>
      </c>
      <c r="G88" s="5">
        <v>8.5360124354488995</v>
      </c>
      <c r="H88" s="5">
        <v>9.9807357600063611</v>
      </c>
      <c r="I88" s="5">
        <v>17.322812802121923</v>
      </c>
      <c r="J88" s="5">
        <v>14.537878883201673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9.3095930491059455</v>
      </c>
      <c r="E89" s="5">
        <v>8.4847208051646916</v>
      </c>
      <c r="F89" s="5">
        <v>7.574973433968391</v>
      </c>
      <c r="G89" s="5">
        <v>8.4192912476935611</v>
      </c>
      <c r="H89" s="5">
        <v>9.7619692738209967</v>
      </c>
      <c r="I89" s="5">
        <v>15.227818304049485</v>
      </c>
      <c r="J89" s="5">
        <v>13.61656817422883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9.8494734552707275</v>
      </c>
      <c r="E90" s="5">
        <v>9.3362494371932296</v>
      </c>
      <c r="F90" s="5">
        <v>9.2642601162606315</v>
      </c>
      <c r="G90" s="5">
        <v>9.1850595569558493</v>
      </c>
      <c r="H90" s="5">
        <v>9.4383762731361003</v>
      </c>
      <c r="I90" s="5">
        <v>14.449819120161417</v>
      </c>
      <c r="J90" s="5">
        <v>13.181620409814109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11.116435724943983</v>
      </c>
      <c r="E91" s="5">
        <v>9.4927005571302239</v>
      </c>
      <c r="F91" s="5">
        <v>9.2517506668137841</v>
      </c>
      <c r="G91" s="5">
        <v>9.5096114207704794</v>
      </c>
      <c r="H91" s="5">
        <v>10.379350492498638</v>
      </c>
      <c r="I91" s="5">
        <v>13.349234419718993</v>
      </c>
      <c r="J91" s="5">
        <v>12.872119936515951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12.003711626156358</v>
      </c>
      <c r="E92" s="5">
        <v>11.973486501535284</v>
      </c>
      <c r="F92" s="5">
        <v>11.781097335755119</v>
      </c>
      <c r="G92" s="5">
        <v>11.051570059074443</v>
      </c>
      <c r="H92" s="5">
        <v>12.608305479206942</v>
      </c>
      <c r="I92" s="5">
        <v>12.125703511341603</v>
      </c>
      <c r="J92" s="5">
        <v>12.162580455346625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12.71755500404932</v>
      </c>
      <c r="E93" s="5">
        <v>11.89667028678871</v>
      </c>
      <c r="F93" s="5">
        <v>10.620525827947695</v>
      </c>
      <c r="G93" s="5">
        <v>11.849221143753489</v>
      </c>
      <c r="H93" s="5">
        <v>12.698341194250661</v>
      </c>
      <c r="I93" s="5">
        <v>11.545117197369459</v>
      </c>
      <c r="J93" s="5">
        <v>10.651108007601666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10.949689662647863</v>
      </c>
      <c r="E94" s="5">
        <v>11.47867764129861</v>
      </c>
      <c r="F94" s="5">
        <v>9.9275408831637932</v>
      </c>
      <c r="G94" s="5">
        <v>10.809734939643638</v>
      </c>
      <c r="H94" s="5">
        <v>10.967813970203801</v>
      </c>
      <c r="I94" s="5">
        <v>11.202183676389902</v>
      </c>
      <c r="J94" s="5">
        <v>11.807346977053676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9.8128256915621996</v>
      </c>
      <c r="E95" s="5">
        <v>9.6974469767095854</v>
      </c>
      <c r="F95" s="5">
        <v>9.1567136246546532</v>
      </c>
      <c r="G95" s="5">
        <v>9.710169191434872</v>
      </c>
      <c r="H95" s="5">
        <v>11.279206280419272</v>
      </c>
      <c r="I95" s="5">
        <v>9.8505875507306477</v>
      </c>
      <c r="J95" s="5">
        <v>10.595478229572329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8.9235553089168498</v>
      </c>
      <c r="E96" s="5">
        <v>8.2155268752971722</v>
      </c>
      <c r="F96" s="5">
        <v>6.6562857184686317</v>
      </c>
      <c r="G96" s="5">
        <v>7.0916105124356541</v>
      </c>
      <c r="H96" s="5">
        <v>9.3043230096654881</v>
      </c>
      <c r="I96" s="5">
        <v>9.8636541235863238</v>
      </c>
      <c r="J96" s="5">
        <v>8.26583644257461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5.9070647871249999</v>
      </c>
      <c r="E97" s="5">
        <v>6.1400087422093028</v>
      </c>
      <c r="F97" s="5">
        <v>5.9552483115082442</v>
      </c>
      <c r="G97" s="5">
        <v>6.0110336628781607</v>
      </c>
      <c r="H97" s="5">
        <v>8.4535530261351433</v>
      </c>
      <c r="I97" s="5">
        <v>6.2987161990120626</v>
      </c>
      <c r="J97" s="5">
        <v>6.2227317829849218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4.2740817702762417</v>
      </c>
      <c r="E98" s="5">
        <v>4.4682472499521859</v>
      </c>
      <c r="F98" s="5">
        <v>4.024579284776312</v>
      </c>
      <c r="G98" s="5">
        <v>4.2582386621664448</v>
      </c>
      <c r="H98" s="5">
        <v>4.243315244287321</v>
      </c>
      <c r="I98" s="5">
        <v>6.2238508900288885</v>
      </c>
      <c r="J98" s="5">
        <v>5.3014929011533347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3.2292864334759797</v>
      </c>
      <c r="E99" s="5">
        <v>3.7537404905968574</v>
      </c>
      <c r="F99" s="5">
        <v>3.5232105804613423</v>
      </c>
      <c r="G99" s="5">
        <v>3.3316647150767196</v>
      </c>
      <c r="H99" s="5">
        <v>3.9661502505749318</v>
      </c>
      <c r="I99" s="5">
        <v>4.9030623578036465</v>
      </c>
      <c r="J99" s="5">
        <v>4.1198889048916323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2.9192974812928396</v>
      </c>
      <c r="E100" s="5">
        <v>3.0405646450657646</v>
      </c>
      <c r="F100" s="5">
        <v>2.8889758574357294</v>
      </c>
      <c r="G100" s="5">
        <v>3.036532214452218</v>
      </c>
      <c r="H100" s="5">
        <v>2.9636109215730837</v>
      </c>
      <c r="I100" s="5">
        <v>4.0817870708990061</v>
      </c>
      <c r="J100" s="5">
        <v>3.1189643463678225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2.9182634039540098</v>
      </c>
      <c r="E101" s="5">
        <v>1.9898046085273029</v>
      </c>
      <c r="F101" s="5">
        <v>2.6080560312397818</v>
      </c>
      <c r="G101" s="5">
        <v>2.1704531864888894</v>
      </c>
      <c r="H101" s="5">
        <v>2.0997398656994801</v>
      </c>
      <c r="I101" s="5">
        <v>3.4450457623751998</v>
      </c>
      <c r="J101" s="5">
        <v>2.5499442486535959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2.5876675390895234</v>
      </c>
      <c r="E102" s="5">
        <v>2.4256594369063875</v>
      </c>
      <c r="F102" s="5">
        <v>2.5261501689741896</v>
      </c>
      <c r="G102" s="5">
        <v>2.1063492448056995</v>
      </c>
      <c r="H102" s="5">
        <v>2.664599428849638</v>
      </c>
      <c r="I102" s="5">
        <v>3.4793606453275703</v>
      </c>
      <c r="J102" s="5">
        <v>3.3776542461590719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2.4582003135198272</v>
      </c>
      <c r="E103" s="5">
        <v>2.569186729994271</v>
      </c>
      <c r="F103" s="5">
        <v>2.9552663347232442</v>
      </c>
      <c r="G103" s="5">
        <v>2.7778321722506458</v>
      </c>
      <c r="H103" s="5">
        <v>3.1747649784338869</v>
      </c>
      <c r="I103" s="5">
        <v>4.3183795839995955</v>
      </c>
      <c r="J103" s="5">
        <v>3.3500905347780452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4.1190932395105042</v>
      </c>
      <c r="E104" s="5">
        <v>4.3250666823366011</v>
      </c>
      <c r="F104" s="5">
        <v>3.9730490000600409</v>
      </c>
      <c r="G104" s="5">
        <v>4.0094948515673527</v>
      </c>
      <c r="H104" s="5">
        <v>3.7662594776058689</v>
      </c>
      <c r="I104" s="5">
        <v>5.9503469039609769</v>
      </c>
      <c r="J104" s="5">
        <v>5.3085903618602917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7.5037077397244705</v>
      </c>
      <c r="E105" s="5">
        <v>6.249279989565343</v>
      </c>
      <c r="F105" s="5">
        <v>6.4161579073401018</v>
      </c>
      <c r="G105" s="5">
        <v>6.4268624718401135</v>
      </c>
      <c r="H105" s="5">
        <v>6.5332216504792724</v>
      </c>
      <c r="I105" s="5">
        <v>12.414464911869086</v>
      </c>
      <c r="J105" s="5">
        <v>9.7192606448692711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13.765136570490178</v>
      </c>
      <c r="E106" s="5">
        <v>12.290926959988623</v>
      </c>
      <c r="F106" s="5">
        <v>11.615951638730397</v>
      </c>
      <c r="G106" s="5">
        <v>10.117498860298149</v>
      </c>
      <c r="H106" s="5">
        <v>11.044247150787116</v>
      </c>
      <c r="I106" s="5">
        <v>18.563792464475036</v>
      </c>
      <c r="J106" s="5">
        <v>15.521521635573917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15.377468758019321</v>
      </c>
      <c r="E107" s="5">
        <v>14.137779503336587</v>
      </c>
      <c r="F107" s="5">
        <v>13.35058754969743</v>
      </c>
      <c r="G107" s="5">
        <v>12.333080094290766</v>
      </c>
      <c r="H107" s="5">
        <v>13.181157049228545</v>
      </c>
      <c r="I107" s="5">
        <v>21.460909582982193</v>
      </c>
      <c r="J107" s="5">
        <v>15.831546023207435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15.109520181303244</v>
      </c>
      <c r="E108" s="5">
        <v>13.588838773761553</v>
      </c>
      <c r="F108" s="5">
        <v>13.392036914510602</v>
      </c>
      <c r="G108" s="5">
        <v>12.063696207801875</v>
      </c>
      <c r="H108" s="5">
        <v>13.186867309933758</v>
      </c>
      <c r="I108" s="5">
        <v>21.608846774458407</v>
      </c>
      <c r="J108" s="5">
        <v>18.264840885630402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13.917392511863731</v>
      </c>
      <c r="E109" s="5">
        <v>12.984524578334829</v>
      </c>
      <c r="F109" s="5">
        <v>12.708119966536303</v>
      </c>
      <c r="G109" s="5">
        <v>10.647607069030707</v>
      </c>
      <c r="H109" s="5">
        <v>13.056109202087486</v>
      </c>
      <c r="I109" s="5">
        <v>20.930818996700317</v>
      </c>
      <c r="J109" s="5">
        <v>17.374997304077525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13.523710667371155</v>
      </c>
      <c r="E110" s="5">
        <v>12.28747925494652</v>
      </c>
      <c r="F110" s="5">
        <v>11.594801788677341</v>
      </c>
      <c r="G110" s="5">
        <v>11.709046155411734</v>
      </c>
      <c r="H110" s="5">
        <v>11.830572515911696</v>
      </c>
      <c r="I110" s="5">
        <v>18.944993718942214</v>
      </c>
      <c r="J110" s="5">
        <v>17.310294026268117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14.298577946995753</v>
      </c>
      <c r="E111" s="5">
        <v>12.217215219290885</v>
      </c>
      <c r="F111" s="5">
        <v>10.711728344704884</v>
      </c>
      <c r="G111" s="5">
        <v>11.109798157179123</v>
      </c>
      <c r="H111" s="5">
        <v>11.537699583790815</v>
      </c>
      <c r="I111" s="5">
        <v>18.915462924138264</v>
      </c>
      <c r="J111" s="5">
        <v>15.712112432347011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12.61182038462754</v>
      </c>
      <c r="E112" s="5">
        <v>11.703736806400782</v>
      </c>
      <c r="F112" s="5">
        <v>10.761553101721374</v>
      </c>
      <c r="G112" s="5">
        <v>10.760522079215793</v>
      </c>
      <c r="H112" s="5">
        <v>12.253194697043634</v>
      </c>
      <c r="I112" s="5">
        <v>16.961513282348928</v>
      </c>
      <c r="J112" s="5">
        <v>14.693291316911107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11.645320328699135</v>
      </c>
      <c r="E113" s="5">
        <v>10.699730606867838</v>
      </c>
      <c r="F113" s="5">
        <v>10.147475361388068</v>
      </c>
      <c r="G113" s="5">
        <v>10.420372862376915</v>
      </c>
      <c r="H113" s="5">
        <v>9.2874666828549195</v>
      </c>
      <c r="I113" s="5">
        <v>16.773493510827151</v>
      </c>
      <c r="J113" s="5">
        <v>14.308131971275659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12.360923448451778</v>
      </c>
      <c r="E114" s="5">
        <v>11.688225894186482</v>
      </c>
      <c r="F114" s="5">
        <v>10.377149967003325</v>
      </c>
      <c r="G114" s="5">
        <v>10.489123486180972</v>
      </c>
      <c r="H114" s="5">
        <v>11.564556031087582</v>
      </c>
      <c r="I114" s="5">
        <v>15.101097456151125</v>
      </c>
      <c r="J114" s="5">
        <v>13.746729655425733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11.733596028700877</v>
      </c>
      <c r="E115" s="5">
        <v>11.675966573501471</v>
      </c>
      <c r="F115" s="5">
        <v>10.906058178853199</v>
      </c>
      <c r="G115" s="5">
        <v>11.099091673915371</v>
      </c>
      <c r="H115" s="5">
        <v>11.843856655620492</v>
      </c>
      <c r="I115" s="5">
        <v>13.92228960667132</v>
      </c>
      <c r="J115" s="5">
        <v>12.873865199916594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13.547670601676911</v>
      </c>
      <c r="E116" s="5">
        <v>12.26607505120646</v>
      </c>
      <c r="F116" s="5">
        <v>10.705338687223032</v>
      </c>
      <c r="G116" s="5">
        <v>11.798306697202792</v>
      </c>
      <c r="H116" s="5">
        <v>13.342809770231895</v>
      </c>
      <c r="I116" s="5">
        <v>11.993149608749974</v>
      </c>
      <c r="J116" s="5">
        <v>12.962430553608758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12.186359480057744</v>
      </c>
      <c r="E117" s="5">
        <v>11.457687440554327</v>
      </c>
      <c r="F117" s="5">
        <v>11.948396892528727</v>
      </c>
      <c r="G117" s="5">
        <v>12.062677695230137</v>
      </c>
      <c r="H117" s="5">
        <v>13.8760282646271</v>
      </c>
      <c r="I117" s="5">
        <v>13.597930975072321</v>
      </c>
      <c r="J117" s="5">
        <v>12.336324959949488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11.470103671949687</v>
      </c>
      <c r="E118" s="5">
        <v>11.74194971477414</v>
      </c>
      <c r="F118" s="5">
        <v>11.31870376721734</v>
      </c>
      <c r="G118" s="5">
        <v>11.153221865395048</v>
      </c>
      <c r="H118" s="5">
        <v>14.002278742015498</v>
      </c>
      <c r="I118" s="5">
        <v>12.705460800854242</v>
      </c>
      <c r="J118" s="5">
        <v>10.870578330843285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10.300187548455272</v>
      </c>
      <c r="E119" s="5">
        <v>10.58453578083456</v>
      </c>
      <c r="F119" s="5">
        <v>11.388828038993941</v>
      </c>
      <c r="G119" s="5">
        <v>8.9899682177852007</v>
      </c>
      <c r="H119" s="5">
        <v>11.889206618207911</v>
      </c>
      <c r="I119" s="5">
        <v>10.628509485881864</v>
      </c>
      <c r="J119" s="5">
        <v>10.169490684326727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8.9270785704902025</v>
      </c>
      <c r="E120" s="5">
        <v>8.3499332875892236</v>
      </c>
      <c r="F120" s="5">
        <v>8.608869955155237</v>
      </c>
      <c r="G120" s="5">
        <v>8.074707461858539</v>
      </c>
      <c r="H120" s="5">
        <v>9.3876346356695546</v>
      </c>
      <c r="I120" s="5">
        <v>9.2745470226803768</v>
      </c>
      <c r="J120" s="5">
        <v>9.1231971569313348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6.0352583099885226</v>
      </c>
      <c r="E121" s="5">
        <v>6.6145792351442623</v>
      </c>
      <c r="F121" s="5">
        <v>6.4833035770344543</v>
      </c>
      <c r="G121" s="5">
        <v>6.8187969921076466</v>
      </c>
      <c r="H121" s="5">
        <v>7.1831785645139883</v>
      </c>
      <c r="I121" s="5">
        <v>6.7846132230908678</v>
      </c>
      <c r="J121" s="5">
        <v>6.2942496629570979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4.3114610565889473</v>
      </c>
      <c r="E122" s="5">
        <v>4.2396977198593522</v>
      </c>
      <c r="F122" s="5">
        <v>4.6036384610718395</v>
      </c>
      <c r="G122" s="5">
        <v>4.7268512203178208</v>
      </c>
      <c r="H122" s="5">
        <v>4.726849277004054</v>
      </c>
      <c r="I122" s="5">
        <v>5.4704986211586224</v>
      </c>
      <c r="J122" s="5">
        <v>5.7139791532482382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3.2312455182716202</v>
      </c>
      <c r="E123" s="5">
        <v>3.7124266364963106</v>
      </c>
      <c r="F123" s="5">
        <v>3.4785434166839178</v>
      </c>
      <c r="G123" s="5">
        <v>3.8775631166839086</v>
      </c>
      <c r="H123" s="5">
        <v>3.4356037539822166</v>
      </c>
      <c r="I123" s="5">
        <v>4.6534864842507879</v>
      </c>
      <c r="J123" s="5">
        <v>4.3552325681274118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2.4131977843269694</v>
      </c>
      <c r="E124" s="5">
        <v>2.8339905379268724</v>
      </c>
      <c r="F124" s="5">
        <v>3.0264470709545437</v>
      </c>
      <c r="G124" s="5">
        <v>2.2635147512652836</v>
      </c>
      <c r="H124" s="5">
        <v>3.3475353175668818</v>
      </c>
      <c r="I124" s="5">
        <v>3.6336027714810664</v>
      </c>
      <c r="J124" s="5">
        <v>3.8783758120228193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2.4945343293515942</v>
      </c>
      <c r="E125" s="5">
        <v>2.5705822263884111</v>
      </c>
      <c r="F125" s="5">
        <v>2.5042135141452011</v>
      </c>
      <c r="G125" s="5">
        <v>2.5154138039481988</v>
      </c>
      <c r="H125" s="5">
        <v>2.4252634777298656</v>
      </c>
      <c r="I125" s="5">
        <v>3.3387971615303198</v>
      </c>
      <c r="J125" s="5">
        <v>3.5122038891241183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2.5206764587793669</v>
      </c>
      <c r="E126" s="5">
        <v>2.1587001921424078</v>
      </c>
      <c r="F126" s="5">
        <v>2.3411096594160803</v>
      </c>
      <c r="G126" s="5">
        <v>2.4748297655206772</v>
      </c>
      <c r="H126" s="5">
        <v>2.7651425472068878</v>
      </c>
      <c r="I126" s="5">
        <v>3.0308654031672861</v>
      </c>
      <c r="J126" s="5">
        <v>3.3114204842718724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2.9292924948382573</v>
      </c>
      <c r="E127" s="5">
        <v>2.9706994997456042</v>
      </c>
      <c r="F127" s="5">
        <v>2.9711219428131335</v>
      </c>
      <c r="G127" s="5">
        <v>2.6680670300903579</v>
      </c>
      <c r="H127" s="5">
        <v>2.8875487403084374</v>
      </c>
      <c r="I127" s="5">
        <v>4.1285935333678276</v>
      </c>
      <c r="J127" s="5">
        <v>3.2015566500598851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4.2268109576419972</v>
      </c>
      <c r="E128" s="5">
        <v>3.9893059519278791</v>
      </c>
      <c r="F128" s="5">
        <v>3.6618323915186326</v>
      </c>
      <c r="G128" s="5">
        <v>3.9595345519278671</v>
      </c>
      <c r="H128" s="5">
        <v>4.2014841448722811</v>
      </c>
      <c r="I128" s="5">
        <v>5.2341769545346004</v>
      </c>
      <c r="J128" s="5">
        <v>5.0355179932974901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7.4966880658186579</v>
      </c>
      <c r="E129" s="5">
        <v>6.6779856341195565</v>
      </c>
      <c r="F129" s="5">
        <v>5.556815981827091</v>
      </c>
      <c r="G129" s="5">
        <v>7.11557951900223</v>
      </c>
      <c r="H129" s="5">
        <v>6.1736804321624419</v>
      </c>
      <c r="I129" s="5">
        <v>11.186693174776316</v>
      </c>
      <c r="J129" s="5">
        <v>9.3199914311693224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11.79209624938097</v>
      </c>
      <c r="E130" s="5">
        <v>10.948224468722048</v>
      </c>
      <c r="F130" s="5">
        <v>9.7718715173465611</v>
      </c>
      <c r="G130" s="5">
        <v>8.9257845179491753</v>
      </c>
      <c r="H130" s="5">
        <v>10.348037369324611</v>
      </c>
      <c r="I130" s="5">
        <v>18.273833527341001</v>
      </c>
      <c r="J130" s="5">
        <v>13.359224945094146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14.179386673723165</v>
      </c>
      <c r="E131" s="5">
        <v>12.664421129500681</v>
      </c>
      <c r="F131" s="5">
        <v>11.546510450955868</v>
      </c>
      <c r="G131" s="5">
        <v>10.910695329980136</v>
      </c>
      <c r="H131" s="5">
        <v>11.965907835414011</v>
      </c>
      <c r="I131" s="5">
        <v>21.045825854434206</v>
      </c>
      <c r="J131" s="5">
        <v>17.193387791965595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14.457266172101439</v>
      </c>
      <c r="E132" s="5">
        <v>13.133991037706579</v>
      </c>
      <c r="F132" s="5">
        <v>10.902311461488235</v>
      </c>
      <c r="G132" s="5">
        <v>11.353222349108854</v>
      </c>
      <c r="H132" s="5">
        <v>10.682743288398248</v>
      </c>
      <c r="I132" s="5">
        <v>20.771140206021911</v>
      </c>
      <c r="J132" s="5">
        <v>17.024897545175023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13.009672423196649</v>
      </c>
      <c r="E133" s="5">
        <v>12.515804817435697</v>
      </c>
      <c r="F133" s="5">
        <v>11.046281870029487</v>
      </c>
      <c r="G133" s="5">
        <v>10.490119230650865</v>
      </c>
      <c r="H133" s="5">
        <v>10.851193914047899</v>
      </c>
      <c r="I133" s="5">
        <v>20.398643164248874</v>
      </c>
      <c r="J133" s="5">
        <v>17.953950444211074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12.959720438725469</v>
      </c>
      <c r="E134" s="5">
        <v>11.358694306143475</v>
      </c>
      <c r="F134" s="5">
        <v>11.102431454857115</v>
      </c>
      <c r="G134" s="5">
        <v>10.192215951401316</v>
      </c>
      <c r="H134" s="5">
        <v>11.112989479610743</v>
      </c>
      <c r="I134" s="5">
        <v>19.422547276321986</v>
      </c>
      <c r="J134" s="5">
        <v>16.360059477013586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13.158943213109833</v>
      </c>
      <c r="E135" s="5">
        <v>11.585382881903323</v>
      </c>
      <c r="F135" s="5">
        <v>10.241225178659848</v>
      </c>
      <c r="G135" s="5">
        <v>10.916540557293672</v>
      </c>
      <c r="H135" s="5">
        <v>11.359631396001463</v>
      </c>
      <c r="I135" s="5">
        <v>18.911743942097051</v>
      </c>
      <c r="J135" s="5">
        <v>15.671533418548506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12.410673138300995</v>
      </c>
      <c r="E136" s="5">
        <v>10.255979513678632</v>
      </c>
      <c r="F136" s="5">
        <v>10.895914887816751</v>
      </c>
      <c r="G136" s="5">
        <v>9.4701755292073635</v>
      </c>
      <c r="H136" s="5">
        <v>12.090158022096675</v>
      </c>
      <c r="I136" s="5">
        <v>18.045775113305989</v>
      </c>
      <c r="J136" s="5">
        <v>14.91407249504714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10.572248085448011</v>
      </c>
      <c r="E137" s="5">
        <v>11.23218197292465</v>
      </c>
      <c r="F137" s="5">
        <v>9.3351844940104467</v>
      </c>
      <c r="G137" s="5">
        <v>9.3367042966722007</v>
      </c>
      <c r="H137" s="5">
        <v>10.240296773136746</v>
      </c>
      <c r="I137" s="5">
        <v>16.393506819240486</v>
      </c>
      <c r="J137" s="5">
        <v>12.715976404717663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11.979676973094609</v>
      </c>
      <c r="E138" s="5">
        <v>10.561800730527811</v>
      </c>
      <c r="F138" s="5">
        <v>10.10692103312161</v>
      </c>
      <c r="G138" s="5">
        <v>9.890829066785944</v>
      </c>
      <c r="H138" s="5">
        <v>11.579417421090607</v>
      </c>
      <c r="I138" s="5">
        <v>14.135610752123837</v>
      </c>
      <c r="J138" s="5">
        <v>12.736532022921226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11.917805966743753</v>
      </c>
      <c r="E139" s="5">
        <v>10.464698015300364</v>
      </c>
      <c r="F139" s="5">
        <v>10.253364811721545</v>
      </c>
      <c r="G139" s="5">
        <v>9.4380282812875844</v>
      </c>
      <c r="H139" s="5">
        <v>11.213926181075335</v>
      </c>
      <c r="I139" s="5">
        <v>14.525745312320929</v>
      </c>
      <c r="J139" s="5">
        <v>12.26666907994286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12.556317585652099</v>
      </c>
      <c r="E140" s="5">
        <v>13.401871727276236</v>
      </c>
      <c r="F140" s="5">
        <v>12.267840464629623</v>
      </c>
      <c r="G140" s="5">
        <v>12.061155738411209</v>
      </c>
      <c r="H140" s="5">
        <v>12.470794990962883</v>
      </c>
      <c r="I140" s="5">
        <v>12.898663856428458</v>
      </c>
      <c r="J140" s="5">
        <v>10.982147888284736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13.259237642317228</v>
      </c>
      <c r="E141" s="5">
        <v>12.558720954089138</v>
      </c>
      <c r="F141" s="5">
        <v>12.94189083720593</v>
      </c>
      <c r="G141" s="5">
        <v>11.391579842359409</v>
      </c>
      <c r="H141" s="5">
        <v>12.829090145395439</v>
      </c>
      <c r="I141" s="5">
        <v>12.69036843751206</v>
      </c>
      <c r="J141" s="5">
        <v>11.041808210444763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11.941259771957242</v>
      </c>
      <c r="E142" s="5">
        <v>11.769783361870553</v>
      </c>
      <c r="F142" s="5">
        <v>10.49755103168293</v>
      </c>
      <c r="G142" s="5">
        <v>10.61328122238988</v>
      </c>
      <c r="H142" s="5">
        <v>11.841598632961043</v>
      </c>
      <c r="I142" s="5">
        <v>11.493559474487897</v>
      </c>
      <c r="J142" s="5">
        <v>10.302044730346264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10.054321327993815</v>
      </c>
      <c r="E143" s="5">
        <v>10.096008473867489</v>
      </c>
      <c r="F143" s="5">
        <v>9.2181939388827132</v>
      </c>
      <c r="G143" s="5">
        <v>9.7655889124051178</v>
      </c>
      <c r="H143" s="5">
        <v>11.230061315640407</v>
      </c>
      <c r="I143" s="5">
        <v>10.728292443794841</v>
      </c>
      <c r="J143" s="5">
        <v>10.345649607091113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9.1244506032271353</v>
      </c>
      <c r="E144" s="5">
        <v>8.5202535139378028</v>
      </c>
      <c r="F144" s="5">
        <v>7.95322263197132</v>
      </c>
      <c r="G144" s="5">
        <v>8.2581032408478805</v>
      </c>
      <c r="H144" s="5">
        <v>10.015789964990756</v>
      </c>
      <c r="I144" s="5">
        <v>8.9717234546625537</v>
      </c>
      <c r="J144" s="5">
        <v>8.4979135481885937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6.5900390225681074</v>
      </c>
      <c r="E145" s="5">
        <v>6.6276389589834954</v>
      </c>
      <c r="F145" s="5">
        <v>6.1324985361739</v>
      </c>
      <c r="G145" s="5">
        <v>6.0174887768047336</v>
      </c>
      <c r="H145" s="5">
        <v>6.760813829848896</v>
      </c>
      <c r="I145" s="5">
        <v>6.7290334580583302</v>
      </c>
      <c r="J145" s="5">
        <v>6.055642086849387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5.1448848153846036</v>
      </c>
      <c r="E146" s="5">
        <v>3.8954238769230831</v>
      </c>
      <c r="F146" s="5">
        <v>4.3740652442307741</v>
      </c>
      <c r="G146" s="5">
        <v>4.0018869999999938</v>
      </c>
      <c r="H146" s="5">
        <v>4.8220426442307724</v>
      </c>
      <c r="I146" s="5">
        <v>5.7140690769230735</v>
      </c>
      <c r="J146" s="5">
        <v>6.128773876923078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3.2363877615384551</v>
      </c>
      <c r="E147" s="5">
        <v>3.2484339557692317</v>
      </c>
      <c r="F147" s="5">
        <v>3.8701406769230826</v>
      </c>
      <c r="G147" s="5">
        <v>3.0104629923076898</v>
      </c>
      <c r="H147" s="5">
        <v>3.5003743307692288</v>
      </c>
      <c r="I147" s="5">
        <v>4.1044721538461477</v>
      </c>
      <c r="J147" s="5">
        <v>4.8989870134615323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2.9900369846153789</v>
      </c>
      <c r="E148" s="5">
        <v>2.4428091980769224</v>
      </c>
      <c r="F148" s="5">
        <v>2.801820594230767</v>
      </c>
      <c r="G148" s="5">
        <v>2.4345179499999992</v>
      </c>
      <c r="H148" s="5">
        <v>3.2519817442307688</v>
      </c>
      <c r="I148" s="5">
        <v>3.5813531538461514</v>
      </c>
      <c r="J148" s="5">
        <v>3.588558388461534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2.7940630461538407</v>
      </c>
      <c r="E149" s="5">
        <v>2.3620551749999987</v>
      </c>
      <c r="F149" s="5">
        <v>2.035855251923075</v>
      </c>
      <c r="G149" s="5">
        <v>2.4383955538461528</v>
      </c>
      <c r="H149" s="5">
        <v>2.5028467903846123</v>
      </c>
      <c r="I149" s="5">
        <v>3.2594337692307653</v>
      </c>
      <c r="J149" s="5">
        <v>3.4675957461538411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2.8270252153846109</v>
      </c>
      <c r="E150" s="5">
        <v>2.1380661384615367</v>
      </c>
      <c r="F150" s="5">
        <v>2.0560122346153826</v>
      </c>
      <c r="G150" s="5">
        <v>2.1253758576923079</v>
      </c>
      <c r="H150" s="5">
        <v>2.3419512942307659</v>
      </c>
      <c r="I150" s="5">
        <v>2.8369145769230775</v>
      </c>
      <c r="J150" s="5">
        <v>3.3869539846153813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2.3086939846153816</v>
      </c>
      <c r="E151" s="5">
        <v>2.4024321865384599</v>
      </c>
      <c r="F151" s="5">
        <v>2.4188379230769201</v>
      </c>
      <c r="G151" s="5">
        <v>1.9214353538461533</v>
      </c>
      <c r="H151" s="5">
        <v>2.7465398153846134</v>
      </c>
      <c r="I151" s="5">
        <v>3.2996736923076915</v>
      </c>
      <c r="J151" s="5">
        <v>3.2256704615384582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3.4882208846153775</v>
      </c>
      <c r="E152" s="5">
        <v>4.2790054865384652</v>
      </c>
      <c r="F152" s="5">
        <v>3.325902144230771</v>
      </c>
      <c r="G152" s="5">
        <v>3.3464338115384575</v>
      </c>
      <c r="H152" s="5">
        <v>3.7060383403846164</v>
      </c>
      <c r="I152" s="5">
        <v>4.5269913461538378</v>
      </c>
      <c r="J152" s="5">
        <v>4.6570617288461449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5.7483711538461399</v>
      </c>
      <c r="E153" s="5">
        <v>5.4086040730769342</v>
      </c>
      <c r="F153" s="5">
        <v>4.6159490365384661</v>
      </c>
      <c r="G153" s="5">
        <v>4.6085383730769189</v>
      </c>
      <c r="H153" s="5">
        <v>5.3133858884615375</v>
      </c>
      <c r="I153" s="5">
        <v>8.8729030384615424</v>
      </c>
      <c r="J153" s="5">
        <v>9.0117168519230919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11.610293799999969</v>
      </c>
      <c r="E154" s="5">
        <v>11.481513363461577</v>
      </c>
      <c r="F154" s="5">
        <v>10.703357809615415</v>
      </c>
      <c r="G154" s="5">
        <v>9.5186208807692125</v>
      </c>
      <c r="H154" s="5">
        <v>10.317904578846132</v>
      </c>
      <c r="I154" s="5">
        <v>16.176449076923113</v>
      </c>
      <c r="J154" s="5">
        <v>13.527655498076909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13.084698169230737</v>
      </c>
      <c r="E155" s="5">
        <v>11.59977118846157</v>
      </c>
      <c r="F155" s="5">
        <v>10.844456688461561</v>
      </c>
      <c r="G155" s="5">
        <v>11.228517773076902</v>
      </c>
      <c r="H155" s="5">
        <v>12.902806530769219</v>
      </c>
      <c r="I155" s="5">
        <v>16.699568076923111</v>
      </c>
      <c r="J155" s="5">
        <v>13.46717417692307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13.375943438461501</v>
      </c>
      <c r="E156" s="5">
        <v>12.017025653846188</v>
      </c>
      <c r="F156" s="5">
        <v>11.630579013461567</v>
      </c>
      <c r="G156" s="5">
        <v>11.111683373076902</v>
      </c>
      <c r="H156" s="5">
        <v>11.183599038461526</v>
      </c>
      <c r="I156" s="5">
        <v>18.268925076923132</v>
      </c>
      <c r="J156" s="5">
        <v>15.906587463461543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11.916170007692273</v>
      </c>
      <c r="E157" s="5">
        <v>10.342337411538482</v>
      </c>
      <c r="F157" s="5">
        <v>10.965398584615409</v>
      </c>
      <c r="G157" s="5">
        <v>9.9497675115384414</v>
      </c>
      <c r="H157" s="5">
        <v>10.841402386538437</v>
      </c>
      <c r="I157" s="5">
        <v>17.222687076923123</v>
      </c>
      <c r="J157" s="5">
        <v>13.910703865384599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11.450965299999968</v>
      </c>
      <c r="E158" s="5">
        <v>10.929719551923101</v>
      </c>
      <c r="F158" s="5">
        <v>10.743671775000024</v>
      </c>
      <c r="G158" s="5">
        <v>11.01682206153844</v>
      </c>
      <c r="H158" s="5">
        <v>10.777835626923077</v>
      </c>
      <c r="I158" s="5">
        <v>16.71968803846158</v>
      </c>
      <c r="J158" s="5">
        <v>15.241292930769211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10.918885646153823</v>
      </c>
      <c r="E159" s="5">
        <v>9.3194277730769457</v>
      </c>
      <c r="F159" s="5">
        <v>9.8970785019230973</v>
      </c>
      <c r="G159" s="5">
        <v>10.360076338461523</v>
      </c>
      <c r="H159" s="5">
        <v>10.9520874403846</v>
      </c>
      <c r="I159" s="5">
        <v>15.009491307692361</v>
      </c>
      <c r="J159" s="5">
        <v>13.063965369230781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11.480261223076885</v>
      </c>
      <c r="E160" s="5">
        <v>10.36731460000003</v>
      </c>
      <c r="F160" s="5">
        <v>10.521944965384646</v>
      </c>
      <c r="G160" s="5">
        <v>10.71026503846152</v>
      </c>
      <c r="H160" s="5">
        <v>12.37813383269231</v>
      </c>
      <c r="I160" s="5">
        <v>14.405892461538507</v>
      </c>
      <c r="J160" s="5">
        <v>12.822040084615393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11.764173999999965</v>
      </c>
      <c r="E161" s="5">
        <v>10.589388163461555</v>
      </c>
      <c r="F161" s="5">
        <v>11.570108065384643</v>
      </c>
      <c r="G161" s="5">
        <v>10.8872195653846</v>
      </c>
      <c r="H161" s="5">
        <v>11.670985088461524</v>
      </c>
      <c r="I161" s="5">
        <v>13.943133346153882</v>
      </c>
      <c r="J161" s="5">
        <v>11.350327936538466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11.191816707692286</v>
      </c>
      <c r="E162" s="5">
        <v>10.347126094230788</v>
      </c>
      <c r="F162" s="5">
        <v>11.005712550000016</v>
      </c>
      <c r="G162" s="5">
        <v>10.334382896153834</v>
      </c>
      <c r="H162" s="5">
        <v>11.659978551923071</v>
      </c>
      <c r="I162" s="5">
        <v>12.997495153846156</v>
      </c>
      <c r="J162" s="5">
        <v>11.350327936538463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11.19179968461536</v>
      </c>
      <c r="E163" s="5">
        <v>9.745301867307715</v>
      </c>
      <c r="F163" s="5">
        <v>11.12665444615388</v>
      </c>
      <c r="G163" s="5">
        <v>10.760359388461524</v>
      </c>
      <c r="H163" s="5">
        <v>11.663503223076928</v>
      </c>
      <c r="I163" s="5">
        <v>12.454256192307728</v>
      </c>
      <c r="J163" s="5">
        <v>10.947119128846166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11.084664123076895</v>
      </c>
      <c r="E164" s="5">
        <v>12.528442453846175</v>
      </c>
      <c r="F164" s="5">
        <v>12.336073407692329</v>
      </c>
      <c r="G164" s="5">
        <v>12.212343823076903</v>
      </c>
      <c r="H164" s="5">
        <v>12.066916853846143</v>
      </c>
      <c r="I164" s="5">
        <v>12.414016269230768</v>
      </c>
      <c r="J164" s="5">
        <v>11.068081771153837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10.076381023076898</v>
      </c>
      <c r="E165" s="5">
        <v>11.642063673076958</v>
      </c>
      <c r="F165" s="5">
        <v>12.678742113461565</v>
      </c>
      <c r="G165" s="5">
        <v>11.909507153846137</v>
      </c>
      <c r="H165" s="5">
        <v>11.161585965384596</v>
      </c>
      <c r="I165" s="5">
        <v>11.528737961538486</v>
      </c>
      <c r="J165" s="5">
        <v>10.483429000000026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10.405154246153822</v>
      </c>
      <c r="E166" s="5">
        <v>12.084295326923108</v>
      </c>
      <c r="F166" s="5">
        <v>11.267753325000022</v>
      </c>
      <c r="G166" s="5">
        <v>10.706387434615369</v>
      </c>
      <c r="H166" s="5">
        <v>11.690958224999996</v>
      </c>
      <c r="I166" s="5">
        <v>11.065978846153858</v>
      </c>
      <c r="J166" s="5">
        <v>10.039899311538475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8.8620588307692074</v>
      </c>
      <c r="E167" s="5">
        <v>9.2569467826923297</v>
      </c>
      <c r="F167" s="5">
        <v>8.9295433326923224</v>
      </c>
      <c r="G167" s="5">
        <v>10.319186980769214</v>
      </c>
      <c r="H167" s="5">
        <v>11.477502505769225</v>
      </c>
      <c r="I167" s="5">
        <v>10.442260038461539</v>
      </c>
      <c r="J167" s="5">
        <v>8.9310750903846241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7.8125645076922901</v>
      </c>
      <c r="E168" s="5">
        <v>7.1823193711538629</v>
      </c>
      <c r="F168" s="5">
        <v>7.1960428211538616</v>
      </c>
      <c r="G168" s="5">
        <v>7.3984151615384519</v>
      </c>
      <c r="H168" s="5">
        <v>9.4965461096153643</v>
      </c>
      <c r="I168" s="5">
        <v>9.2753022692307763</v>
      </c>
      <c r="J168" s="5">
        <v>7.5400047038461668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5.6183385769230645</v>
      </c>
      <c r="E169" s="5">
        <v>6.4305559750000123</v>
      </c>
      <c r="F169" s="5">
        <v>6.3897635134615491</v>
      </c>
      <c r="G169" s="5">
        <v>6.935426915384606</v>
      </c>
      <c r="H169" s="5">
        <v>7.1867493788461347</v>
      </c>
      <c r="I169" s="5">
        <v>7.082226461538462</v>
      </c>
      <c r="J169" s="5">
        <v>6.5723035653846145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0.2821977576923077</v>
      </c>
      <c r="G170" s="5">
        <v>0.53360589999999997</v>
      </c>
      <c r="H170" s="5">
        <v>0.20405659615384616</v>
      </c>
      <c r="I170" s="5">
        <v>0.32191938461538461</v>
      </c>
      <c r="J170" s="5">
        <v>0.2217648442307692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0.26191530000000002</v>
      </c>
      <c r="E171" s="5">
        <v>0.24226206923076921</v>
      </c>
      <c r="F171" s="5">
        <v>0.30235474038461541</v>
      </c>
      <c r="G171" s="5">
        <v>0.26551041538461539</v>
      </c>
      <c r="H171" s="5">
        <v>0.28567923461538469</v>
      </c>
      <c r="I171" s="5">
        <v>0.18107965384615385</v>
      </c>
      <c r="J171" s="5">
        <v>0.16128352307692306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0.28167946153846157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0.4029466153846154</v>
      </c>
      <c r="E173" s="5">
        <v>0.16150804615384617</v>
      </c>
      <c r="F173" s="5">
        <v>0.2418837923076923</v>
      </c>
      <c r="G173" s="5">
        <v>0.34889616538461532</v>
      </c>
      <c r="H173" s="5">
        <v>0.28567923461538469</v>
      </c>
      <c r="I173" s="5">
        <v>0.20119961538461542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0.18073881538461539</v>
      </c>
      <c r="F174" s="5">
        <v>0.30235474038461541</v>
      </c>
      <c r="G174" s="5">
        <v>0.30784955769230771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0.18141284423076923</v>
      </c>
      <c r="G175" s="5">
        <v>0.38994277307692304</v>
      </c>
      <c r="H175" s="5">
        <v>0.20405659615384616</v>
      </c>
      <c r="I175" s="5">
        <v>0.1609596923076923</v>
      </c>
      <c r="J175" s="5">
        <v>0.20160440384615383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0.30282758653846148</v>
      </c>
      <c r="F176" s="5">
        <v>0.10078491346153846</v>
      </c>
      <c r="G176" s="5">
        <v>0.30784955769230771</v>
      </c>
      <c r="H176" s="5">
        <v>0.30491000384615385</v>
      </c>
      <c r="I176" s="5">
        <v>0.14083973076923076</v>
      </c>
      <c r="J176" s="5">
        <v>0.16128352307692306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0.28206263076923083</v>
      </c>
      <c r="E177" s="5">
        <v>0.20188505769230766</v>
      </c>
      <c r="F177" s="5">
        <v>0.10078491346153846</v>
      </c>
      <c r="G177" s="5">
        <v>0.16418643076923076</v>
      </c>
      <c r="H177" s="5">
        <v>0.16207038653846156</v>
      </c>
      <c r="I177" s="5">
        <v>0.12071976923076924</v>
      </c>
      <c r="J177" s="5">
        <v>0.2217648442307692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0.20188505769230769</v>
      </c>
      <c r="F178" s="5">
        <v>0.2418837923076923</v>
      </c>
      <c r="G178" s="5">
        <v>0.22575634230769223</v>
      </c>
      <c r="H178" s="5">
        <v>0.12243395769230768</v>
      </c>
      <c r="I178" s="5">
        <v>0.1609596923076923</v>
      </c>
      <c r="J178" s="5">
        <v>0.28224616538461539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0.30220996153846158</v>
      </c>
      <c r="E179" s="5">
        <v>0.26245057499999996</v>
      </c>
      <c r="F179" s="5">
        <v>0.20156982692307693</v>
      </c>
      <c r="G179" s="5">
        <v>0.24627964615384615</v>
      </c>
      <c r="H179" s="5">
        <v>0.20405659615384614</v>
      </c>
      <c r="I179" s="5">
        <v>0.24143953846153851</v>
      </c>
      <c r="J179" s="5">
        <v>0.24192528461538459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0.16117864615384617</v>
      </c>
      <c r="E180" s="5">
        <v>0.24226206923076921</v>
      </c>
      <c r="F180" s="5">
        <v>0.22172680961538463</v>
      </c>
      <c r="G180" s="5">
        <v>0.26680294999999998</v>
      </c>
      <c r="H180" s="5">
        <v>0.1212590673076923</v>
      </c>
      <c r="I180" s="5">
        <v>0.1609596923076923</v>
      </c>
      <c r="J180" s="5">
        <v>0.20160440384615383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9.9820092307692329E-2</v>
      </c>
      <c r="E181" s="5">
        <v>0.14131954038461542</v>
      </c>
      <c r="F181" s="5">
        <v>0.2418837923076923</v>
      </c>
      <c r="G181" s="5">
        <v>0.26551041538461539</v>
      </c>
      <c r="H181" s="5">
        <v>0.18247604615384613</v>
      </c>
      <c r="I181" s="5">
        <v>0.34203934615384612</v>
      </c>
      <c r="J181" s="5">
        <v>0.24192528461538459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0.20055674615384617</v>
      </c>
      <c r="E182" s="5">
        <v>0.38358160961538457</v>
      </c>
      <c r="F182" s="5">
        <v>0.32251172307692311</v>
      </c>
      <c r="G182" s="5">
        <v>0.22446380769230773</v>
      </c>
      <c r="H182" s="5">
        <v>0.3841828615384616</v>
      </c>
      <c r="I182" s="5">
        <v>0.28167946153846157</v>
      </c>
      <c r="J182" s="5">
        <v>0.34272748653846158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0.32251172307692311</v>
      </c>
      <c r="G183" s="5">
        <v>0.34889616538461526</v>
      </c>
      <c r="H183" s="5">
        <v>0.20405659615384614</v>
      </c>
      <c r="I183" s="5">
        <v>0.3621593076923077</v>
      </c>
      <c r="J183" s="5">
        <v>0.24192528461538459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0.23810172307692309</v>
      </c>
      <c r="E184" s="5">
        <v>0.18169655192307693</v>
      </c>
      <c r="F184" s="5">
        <v>0.20156982692307693</v>
      </c>
      <c r="G184" s="5">
        <v>0.26680294999999987</v>
      </c>
      <c r="H184" s="5">
        <v>0.20405659615384614</v>
      </c>
      <c r="I184" s="5">
        <v>0.2615595</v>
      </c>
      <c r="J184" s="5">
        <v>0.40320880769230771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0.28263908076923072</v>
      </c>
      <c r="F185" s="5">
        <v>0.2418837923076923</v>
      </c>
      <c r="G185" s="5">
        <v>0.12313982307692307</v>
      </c>
      <c r="H185" s="5">
        <v>0.24486791538461541</v>
      </c>
      <c r="I185" s="5">
        <v>0.22131957692307697</v>
      </c>
      <c r="J185" s="5">
        <v>0.34272748653846158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0.34224686153846157</v>
      </c>
      <c r="F186" s="5">
        <v>0.20156982692307693</v>
      </c>
      <c r="G186" s="5">
        <v>0.16418643076923076</v>
      </c>
      <c r="H186" s="5">
        <v>0.20405659615384614</v>
      </c>
      <c r="I186" s="5">
        <v>0.10059980769230768</v>
      </c>
      <c r="J186" s="5">
        <v>0.16128352307692306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0.22162063846153846</v>
      </c>
      <c r="E187" s="5">
        <v>0.20092732115384612</v>
      </c>
      <c r="F187" s="5">
        <v>0.18141284423076923</v>
      </c>
      <c r="G187" s="5">
        <v>0.18470973461538459</v>
      </c>
      <c r="H187" s="5">
        <v>0.18365093653846154</v>
      </c>
      <c r="I187" s="5">
        <v>0.32191938461538466</v>
      </c>
      <c r="J187" s="5">
        <v>0.24192528461538459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0.18073881538461539</v>
      </c>
      <c r="F188" s="5">
        <v>0.2418837923076923</v>
      </c>
      <c r="G188" s="5">
        <v>0.18470973461538459</v>
      </c>
      <c r="H188" s="5">
        <v>0.24369302499999998</v>
      </c>
      <c r="I188" s="5">
        <v>0.2615595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0.30037683846153845</v>
      </c>
      <c r="E189" s="5">
        <v>0.18169655192307693</v>
      </c>
      <c r="F189" s="5">
        <v>0.18141284423076923</v>
      </c>
      <c r="G189" s="5">
        <v>0.2642178807692307</v>
      </c>
      <c r="H189" s="5">
        <v>0.34689621346153854</v>
      </c>
      <c r="I189" s="5">
        <v>0.28167946153846163</v>
      </c>
      <c r="J189" s="5">
        <v>0.20160440384615383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0.16117864615384617</v>
      </c>
      <c r="E190" s="5">
        <v>0.32110061923076921</v>
      </c>
      <c r="F190" s="5">
        <v>0.2418837923076923</v>
      </c>
      <c r="G190" s="5">
        <v>0.22575634230769231</v>
      </c>
      <c r="H190" s="5">
        <v>0.22446225576923076</v>
      </c>
      <c r="I190" s="5">
        <v>0.26155950000000006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0.32235729230769233</v>
      </c>
      <c r="E191" s="5">
        <v>0.26245057499999996</v>
      </c>
      <c r="F191" s="5">
        <v>0.42329663653846156</v>
      </c>
      <c r="G191" s="5">
        <v>0.26680294999999998</v>
      </c>
      <c r="H191" s="5">
        <v>0.30608489423076929</v>
      </c>
      <c r="I191" s="5">
        <v>0.28167946153846163</v>
      </c>
      <c r="J191" s="5">
        <v>0.2217648442307692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0.24176796923076926</v>
      </c>
      <c r="E192" s="5">
        <v>0.22111582692307691</v>
      </c>
      <c r="F192" s="5">
        <v>0.44345361923076926</v>
      </c>
      <c r="G192" s="5">
        <v>0.34889616538461521</v>
      </c>
      <c r="H192" s="5">
        <v>0.28567923461538464</v>
      </c>
      <c r="I192" s="5">
        <v>0.38227926923076916</v>
      </c>
      <c r="J192" s="5">
        <v>0.2217648442307692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0.34250462307692309</v>
      </c>
      <c r="E193" s="5">
        <v>0.42395862115384614</v>
      </c>
      <c r="F193" s="5">
        <v>0.32251172307692311</v>
      </c>
      <c r="G193" s="5">
        <v>0.24498711153846148</v>
      </c>
      <c r="H193" s="5">
        <v>0.18365093653846154</v>
      </c>
      <c r="I193" s="5">
        <v>0.24143953846153848</v>
      </c>
      <c r="J193" s="5">
        <v>0.24192528461538459</v>
      </c>
    </row>
  </sheetData>
  <autoFilter ref="A1:J1" xr:uid="{52B6D763-E57B-4178-AA31-1EF1AE70E389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B880-7AC2-41F0-8E5C-EB74D9837F13}">
  <dimension ref="A1:J193"/>
  <sheetViews>
    <sheetView workbookViewId="0"/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2.3850773813835526</v>
      </c>
      <c r="E2" s="5">
        <v>2.5117810494868476</v>
      </c>
      <c r="F2" s="5">
        <v>2.7147647029657973</v>
      </c>
      <c r="G2" s="5">
        <v>2.4333729359641088</v>
      </c>
      <c r="H2" s="5">
        <v>2.4918887146878599</v>
      </c>
      <c r="I2" s="5">
        <v>3.2919224631578632</v>
      </c>
      <c r="J2" s="5">
        <v>3.1675808764852222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1.6698900738866234</v>
      </c>
      <c r="E3" s="5">
        <v>2.05804891991807</v>
      </c>
      <c r="F3" s="5">
        <v>2.1174744540556256</v>
      </c>
      <c r="G3" s="5">
        <v>1.9880885329017821</v>
      </c>
      <c r="H3" s="5">
        <v>2.3140541569461281</v>
      </c>
      <c r="I3" s="5">
        <v>2.4710723384638675</v>
      </c>
      <c r="J3" s="5">
        <v>3.1085543025373967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1.7609809611477099</v>
      </c>
      <c r="E4" s="5">
        <v>1.4435841889158156</v>
      </c>
      <c r="F4" s="5">
        <v>1.8015165133155859</v>
      </c>
      <c r="G4" s="5">
        <v>1.9047548826075569</v>
      </c>
      <c r="H4" s="5">
        <v>1.6801795997928488</v>
      </c>
      <c r="I4" s="5">
        <v>2.1291806792274572</v>
      </c>
      <c r="J4" s="5">
        <v>1.9843925242914746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1.4190546566401325</v>
      </c>
      <c r="E5" s="5">
        <v>1.6868039946850457</v>
      </c>
      <c r="F5" s="5">
        <v>1.6742057417451142</v>
      </c>
      <c r="G5" s="5">
        <v>1.8443559778057521</v>
      </c>
      <c r="H5" s="5">
        <v>1.7640295942072179</v>
      </c>
      <c r="I5" s="5">
        <v>2.1340035625199909</v>
      </c>
      <c r="J5" s="5">
        <v>1.7249135209349216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1.5628964205794955</v>
      </c>
      <c r="E6" s="5">
        <v>1.6383906501482763</v>
      </c>
      <c r="F6" s="5">
        <v>1.5797897037002022</v>
      </c>
      <c r="G6" s="5">
        <v>2.0303061473307458</v>
      </c>
      <c r="H6" s="5">
        <v>1.8073747799006534</v>
      </c>
      <c r="I6" s="5">
        <v>2.2040092137204423</v>
      </c>
      <c r="J6" s="5">
        <v>2.2635536208125191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1.4632819805997317</v>
      </c>
      <c r="E7" s="5">
        <v>2.0739712749034749</v>
      </c>
      <c r="F7" s="5">
        <v>1.9134931854862827</v>
      </c>
      <c r="G7" s="5">
        <v>2.1772825598742838</v>
      </c>
      <c r="H7" s="5">
        <v>2.0056185850084569</v>
      </c>
      <c r="I7" s="5">
        <v>2.4171183504189542</v>
      </c>
      <c r="J7" s="5">
        <v>2.2600779919545904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2.985701447822668</v>
      </c>
      <c r="E8" s="5">
        <v>3.2142661093117111</v>
      </c>
      <c r="F8" s="5">
        <v>3.1738631503577475</v>
      </c>
      <c r="G8" s="5">
        <v>2.791593605465553</v>
      </c>
      <c r="H8" s="5">
        <v>3.1864156905093375</v>
      </c>
      <c r="I8" s="5">
        <v>3.9774364818260515</v>
      </c>
      <c r="J8" s="5">
        <v>3.2530455213162162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6.3738026355756654</v>
      </c>
      <c r="E9" s="5">
        <v>5.1016571850602279</v>
      </c>
      <c r="F9" s="5">
        <v>4.7657100622892994</v>
      </c>
      <c r="G9" s="5">
        <v>4.7062199819484487</v>
      </c>
      <c r="H9" s="5">
        <v>4.5282914809198367</v>
      </c>
      <c r="I9" s="5">
        <v>7.4963298335678648</v>
      </c>
      <c r="J9" s="5">
        <v>7.0045177545122419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8.5415778922134589</v>
      </c>
      <c r="E10" s="5">
        <v>8.0088118728839159</v>
      </c>
      <c r="F10" s="5">
        <v>6.4020723653751936</v>
      </c>
      <c r="G10" s="5">
        <v>7.1584765462785516</v>
      </c>
      <c r="H10" s="5">
        <v>7.2402150364795625</v>
      </c>
      <c r="I10" s="5">
        <v>12.367328906769567</v>
      </c>
      <c r="J10" s="5">
        <v>11.559410321455101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10.070396267128702</v>
      </c>
      <c r="E11" s="5">
        <v>8.8991431276857274</v>
      </c>
      <c r="F11" s="5">
        <v>7.4647041152528022</v>
      </c>
      <c r="G11" s="5">
        <v>8.1315465868961887</v>
      </c>
      <c r="H11" s="5">
        <v>8.0532858182656337</v>
      </c>
      <c r="I11" s="5">
        <v>14.946456908240732</v>
      </c>
      <c r="J11" s="5">
        <v>14.3433766961867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10.596953191234251</v>
      </c>
      <c r="E12" s="5">
        <v>8.5134295525750971</v>
      </c>
      <c r="F12" s="5">
        <v>7.4590157824380956</v>
      </c>
      <c r="G12" s="5">
        <v>6.9977510360135176</v>
      </c>
      <c r="H12" s="5">
        <v>8.2439905818001442</v>
      </c>
      <c r="I12" s="5">
        <v>16.701716445379446</v>
      </c>
      <c r="J12" s="5">
        <v>14.010968603450614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9.6139551877553018</v>
      </c>
      <c r="E13" s="5">
        <v>7.5611056386969278</v>
      </c>
      <c r="F13" s="5">
        <v>7.1496116240349341</v>
      </c>
      <c r="G13" s="5">
        <v>7.2342286164649714</v>
      </c>
      <c r="H13" s="5">
        <v>7.2719954040202799</v>
      </c>
      <c r="I13" s="5">
        <v>15.079455416078995</v>
      </c>
      <c r="J13" s="5">
        <v>13.05764832764093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8.5104862494891407</v>
      </c>
      <c r="E14" s="5">
        <v>6.9747761993903588</v>
      </c>
      <c r="F14" s="5">
        <v>6.6086499825110598</v>
      </c>
      <c r="G14" s="5">
        <v>6.4272712876305951</v>
      </c>
      <c r="H14" s="5">
        <v>7.3086672372021901</v>
      </c>
      <c r="I14" s="5">
        <v>13.095035079086225</v>
      </c>
      <c r="J14" s="5">
        <v>12.393613262157483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8.1489068083324749</v>
      </c>
      <c r="E15" s="5">
        <v>6.7333503388193208</v>
      </c>
      <c r="F15" s="5">
        <v>6.650014304338109</v>
      </c>
      <c r="G15" s="5">
        <v>6.9087794150926953</v>
      </c>
      <c r="H15" s="5">
        <v>7.2486877065553603</v>
      </c>
      <c r="I15" s="5">
        <v>12.517281349590423</v>
      </c>
      <c r="J15" s="5">
        <v>11.373055687475276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8.1806779171522592</v>
      </c>
      <c r="E16" s="5">
        <v>7.7705994620186507</v>
      </c>
      <c r="F16" s="5">
        <v>6.5823090313223869</v>
      </c>
      <c r="G16" s="5">
        <v>7.1229386679831981</v>
      </c>
      <c r="H16" s="5">
        <v>7.2433107723071783</v>
      </c>
      <c r="I16" s="5">
        <v>12.145550118771753</v>
      </c>
      <c r="J16" s="5">
        <v>10.499596053215312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7.4593287974060161</v>
      </c>
      <c r="E17" s="5">
        <v>7.7420897296323457</v>
      </c>
      <c r="F17" s="5">
        <v>6.5687058309669588</v>
      </c>
      <c r="G17" s="5">
        <v>6.680846022662605</v>
      </c>
      <c r="H17" s="5">
        <v>7.06503766695457</v>
      </c>
      <c r="I17" s="5">
        <v>11.070596349392702</v>
      </c>
      <c r="J17" s="5">
        <v>9.9458136762428087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8.5367486714880183</v>
      </c>
      <c r="E18" s="5">
        <v>7.6277920159259818</v>
      </c>
      <c r="F18" s="5">
        <v>7.4359517224178315</v>
      </c>
      <c r="G18" s="5">
        <v>7.2507885107075216</v>
      </c>
      <c r="H18" s="5">
        <v>8.2078788241078779</v>
      </c>
      <c r="I18" s="5">
        <v>10.882963112058555</v>
      </c>
      <c r="J18" s="5">
        <v>10.252652605310129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8.6740529767794143</v>
      </c>
      <c r="E19" s="5">
        <v>7.6808437321438738</v>
      </c>
      <c r="F19" s="5">
        <v>8.1979596309552036</v>
      </c>
      <c r="G19" s="5">
        <v>7.2747292995856787</v>
      </c>
      <c r="H19" s="5">
        <v>7.6793087988018405</v>
      </c>
      <c r="I19" s="5">
        <v>9.9968563759979823</v>
      </c>
      <c r="J19" s="5">
        <v>9.8187686834337331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7.9571459914790648</v>
      </c>
      <c r="E20" s="5">
        <v>8.8661219689647659</v>
      </c>
      <c r="F20" s="5">
        <v>7.8106497121904495</v>
      </c>
      <c r="G20" s="5">
        <v>8.5207871362841914</v>
      </c>
      <c r="H20" s="5">
        <v>7.846369366540296</v>
      </c>
      <c r="I20" s="5">
        <v>9.2403605908435189</v>
      </c>
      <c r="J20" s="5">
        <v>8.5894601671922466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8.845389841700305</v>
      </c>
      <c r="E21" s="5">
        <v>8.4416651594482559</v>
      </c>
      <c r="F21" s="5">
        <v>7.9446400879389767</v>
      </c>
      <c r="G21" s="5">
        <v>8.0985319487053271</v>
      </c>
      <c r="H21" s="5">
        <v>9.1472982128682432</v>
      </c>
      <c r="I21" s="5">
        <v>8.6020254463562065</v>
      </c>
      <c r="J21" s="5">
        <v>8.917719003853172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7.4210070448850436</v>
      </c>
      <c r="E22" s="5">
        <v>6.9995324558468885</v>
      </c>
      <c r="F22" s="5">
        <v>7.5454578678631776</v>
      </c>
      <c r="G22" s="5">
        <v>7.9697889262404038</v>
      </c>
      <c r="H22" s="5">
        <v>9.1239315453393104</v>
      </c>
      <c r="I22" s="5">
        <v>7.6739480870232644</v>
      </c>
      <c r="J22" s="5">
        <v>8.2226182641911656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6.5374675302348333</v>
      </c>
      <c r="E23" s="5">
        <v>7.0105977269395368</v>
      </c>
      <c r="F23" s="5">
        <v>6.5296938657070696</v>
      </c>
      <c r="G23" s="5">
        <v>7.32050325539256</v>
      </c>
      <c r="H23" s="5">
        <v>7.1857117985476116</v>
      </c>
      <c r="I23" s="5">
        <v>6.9699709635532638</v>
      </c>
      <c r="J23" s="5">
        <v>7.2926312848553909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5.5066974845211671</v>
      </c>
      <c r="E24" s="5">
        <v>5.4307333733499421</v>
      </c>
      <c r="F24" s="5">
        <v>5.3320213836385273</v>
      </c>
      <c r="G24" s="5">
        <v>4.8459881765581905</v>
      </c>
      <c r="H24" s="5">
        <v>6.3906388224813453</v>
      </c>
      <c r="I24" s="5">
        <v>6.6174574224460141</v>
      </c>
      <c r="J24" s="5">
        <v>6.2547152714291627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4.2495820844223209</v>
      </c>
      <c r="E25" s="5">
        <v>4.2579741127294728</v>
      </c>
      <c r="F25" s="5">
        <v>3.9262252923100238</v>
      </c>
      <c r="G25" s="5">
        <v>3.7633624472342171</v>
      </c>
      <c r="H25" s="5">
        <v>4.3051855104156385</v>
      </c>
      <c r="I25" s="5">
        <v>3.912860611910312</v>
      </c>
      <c r="J25" s="5">
        <v>3.8279450331135774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3.632508790588846</v>
      </c>
      <c r="E26" s="5">
        <v>3.4235312852566078</v>
      </c>
      <c r="F26" s="5">
        <v>3.7044868522146879</v>
      </c>
      <c r="G26" s="5">
        <v>3.5484374143649964</v>
      </c>
      <c r="H26" s="5">
        <v>3.443796989889488</v>
      </c>
      <c r="I26" s="5">
        <v>4.0900053791379012</v>
      </c>
      <c r="J26" s="5">
        <v>4.7022470952801694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2.3569366126458724</v>
      </c>
      <c r="E27" s="5">
        <v>2.9950223016319035</v>
      </c>
      <c r="F27" s="5">
        <v>2.5861166169582224</v>
      </c>
      <c r="G27" s="5">
        <v>2.8103682150351457</v>
      </c>
      <c r="H27" s="5">
        <v>2.6982701129954823</v>
      </c>
      <c r="I27" s="5">
        <v>3.5190178778266841</v>
      </c>
      <c r="J27" s="5">
        <v>3.0866252155888527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2.0447114020398049</v>
      </c>
      <c r="E28" s="5">
        <v>2.065007358216941</v>
      </c>
      <c r="F28" s="5">
        <v>2.2995555567600561</v>
      </c>
      <c r="G28" s="5">
        <v>2.3443586353439683</v>
      </c>
      <c r="H28" s="5">
        <v>2.6314287512530692</v>
      </c>
      <c r="I28" s="5">
        <v>2.8363372067892838</v>
      </c>
      <c r="J28" s="5">
        <v>3.1938098843534251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2.0662168431528607</v>
      </c>
      <c r="E29" s="5">
        <v>1.6420064736015583</v>
      </c>
      <c r="F29" s="5">
        <v>2.526492764131826</v>
      </c>
      <c r="G29" s="5">
        <v>2.3125296698427671</v>
      </c>
      <c r="H29" s="5">
        <v>2.2412802293124914</v>
      </c>
      <c r="I29" s="5">
        <v>2.8024797505538572</v>
      </c>
      <c r="J29" s="5">
        <v>2.2301609053323972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2.3481626412880745</v>
      </c>
      <c r="E30" s="5">
        <v>2.093645090297394</v>
      </c>
      <c r="F30" s="5">
        <v>1.9770438336831342</v>
      </c>
      <c r="G30" s="5">
        <v>2.021762076457025</v>
      </c>
      <c r="H30" s="5">
        <v>2.2241570115968958</v>
      </c>
      <c r="I30" s="5">
        <v>2.372605530390695</v>
      </c>
      <c r="J30" s="5">
        <v>2.5920357923953459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2.2912448629956295</v>
      </c>
      <c r="E31" s="5">
        <v>2.5549407759617542</v>
      </c>
      <c r="F31" s="5">
        <v>2.1193147816143982</v>
      </c>
      <c r="G31" s="5">
        <v>2.2846297996214591</v>
      </c>
      <c r="H31" s="5">
        <v>2.6570419873253339</v>
      </c>
      <c r="I31" s="5">
        <v>3.2724419839164551</v>
      </c>
      <c r="J31" s="5">
        <v>3.3191289137823601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3.7798216868011325</v>
      </c>
      <c r="E32" s="5">
        <v>3.6973413118302196</v>
      </c>
      <c r="F32" s="5">
        <v>3.5894053014863903</v>
      </c>
      <c r="G32" s="5">
        <v>3.3361838675994417</v>
      </c>
      <c r="H32" s="5">
        <v>4.1973137099945061</v>
      </c>
      <c r="I32" s="5">
        <v>5.6464455355774117</v>
      </c>
      <c r="J32" s="5">
        <v>4.9303944063524332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7.6247520365391619</v>
      </c>
      <c r="E33" s="5">
        <v>6.4761161728152858</v>
      </c>
      <c r="F33" s="5">
        <v>6.3886846099656003</v>
      </c>
      <c r="G33" s="5">
        <v>5.24075232351447</v>
      </c>
      <c r="H33" s="5">
        <v>5.7773051931240884</v>
      </c>
      <c r="I33" s="5">
        <v>12.996857244960152</v>
      </c>
      <c r="J33" s="5">
        <v>9.7888080683865191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12.211993778788392</v>
      </c>
      <c r="E34" s="5">
        <v>10.348433988462036</v>
      </c>
      <c r="F34" s="5">
        <v>8.9078199857522158</v>
      </c>
      <c r="G34" s="5">
        <v>9.0001826273021699</v>
      </c>
      <c r="H34" s="5">
        <v>10.691969283858107</v>
      </c>
      <c r="I34" s="5">
        <v>19.977481068416278</v>
      </c>
      <c r="J34" s="5">
        <v>15.266421370863513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13.667608433363123</v>
      </c>
      <c r="E35" s="5">
        <v>11.883789746270944</v>
      </c>
      <c r="F35" s="5">
        <v>10.599996949738257</v>
      </c>
      <c r="G35" s="5">
        <v>9.4924116072555922</v>
      </c>
      <c r="H35" s="5">
        <v>11.055988677943219</v>
      </c>
      <c r="I35" s="5">
        <v>22.723491178410576</v>
      </c>
      <c r="J35" s="5">
        <v>19.319278343532595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12.891753267599682</v>
      </c>
      <c r="E36" s="5">
        <v>10.484733856177634</v>
      </c>
      <c r="F36" s="5">
        <v>9.5105103021858142</v>
      </c>
      <c r="G36" s="5">
        <v>9.7824639220282048</v>
      </c>
      <c r="H36" s="5">
        <v>10.566419621678564</v>
      </c>
      <c r="I36" s="5">
        <v>22.951193222175142</v>
      </c>
      <c r="J36" s="5">
        <v>18.781481033829859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12.318729519872374</v>
      </c>
      <c r="E37" s="5">
        <v>10.713038600087867</v>
      </c>
      <c r="F37" s="5">
        <v>8.6350334414048593</v>
      </c>
      <c r="G37" s="5">
        <v>9.3783226889572155</v>
      </c>
      <c r="H37" s="5">
        <v>9.6499311388115228</v>
      </c>
      <c r="I37" s="5">
        <v>21.655066454342894</v>
      </c>
      <c r="J37" s="5">
        <v>18.103826151953204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11.699787226544778</v>
      </c>
      <c r="E38" s="5">
        <v>9.1317859458337978</v>
      </c>
      <c r="F38" s="5">
        <v>8.5119098939980837</v>
      </c>
      <c r="G38" s="5">
        <v>9.3056170156471225</v>
      </c>
      <c r="H38" s="5">
        <v>9.8712021982520195</v>
      </c>
      <c r="I38" s="5">
        <v>19.835820686510569</v>
      </c>
      <c r="J38" s="5">
        <v>16.285738942396023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10.68316402179531</v>
      </c>
      <c r="E39" s="5">
        <v>9.2249189611018299</v>
      </c>
      <c r="F39" s="5">
        <v>8.7694248795749381</v>
      </c>
      <c r="G39" s="5">
        <v>8.4109498558277878</v>
      </c>
      <c r="H39" s="5">
        <v>9.7476767188813831</v>
      </c>
      <c r="I39" s="5">
        <v>17.966335835082738</v>
      </c>
      <c r="J39" s="5">
        <v>15.289012475467027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10.76917760981987</v>
      </c>
      <c r="E40" s="5">
        <v>9.6604537894234976</v>
      </c>
      <c r="F40" s="5">
        <v>9.1226768677742314</v>
      </c>
      <c r="G40" s="5">
        <v>8.6446313057112025</v>
      </c>
      <c r="H40" s="5">
        <v>9.6046546846156122</v>
      </c>
      <c r="I40" s="5">
        <v>16.465392758188717</v>
      </c>
      <c r="J40" s="5">
        <v>14.023261118357546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10.271502680711327</v>
      </c>
      <c r="E41" s="5">
        <v>10.055774678496894</v>
      </c>
      <c r="F41" s="5">
        <v>8.9973716691145285</v>
      </c>
      <c r="G41" s="5">
        <v>8.3594796025061253</v>
      </c>
      <c r="H41" s="5">
        <v>9.0060079137823141</v>
      </c>
      <c r="I41" s="5">
        <v>14.739118219814381</v>
      </c>
      <c r="J41" s="5">
        <v>13.12429773377124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11.370281784644995</v>
      </c>
      <c r="E42" s="5">
        <v>10.42482350262277</v>
      </c>
      <c r="F42" s="5">
        <v>9.0306185593243811</v>
      </c>
      <c r="G42" s="5">
        <v>9.7251308348778949</v>
      </c>
      <c r="H42" s="5">
        <v>10.418447919755563</v>
      </c>
      <c r="I42" s="5">
        <v>13.877698207838838</v>
      </c>
      <c r="J42" s="5">
        <v>13.06847702741937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11.470201686509771</v>
      </c>
      <c r="E43" s="5">
        <v>10.641138860956175</v>
      </c>
      <c r="F43" s="5">
        <v>9.8654564808861664</v>
      </c>
      <c r="G43" s="5">
        <v>10.375933517890731</v>
      </c>
      <c r="H43" s="5">
        <v>10.78415021914364</v>
      </c>
      <c r="I43" s="5">
        <v>12.736270305974124</v>
      </c>
      <c r="J43" s="5">
        <v>12.415947428410085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10.553981166550718</v>
      </c>
      <c r="E44" s="5">
        <v>11.083979325495894</v>
      </c>
      <c r="F44" s="5">
        <v>9.7915359907929833</v>
      </c>
      <c r="G44" s="5">
        <v>11.609772663724188</v>
      </c>
      <c r="H44" s="5">
        <v>11.555655054750058</v>
      </c>
      <c r="I44" s="5">
        <v>11.432636600408738</v>
      </c>
      <c r="J44" s="5">
        <v>11.622598974389138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10.812412904429614</v>
      </c>
      <c r="E45" s="5">
        <v>10.930654948514691</v>
      </c>
      <c r="F45" s="5">
        <v>10.23681162677806</v>
      </c>
      <c r="G45" s="5">
        <v>10.615465345105417</v>
      </c>
      <c r="H45" s="5">
        <v>11.129767226253877</v>
      </c>
      <c r="I45" s="5">
        <v>11.47245106322943</v>
      </c>
      <c r="J45" s="5">
        <v>11.119601004633976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9.733147645542676</v>
      </c>
      <c r="E46" s="5">
        <v>9.6243152301580128</v>
      </c>
      <c r="F46" s="5">
        <v>9.4422876706009173</v>
      </c>
      <c r="G46" s="5">
        <v>10.372187611713743</v>
      </c>
      <c r="H46" s="5">
        <v>11.300145288374969</v>
      </c>
      <c r="I46" s="5">
        <v>11.085582539307621</v>
      </c>
      <c r="J46" s="5">
        <v>10.643145942104821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8.1814038500880599</v>
      </c>
      <c r="E47" s="5">
        <v>8.3254670015740935</v>
      </c>
      <c r="F47" s="5">
        <v>8.1892010233397912</v>
      </c>
      <c r="G47" s="5">
        <v>8.1514339719409925</v>
      </c>
      <c r="H47" s="5">
        <v>8.9996644232524936</v>
      </c>
      <c r="I47" s="5">
        <v>9.5988024173668851</v>
      </c>
      <c r="J47" s="5">
        <v>9.3488255980489026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7.6331354403268721</v>
      </c>
      <c r="E48" s="5">
        <v>6.8324228445227</v>
      </c>
      <c r="F48" s="5">
        <v>6.2981580050995465</v>
      </c>
      <c r="G48" s="5">
        <v>6.9513963717078262</v>
      </c>
      <c r="H48" s="5">
        <v>8.4033517907349218</v>
      </c>
      <c r="I48" s="5">
        <v>7.6800510433575386</v>
      </c>
      <c r="J48" s="5">
        <v>7.7723594454262894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4.8637032173081121</v>
      </c>
      <c r="E49" s="5">
        <v>5.8140074367428696</v>
      </c>
      <c r="F49" s="5">
        <v>4.6130481162882351</v>
      </c>
      <c r="G49" s="5">
        <v>5.1634474428033865</v>
      </c>
      <c r="H49" s="5">
        <v>6.8819852022441861</v>
      </c>
      <c r="I49" s="5">
        <v>6.0349553617721989</v>
      </c>
      <c r="J49" s="5">
        <v>5.6740521502046635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3.8553032053024401</v>
      </c>
      <c r="E50" s="5">
        <v>3.7190489330048555</v>
      </c>
      <c r="F50" s="5">
        <v>3.5765935182960522</v>
      </c>
      <c r="G50" s="5">
        <v>3.8226995962585026</v>
      </c>
      <c r="H50" s="5">
        <v>3.947966920842759</v>
      </c>
      <c r="I50" s="5">
        <v>4.6949121291073688</v>
      </c>
      <c r="J50" s="5">
        <v>4.6880881431409316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2.9702373453229143</v>
      </c>
      <c r="E51" s="5">
        <v>3.3900653275994781</v>
      </c>
      <c r="F51" s="5">
        <v>2.9392500941794504</v>
      </c>
      <c r="G51" s="5">
        <v>2.8618795941794506</v>
      </c>
      <c r="H51" s="5">
        <v>2.7750079158009444</v>
      </c>
      <c r="I51" s="5">
        <v>3.7598966109159915</v>
      </c>
      <c r="J51" s="5">
        <v>3.0621260726101402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2.6373664814975197</v>
      </c>
      <c r="E52" s="5">
        <v>2.2556737142417296</v>
      </c>
      <c r="F52" s="5">
        <v>3.0339275765597997</v>
      </c>
      <c r="G52" s="5">
        <v>2.1448874286907533</v>
      </c>
      <c r="H52" s="5">
        <v>2.6778097840442263</v>
      </c>
      <c r="I52" s="5">
        <v>3.1715867169447076</v>
      </c>
      <c r="J52" s="5">
        <v>2.7865115352920702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2.1434149570692558</v>
      </c>
      <c r="E53" s="5">
        <v>2.2758622200109597</v>
      </c>
      <c r="F53" s="5">
        <v>2.1508603491168836</v>
      </c>
      <c r="G53" s="5">
        <v>2.0520803310814801</v>
      </c>
      <c r="H53" s="5">
        <v>2.392093005821704</v>
      </c>
      <c r="I53" s="5">
        <v>3.1178584603958681</v>
      </c>
      <c r="J53" s="5">
        <v>2.4448462734935452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2.2166350385662001</v>
      </c>
      <c r="E54" s="5">
        <v>2.244845407433115</v>
      </c>
      <c r="F54" s="5">
        <v>2.2276482688674895</v>
      </c>
      <c r="G54" s="5">
        <v>2.1533733811855638</v>
      </c>
      <c r="H54" s="5">
        <v>2.3616843865390384</v>
      </c>
      <c r="I54" s="5">
        <v>2.7890823703751124</v>
      </c>
      <c r="J54" s="5">
        <v>2.5252224788470228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2.6467770419968897</v>
      </c>
      <c r="E55" s="5">
        <v>2.8499133373708383</v>
      </c>
      <c r="F55" s="5">
        <v>2.7545214359154073</v>
      </c>
      <c r="G55" s="5">
        <v>2.2576608011443371</v>
      </c>
      <c r="H55" s="5">
        <v>2.8162744928800012</v>
      </c>
      <c r="I55" s="5">
        <v>3.4140912960512164</v>
      </c>
      <c r="J55" s="5">
        <v>2.5103658856040321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3.8781192206876396</v>
      </c>
      <c r="E56" s="5">
        <v>4.0610160387227703</v>
      </c>
      <c r="F56" s="5">
        <v>3.4091387593048759</v>
      </c>
      <c r="G56" s="5">
        <v>3.2934567521842988</v>
      </c>
      <c r="H56" s="5">
        <v>3.8762785113317473</v>
      </c>
      <c r="I56" s="5">
        <v>5.1118647339934835</v>
      </c>
      <c r="J56" s="5">
        <v>4.6543988904382436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7.0550448079027754</v>
      </c>
      <c r="E57" s="5">
        <v>6.3903738876839871</v>
      </c>
      <c r="F57" s="5">
        <v>5.0889705829541283</v>
      </c>
      <c r="G57" s="5">
        <v>5.5753399844092391</v>
      </c>
      <c r="H57" s="5">
        <v>6.0922072068106505</v>
      </c>
      <c r="I57" s="5">
        <v>10.410600786593591</v>
      </c>
      <c r="J57" s="5">
        <v>8.577854496260283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12.004902177132935</v>
      </c>
      <c r="E58" s="5">
        <v>11.538211826664828</v>
      </c>
      <c r="F58" s="5">
        <v>10.564081319596145</v>
      </c>
      <c r="G58" s="5">
        <v>9.9527259997932553</v>
      </c>
      <c r="H58" s="5">
        <v>9.5506968414772917</v>
      </c>
      <c r="I58" s="5">
        <v>17.289316513310045</v>
      </c>
      <c r="J58" s="5">
        <v>13.815183680929007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13.95514935582368</v>
      </c>
      <c r="E59" s="5">
        <v>12.201708706966418</v>
      </c>
      <c r="F59" s="5">
        <v>11.108057753795778</v>
      </c>
      <c r="G59" s="5">
        <v>11.417212011227917</v>
      </c>
      <c r="H59" s="5">
        <v>11.600606408525236</v>
      </c>
      <c r="I59" s="5">
        <v>20.005676052292049</v>
      </c>
      <c r="J59" s="5">
        <v>17.373497770534527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14.639399204576128</v>
      </c>
      <c r="E60" s="5">
        <v>12.056847497870574</v>
      </c>
      <c r="F60" s="5">
        <v>11.772976084149263</v>
      </c>
      <c r="G60" s="5">
        <v>11.890790587838742</v>
      </c>
      <c r="H60" s="5">
        <v>12.488387432745368</v>
      </c>
      <c r="I60" s="5">
        <v>21.561544718820137</v>
      </c>
      <c r="J60" s="5">
        <v>17.543932067156309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14.535770667361847</v>
      </c>
      <c r="E61" s="5">
        <v>11.232064081966119</v>
      </c>
      <c r="F61" s="5">
        <v>11.70029027390996</v>
      </c>
      <c r="G61" s="5">
        <v>10.953728605094833</v>
      </c>
      <c r="H61" s="5">
        <v>11.458222049065821</v>
      </c>
      <c r="I61" s="5">
        <v>20.94052683919379</v>
      </c>
      <c r="J61" s="5">
        <v>17.037007216064151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12.580180638151557</v>
      </c>
      <c r="E62" s="5">
        <v>11.861300029991147</v>
      </c>
      <c r="F62" s="5">
        <v>10.628916475677046</v>
      </c>
      <c r="G62" s="5">
        <v>10.910485002183979</v>
      </c>
      <c r="H62" s="5">
        <v>11.16166212188268</v>
      </c>
      <c r="I62" s="5">
        <v>19.273270959567427</v>
      </c>
      <c r="J62" s="5">
        <v>15.050410807903647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12.713406556550527</v>
      </c>
      <c r="E63" s="5">
        <v>10.621913847766479</v>
      </c>
      <c r="F63" s="5">
        <v>10.0760409933483</v>
      </c>
      <c r="G63" s="5">
        <v>10.49995229542726</v>
      </c>
      <c r="H63" s="5">
        <v>10.371051733836863</v>
      </c>
      <c r="I63" s="5">
        <v>18.285202416843678</v>
      </c>
      <c r="J63" s="5">
        <v>15.2171345944937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11.165912042309678</v>
      </c>
      <c r="E64" s="5">
        <v>10.439553180874542</v>
      </c>
      <c r="F64" s="5">
        <v>9.1187153647100132</v>
      </c>
      <c r="G64" s="5">
        <v>10.239081163202606</v>
      </c>
      <c r="H64" s="5">
        <v>10.201856917776432</v>
      </c>
      <c r="I64" s="5">
        <v>17.444605232955706</v>
      </c>
      <c r="J64" s="5">
        <v>14.739384540959524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11.111131381706226</v>
      </c>
      <c r="E65" s="5">
        <v>9.9927500107600746</v>
      </c>
      <c r="F65" s="5">
        <v>9.51574758747498</v>
      </c>
      <c r="G65" s="5">
        <v>9.7810082411653578</v>
      </c>
      <c r="H65" s="5">
        <v>10.340359170219347</v>
      </c>
      <c r="I65" s="5">
        <v>14.802093912061014</v>
      </c>
      <c r="J65" s="5">
        <v>13.615043474379283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11.675204928588077</v>
      </c>
      <c r="E66" s="5">
        <v>10.742968427236239</v>
      </c>
      <c r="F66" s="5">
        <v>11.126471513410845</v>
      </c>
      <c r="G66" s="5">
        <v>10.117831359876295</v>
      </c>
      <c r="H66" s="5">
        <v>11.27697165005306</v>
      </c>
      <c r="I66" s="5">
        <v>14.609491274743144</v>
      </c>
      <c r="J66" s="5">
        <v>12.759283344494024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11.616615785552666</v>
      </c>
      <c r="E67" s="5">
        <v>10.913027918660552</v>
      </c>
      <c r="F67" s="5">
        <v>8.7954173461550553</v>
      </c>
      <c r="G67" s="5">
        <v>9.9285489719345872</v>
      </c>
      <c r="H67" s="5">
        <v>11.205449793244396</v>
      </c>
      <c r="I67" s="5">
        <v>12.845341210086307</v>
      </c>
      <c r="J67" s="5">
        <v>12.248375150627167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11.067478713099964</v>
      </c>
      <c r="E68" s="5">
        <v>10.77459069282931</v>
      </c>
      <c r="F68" s="5">
        <v>10.822806280562846</v>
      </c>
      <c r="G68" s="5">
        <v>11.458994124533774</v>
      </c>
      <c r="H68" s="5">
        <v>12.308206719077107</v>
      </c>
      <c r="I68" s="5">
        <v>12.184923370689075</v>
      </c>
      <c r="J68" s="5">
        <v>11.278815118870666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11.284778512060862</v>
      </c>
      <c r="E69" s="5">
        <v>11.81769835868219</v>
      </c>
      <c r="F69" s="5">
        <v>11.359797521831769</v>
      </c>
      <c r="G69" s="5">
        <v>10.881663744076793</v>
      </c>
      <c r="H69" s="5">
        <v>13.249599677758358</v>
      </c>
      <c r="I69" s="5">
        <v>11.767460265076197</v>
      </c>
      <c r="J69" s="5">
        <v>10.95651362890189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10.866833503017215</v>
      </c>
      <c r="E70" s="5">
        <v>10.888656599898306</v>
      </c>
      <c r="F70" s="5">
        <v>9.9416529083183161</v>
      </c>
      <c r="G70" s="5">
        <v>10.492278000001713</v>
      </c>
      <c r="H70" s="5">
        <v>11.821425574951254</v>
      </c>
      <c r="I70" s="5">
        <v>11.648255691168039</v>
      </c>
      <c r="J70" s="5">
        <v>10.439239363153403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9.8664810132040479</v>
      </c>
      <c r="E71" s="5">
        <v>10.112210053536574</v>
      </c>
      <c r="F71" s="5">
        <v>9.5125109391913387</v>
      </c>
      <c r="G71" s="5">
        <v>8.8840622318103311</v>
      </c>
      <c r="H71" s="5">
        <v>10.540428454316643</v>
      </c>
      <c r="I71" s="5">
        <v>9.1058940232880143</v>
      </c>
      <c r="J71" s="5">
        <v>9.7728826057211613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7.2437672540560367</v>
      </c>
      <c r="E72" s="5">
        <v>7.7263478322264412</v>
      </c>
      <c r="F72" s="5">
        <v>7.230761251820768</v>
      </c>
      <c r="G72" s="5">
        <v>6.9038728596687182</v>
      </c>
      <c r="H72" s="5">
        <v>9.8537361264576955</v>
      </c>
      <c r="I72" s="5">
        <v>8.4350785871133969</v>
      </c>
      <c r="J72" s="5">
        <v>7.3377182181423972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6.3270626939724259</v>
      </c>
      <c r="E73" s="5">
        <v>5.7649593641907266</v>
      </c>
      <c r="F73" s="5">
        <v>5.4388865801467814</v>
      </c>
      <c r="G73" s="5">
        <v>6.2065399935563903</v>
      </c>
      <c r="H73" s="5">
        <v>7.1634625668420666</v>
      </c>
      <c r="I73" s="5">
        <v>6.1724310307715387</v>
      </c>
      <c r="J73" s="5">
        <v>5.1298880781210432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3.8627899112445148</v>
      </c>
      <c r="E74" s="5">
        <v>3.9800456855171125</v>
      </c>
      <c r="F74" s="5">
        <v>3.934207099906097</v>
      </c>
      <c r="G74" s="5">
        <v>4.2133379632357721</v>
      </c>
      <c r="H74" s="5">
        <v>4.201421584057754</v>
      </c>
      <c r="I74" s="5">
        <v>4.6059749020246779</v>
      </c>
      <c r="J74" s="5">
        <v>4.879366674922796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4.0109201702431001</v>
      </c>
      <c r="E75" s="5">
        <v>3.42879183337278</v>
      </c>
      <c r="F75" s="5">
        <v>2.8948057799691194</v>
      </c>
      <c r="G75" s="5">
        <v>2.62811529919989</v>
      </c>
      <c r="H75" s="5">
        <v>3.2484763366233547</v>
      </c>
      <c r="I75" s="5">
        <v>4.0338562538159106</v>
      </c>
      <c r="J75" s="5">
        <v>3.8219781131675941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2.1937594435412837</v>
      </c>
      <c r="E76" s="5">
        <v>3.0202543710174909</v>
      </c>
      <c r="F76" s="5">
        <v>2.5064040692050336</v>
      </c>
      <c r="G76" s="5">
        <v>3.0472034222555875</v>
      </c>
      <c r="H76" s="5">
        <v>2.9045570219237118</v>
      </c>
      <c r="I76" s="5">
        <v>3.1260855161969343</v>
      </c>
      <c r="J76" s="5">
        <v>2.7196871784415899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2.818843655985968</v>
      </c>
      <c r="E77" s="5">
        <v>2.3136566690944123</v>
      </c>
      <c r="F77" s="5">
        <v>2.631726855390395</v>
      </c>
      <c r="G77" s="5">
        <v>2.461331230832899</v>
      </c>
      <c r="H77" s="5">
        <v>2.2618125541522951</v>
      </c>
      <c r="I77" s="5">
        <v>2.9716591103170797</v>
      </c>
      <c r="J77" s="5">
        <v>2.8428921451537077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2.1819480093896244</v>
      </c>
      <c r="E78" s="5">
        <v>2.079059499995493</v>
      </c>
      <c r="F78" s="5">
        <v>2.0629504499742657</v>
      </c>
      <c r="G78" s="5">
        <v>2.2692919847002773</v>
      </c>
      <c r="H78" s="5">
        <v>2.2787728882145539</v>
      </c>
      <c r="I78" s="5">
        <v>2.5622064908650612</v>
      </c>
      <c r="J78" s="5">
        <v>2.2778392332833728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2.0000563752804137</v>
      </c>
      <c r="E79" s="5">
        <v>2.2413057262548182</v>
      </c>
      <c r="F79" s="5">
        <v>2.3473006040628936</v>
      </c>
      <c r="G79" s="5">
        <v>2.3521359485573639</v>
      </c>
      <c r="H79" s="5">
        <v>2.1741367814284724</v>
      </c>
      <c r="I79" s="5">
        <v>3.365590675322863</v>
      </c>
      <c r="J79" s="5">
        <v>3.0275059084364431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4.0651434090744569</v>
      </c>
      <c r="E80" s="5">
        <v>3.3459609558708441</v>
      </c>
      <c r="F80" s="5">
        <v>3.7635562376569274</v>
      </c>
      <c r="G80" s="5">
        <v>2.9425658789477627</v>
      </c>
      <c r="H80" s="5">
        <v>3.6647971214554831</v>
      </c>
      <c r="I80" s="5">
        <v>4.3158277747227753</v>
      </c>
      <c r="J80" s="5">
        <v>3.8173966209660222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6.6560191529006563</v>
      </c>
      <c r="E81" s="5">
        <v>4.9643448999864921</v>
      </c>
      <c r="F81" s="5">
        <v>5.3590723190854144</v>
      </c>
      <c r="G81" s="5">
        <v>5.5411681769777212</v>
      </c>
      <c r="H81" s="5">
        <v>5.9723067768883356</v>
      </c>
      <c r="I81" s="5">
        <v>9.0832824713101346</v>
      </c>
      <c r="J81" s="5">
        <v>7.6955650932640873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10.030707893532233</v>
      </c>
      <c r="E82" s="5">
        <v>8.7068738794327629</v>
      </c>
      <c r="F82" s="5">
        <v>7.7126534751228766</v>
      </c>
      <c r="G82" s="5">
        <v>7.9277120060708466</v>
      </c>
      <c r="H82" s="5">
        <v>8.4829101007653271</v>
      </c>
      <c r="I82" s="5">
        <v>14.264496635073382</v>
      </c>
      <c r="J82" s="5">
        <v>12.13803220954596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12.984093581172424</v>
      </c>
      <c r="E83" s="5">
        <v>10.055993222778543</v>
      </c>
      <c r="F83" s="5">
        <v>9.3448119497910156</v>
      </c>
      <c r="G83" s="5">
        <v>9.1358872126568986</v>
      </c>
      <c r="H83" s="5">
        <v>9.7159540625462348</v>
      </c>
      <c r="I83" s="5">
        <v>17.338835962102618</v>
      </c>
      <c r="J83" s="5">
        <v>15.007154343803661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11.979685621646448</v>
      </c>
      <c r="E84" s="5">
        <v>10.147010631908975</v>
      </c>
      <c r="F84" s="5">
        <v>10.130377151382223</v>
      </c>
      <c r="G84" s="5">
        <v>8.6460856856701493</v>
      </c>
      <c r="H84" s="5">
        <v>9.175885001982186</v>
      </c>
      <c r="I84" s="5">
        <v>17.989208017761232</v>
      </c>
      <c r="J84" s="5">
        <v>14.712865924372885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10.997775074565158</v>
      </c>
      <c r="E85" s="5">
        <v>10.118739448863572</v>
      </c>
      <c r="F85" s="5">
        <v>8.9504340760078893</v>
      </c>
      <c r="G85" s="5">
        <v>8.8778335282627658</v>
      </c>
      <c r="H85" s="5">
        <v>9.9538836977359733</v>
      </c>
      <c r="I85" s="5">
        <v>18.136288975589899</v>
      </c>
      <c r="J85" s="5">
        <v>14.855303856052849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11.419735933563741</v>
      </c>
      <c r="E86" s="5">
        <v>9.2833001329258202</v>
      </c>
      <c r="F86" s="5">
        <v>9.2903932619720031</v>
      </c>
      <c r="G86" s="5">
        <v>9.1336726723404595</v>
      </c>
      <c r="H86" s="5">
        <v>10.018323877909625</v>
      </c>
      <c r="I86" s="5">
        <v>17.257251894957015</v>
      </c>
      <c r="J86" s="5">
        <v>14.444073705414811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11.652178091677323</v>
      </c>
      <c r="E87" s="5">
        <v>9.475211383810823</v>
      </c>
      <c r="F87" s="5">
        <v>9.1422800705280913</v>
      </c>
      <c r="G87" s="5">
        <v>8.622862661486975</v>
      </c>
      <c r="H87" s="5">
        <v>9.89434593977996</v>
      </c>
      <c r="I87" s="5">
        <v>17.377305532248634</v>
      </c>
      <c r="J87" s="5">
        <v>14.109097510899131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9.8463670077893717</v>
      </c>
      <c r="E88" s="5">
        <v>9.0066757149119301</v>
      </c>
      <c r="F88" s="5">
        <v>9.273579019732491</v>
      </c>
      <c r="G88" s="5">
        <v>8.5360124354488995</v>
      </c>
      <c r="H88" s="5">
        <v>9.8834070234678997</v>
      </c>
      <c r="I88" s="5">
        <v>15.230336802121901</v>
      </c>
      <c r="J88" s="5">
        <v>13.046006294740168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9.1557468952597922</v>
      </c>
      <c r="E89" s="5">
        <v>8.3308746513185366</v>
      </c>
      <c r="F89" s="5">
        <v>7.574973433968391</v>
      </c>
      <c r="G89" s="5">
        <v>8.3808297092320228</v>
      </c>
      <c r="H89" s="5">
        <v>9.7619692738209967</v>
      </c>
      <c r="I89" s="5">
        <v>13.396901804049461</v>
      </c>
      <c r="J89" s="5">
        <v>12.084374704998101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9.6370184321938055</v>
      </c>
      <c r="E90" s="5">
        <v>9.219907085270151</v>
      </c>
      <c r="F90" s="5">
        <v>9.2642601162606315</v>
      </c>
      <c r="G90" s="5">
        <v>9.1234896454173882</v>
      </c>
      <c r="H90" s="5">
        <v>9.2582500077514851</v>
      </c>
      <c r="I90" s="5">
        <v>12.598782658622934</v>
      </c>
      <c r="J90" s="5">
        <v>12.07279618866024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10.803244048020904</v>
      </c>
      <c r="E91" s="5">
        <v>9.3734849955917614</v>
      </c>
      <c r="F91" s="5">
        <v>9.1509657533522457</v>
      </c>
      <c r="G91" s="5">
        <v>9.4493340438474025</v>
      </c>
      <c r="H91" s="5">
        <v>10.122301150190948</v>
      </c>
      <c r="I91" s="5">
        <v>11.820117342795889</v>
      </c>
      <c r="J91" s="5">
        <v>11.218963824977543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10.580583633848672</v>
      </c>
      <c r="E92" s="5">
        <v>10.562206570766039</v>
      </c>
      <c r="F92" s="5">
        <v>10.188695703062798</v>
      </c>
      <c r="G92" s="5">
        <v>9.761186985997524</v>
      </c>
      <c r="H92" s="5">
        <v>11.529155300360808</v>
      </c>
      <c r="I92" s="5">
        <v>10.697186242110822</v>
      </c>
      <c r="J92" s="5">
        <v>10.932793591885078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10.773346096357024</v>
      </c>
      <c r="E93" s="5">
        <v>10.485390356019471</v>
      </c>
      <c r="F93" s="5">
        <v>9.2095370394861433</v>
      </c>
      <c r="G93" s="5">
        <v>10.147079459138109</v>
      </c>
      <c r="H93" s="5">
        <v>11.112574196173693</v>
      </c>
      <c r="I93" s="5">
        <v>10.197079774292519</v>
      </c>
      <c r="J93" s="5">
        <v>9.4616420249093345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9.8498355241863305</v>
      </c>
      <c r="E94" s="5">
        <v>10.127005491298601</v>
      </c>
      <c r="F94" s="5">
        <v>8.8793777831637861</v>
      </c>
      <c r="G94" s="5">
        <v>9.6219683857974889</v>
      </c>
      <c r="H94" s="5">
        <v>9.4397392798192055</v>
      </c>
      <c r="I94" s="5">
        <v>10.095585791774509</v>
      </c>
      <c r="J94" s="5">
        <v>10.577560113592138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8.5920875684852849</v>
      </c>
      <c r="E95" s="5">
        <v>8.7101256670941929</v>
      </c>
      <c r="F95" s="5">
        <v>8.350434316962339</v>
      </c>
      <c r="G95" s="5">
        <v>8.5608641760502611</v>
      </c>
      <c r="H95" s="5">
        <v>9.5482498842654344</v>
      </c>
      <c r="I95" s="5">
        <v>8.8445894738075594</v>
      </c>
      <c r="J95" s="5">
        <v>9.6680979718800053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7.980297008916855</v>
      </c>
      <c r="E96" s="5">
        <v>7.4704676349125521</v>
      </c>
      <c r="F96" s="5">
        <v>5.7492214973147764</v>
      </c>
      <c r="G96" s="5">
        <v>6.5785279162818098</v>
      </c>
      <c r="H96" s="5">
        <v>8.223997940434737</v>
      </c>
      <c r="I96" s="5">
        <v>8.5357366620478476</v>
      </c>
      <c r="J96" s="5">
        <v>7.6811836714207526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5.3850673102019249</v>
      </c>
      <c r="E97" s="5">
        <v>5.5747305806708356</v>
      </c>
      <c r="F97" s="5">
        <v>5.6125796057390103</v>
      </c>
      <c r="G97" s="5">
        <v>5.581336816724316</v>
      </c>
      <c r="H97" s="5">
        <v>7.4548505953659303</v>
      </c>
      <c r="I97" s="5">
        <v>5.7554772374735954</v>
      </c>
      <c r="J97" s="5">
        <v>5.6783998926003028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3.7566671010454771</v>
      </c>
      <c r="E98" s="5">
        <v>4.084665640336798</v>
      </c>
      <c r="F98" s="5">
        <v>3.7020675616993861</v>
      </c>
      <c r="G98" s="5">
        <v>3.787495208320292</v>
      </c>
      <c r="H98" s="5">
        <v>3.9168246904411648</v>
      </c>
      <c r="I98" s="5">
        <v>5.4995322746442659</v>
      </c>
      <c r="J98" s="5">
        <v>4.9386049742302607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2.8876983719375198</v>
      </c>
      <c r="E99" s="5">
        <v>3.3509281117507022</v>
      </c>
      <c r="F99" s="5">
        <v>3.039442995845953</v>
      </c>
      <c r="G99" s="5">
        <v>2.941721941999798</v>
      </c>
      <c r="H99" s="5">
        <v>3.6600653563441603</v>
      </c>
      <c r="I99" s="5">
        <v>4.5006631270344197</v>
      </c>
      <c r="J99" s="5">
        <v>3.5352361337377891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2.537414758215919</v>
      </c>
      <c r="E100" s="5">
        <v>2.819448818142686</v>
      </c>
      <c r="F100" s="5">
        <v>2.586621117051112</v>
      </c>
      <c r="G100" s="5">
        <v>2.7504984952214504</v>
      </c>
      <c r="H100" s="5">
        <v>2.6995122369576987</v>
      </c>
      <c r="I100" s="5">
        <v>3.7397477247451643</v>
      </c>
      <c r="J100" s="5">
        <v>2.6955950982909012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2.6380338962617031</v>
      </c>
      <c r="E101" s="5">
        <v>1.8090657931426883</v>
      </c>
      <c r="F101" s="5">
        <v>2.2653873254705523</v>
      </c>
      <c r="G101" s="5">
        <v>1.9857434518735053</v>
      </c>
      <c r="H101" s="5">
        <v>1.8548719503148658</v>
      </c>
      <c r="I101" s="5">
        <v>3.0024066085290499</v>
      </c>
      <c r="J101" s="5">
        <v>2.2475376428843665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2.3065214698587559</v>
      </c>
      <c r="E102" s="5">
        <v>2.2651091272910029</v>
      </c>
      <c r="F102" s="5">
        <v>2.3044233593588057</v>
      </c>
      <c r="G102" s="5">
        <v>1.9626861178826227</v>
      </c>
      <c r="H102" s="5">
        <v>2.4209064038496382</v>
      </c>
      <c r="I102" s="5">
        <v>3.1172013376352661</v>
      </c>
      <c r="J102" s="5">
        <v>2.9139641173129203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2.2988547904429049</v>
      </c>
      <c r="E103" s="5">
        <v>2.3269246607635021</v>
      </c>
      <c r="F103" s="5">
        <v>2.71338254241555</v>
      </c>
      <c r="G103" s="5">
        <v>2.5725991337891085</v>
      </c>
      <c r="H103" s="5">
        <v>2.9298970630492698</v>
      </c>
      <c r="I103" s="5">
        <v>3.9964601993842144</v>
      </c>
      <c r="J103" s="5">
        <v>2.9670421674703542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3.8974726010489675</v>
      </c>
      <c r="E104" s="5">
        <v>4.1231816246442907</v>
      </c>
      <c r="F104" s="5">
        <v>3.8117931385215775</v>
      </c>
      <c r="G104" s="5">
        <v>3.7452769707981237</v>
      </c>
      <c r="H104" s="5">
        <v>3.5417972218366378</v>
      </c>
      <c r="I104" s="5">
        <v>5.1455484424225189</v>
      </c>
      <c r="J104" s="5">
        <v>4.5021727464756802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7.2711053858783163</v>
      </c>
      <c r="E105" s="5">
        <v>6.249279989565343</v>
      </c>
      <c r="F105" s="5">
        <v>6.3758439419554858</v>
      </c>
      <c r="G105" s="5">
        <v>6.38710839876319</v>
      </c>
      <c r="H105" s="5">
        <v>6.4311933524023521</v>
      </c>
      <c r="I105" s="5">
        <v>10.503068565715219</v>
      </c>
      <c r="J105" s="5">
        <v>8.1870671756384805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13.515136570490178</v>
      </c>
      <c r="E106" s="5">
        <v>12.175542344604006</v>
      </c>
      <c r="F106" s="5">
        <v>11.615951638730397</v>
      </c>
      <c r="G106" s="5">
        <v>10.07903732183661</v>
      </c>
      <c r="H106" s="5">
        <v>11.005785612325575</v>
      </c>
      <c r="I106" s="5">
        <v>15.525678272167305</v>
      </c>
      <c r="J106" s="5">
        <v>13.586119358650889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15.069776450327014</v>
      </c>
      <c r="E107" s="5">
        <v>13.945471811028893</v>
      </c>
      <c r="F107" s="5">
        <v>13.35058754969743</v>
      </c>
      <c r="G107" s="5">
        <v>12.275387786598458</v>
      </c>
      <c r="H107" s="5">
        <v>13.085003203074695</v>
      </c>
      <c r="I107" s="5">
        <v>18.161235890674465</v>
      </c>
      <c r="J107" s="5">
        <v>13.956625067438242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14.820142081303244</v>
      </c>
      <c r="E108" s="5">
        <v>13.531146466069247</v>
      </c>
      <c r="F108" s="5">
        <v>13.392036914510602</v>
      </c>
      <c r="G108" s="5">
        <v>12.063696207801875</v>
      </c>
      <c r="H108" s="5">
        <v>13.090713463779913</v>
      </c>
      <c r="I108" s="5">
        <v>18.6109725052276</v>
      </c>
      <c r="J108" s="5">
        <v>15.865748479861235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13.609700204171425</v>
      </c>
      <c r="E109" s="5">
        <v>12.984524578334829</v>
      </c>
      <c r="F109" s="5">
        <v>12.687962983843995</v>
      </c>
      <c r="G109" s="5">
        <v>10.628376299799937</v>
      </c>
      <c r="H109" s="5">
        <v>12.979186125164405</v>
      </c>
      <c r="I109" s="5">
        <v>18.114024381315662</v>
      </c>
      <c r="J109" s="5">
        <v>15.318632384846786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13.158326051986542</v>
      </c>
      <c r="E110" s="5">
        <v>12.172094639561903</v>
      </c>
      <c r="F110" s="5">
        <v>11.594801788677341</v>
      </c>
      <c r="G110" s="5">
        <v>11.709046155411734</v>
      </c>
      <c r="H110" s="5">
        <v>11.772880208219384</v>
      </c>
      <c r="I110" s="5">
        <v>16.389758603557564</v>
      </c>
      <c r="J110" s="5">
        <v>14.608795014729711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13.951507539303446</v>
      </c>
      <c r="E111" s="5">
        <v>12.197984450060117</v>
      </c>
      <c r="F111" s="5">
        <v>10.711728344704884</v>
      </c>
      <c r="G111" s="5">
        <v>11.109798157179123</v>
      </c>
      <c r="H111" s="5">
        <v>11.498063154944658</v>
      </c>
      <c r="I111" s="5">
        <v>16.01818846259976</v>
      </c>
      <c r="J111" s="5">
        <v>13.696068393885534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12.303211515396773</v>
      </c>
      <c r="E112" s="5">
        <v>11.49124060832386</v>
      </c>
      <c r="F112" s="5">
        <v>10.761553101721374</v>
      </c>
      <c r="G112" s="5">
        <v>10.722060540754255</v>
      </c>
      <c r="H112" s="5">
        <v>12.175096729735939</v>
      </c>
      <c r="I112" s="5">
        <v>14.386158205425817</v>
      </c>
      <c r="J112" s="5">
        <v>13.201418728449614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11.510704944083752</v>
      </c>
      <c r="E113" s="5">
        <v>10.507422914560145</v>
      </c>
      <c r="F113" s="5">
        <v>10.147475361388068</v>
      </c>
      <c r="G113" s="5">
        <v>10.401142093146147</v>
      </c>
      <c r="H113" s="5">
        <v>9.2490051443933829</v>
      </c>
      <c r="I113" s="5">
        <v>14.157898510827115</v>
      </c>
      <c r="J113" s="5">
        <v>12.513852777044942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12.031250686913317</v>
      </c>
      <c r="E114" s="5">
        <v>11.58919883841725</v>
      </c>
      <c r="F114" s="5">
        <v>10.296522036234093</v>
      </c>
      <c r="G114" s="5">
        <v>10.409615340027127</v>
      </c>
      <c r="H114" s="5">
        <v>11.40366053493374</v>
      </c>
      <c r="I114" s="5">
        <v>13.270180956151101</v>
      </c>
      <c r="J114" s="5">
        <v>12.214536186194938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11.42590372100857</v>
      </c>
      <c r="E115" s="5">
        <v>11.399073911963008</v>
      </c>
      <c r="F115" s="5">
        <v>10.845587230776276</v>
      </c>
      <c r="G115" s="5">
        <v>10.955428546992295</v>
      </c>
      <c r="H115" s="5">
        <v>11.663730390235873</v>
      </c>
      <c r="I115" s="5">
        <v>12.010893260517452</v>
      </c>
      <c r="J115" s="5">
        <v>11.301350849916634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12.584264970907686</v>
      </c>
      <c r="E116" s="5">
        <v>10.936506880052605</v>
      </c>
      <c r="F116" s="5">
        <v>9.4152917949153299</v>
      </c>
      <c r="G116" s="5">
        <v>10.690048289510488</v>
      </c>
      <c r="H116" s="5">
        <v>11.733112441385769</v>
      </c>
      <c r="I116" s="5">
        <v>10.504272454903818</v>
      </c>
      <c r="J116" s="5">
        <v>11.712483249762588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10.504065872365443</v>
      </c>
      <c r="E117" s="5">
        <v>9.9454649809389295</v>
      </c>
      <c r="F117" s="5">
        <v>10.255210346374865</v>
      </c>
      <c r="G117" s="5">
        <v>10.672263172153219</v>
      </c>
      <c r="H117" s="5">
        <v>12.223169835780892</v>
      </c>
      <c r="I117" s="5">
        <v>12.189533667379996</v>
      </c>
      <c r="J117" s="5">
        <v>11.086377656103355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10.048808802718925</v>
      </c>
      <c r="E118" s="5">
        <v>10.210496485927974</v>
      </c>
      <c r="F118" s="5">
        <v>10.169755753755792</v>
      </c>
      <c r="G118" s="5">
        <v>9.6550206846258231</v>
      </c>
      <c r="H118" s="5">
        <v>11.760005965092368</v>
      </c>
      <c r="I118" s="5">
        <v>11.276943531623452</v>
      </c>
      <c r="J118" s="5">
        <v>9.6004705866124915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9.2946541330706616</v>
      </c>
      <c r="E119" s="5">
        <v>9.5558797231422439</v>
      </c>
      <c r="F119" s="5">
        <v>10.300350973609321</v>
      </c>
      <c r="G119" s="5">
        <v>7.8214324331698197</v>
      </c>
      <c r="H119" s="5">
        <v>10.259103629746363</v>
      </c>
      <c r="I119" s="5">
        <v>9.5017916397280064</v>
      </c>
      <c r="J119" s="5">
        <v>9.0405060227882483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8.046095385874823</v>
      </c>
      <c r="E120" s="5">
        <v>7.6442933222046019</v>
      </c>
      <c r="F120" s="5">
        <v>7.6010208205398424</v>
      </c>
      <c r="G120" s="5">
        <v>7.2755911464739267</v>
      </c>
      <c r="H120" s="5">
        <v>8.2256869279772644</v>
      </c>
      <c r="I120" s="5">
        <v>8.4898685226803696</v>
      </c>
      <c r="J120" s="5">
        <v>8.2361377800082476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5.3383507869116036</v>
      </c>
      <c r="E121" s="5">
        <v>6.1704321082211822</v>
      </c>
      <c r="F121" s="5">
        <v>5.9793790097267578</v>
      </c>
      <c r="G121" s="5">
        <v>6.0812505882614971</v>
      </c>
      <c r="H121" s="5">
        <v>6.5097917972063106</v>
      </c>
      <c r="I121" s="5">
        <v>5.9395748384754734</v>
      </c>
      <c r="J121" s="5">
        <v>5.6289551302647887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3.9332445796658724</v>
      </c>
      <c r="E122" s="5">
        <v>3.8974508583208873</v>
      </c>
      <c r="F122" s="5">
        <v>4.2206557899179895</v>
      </c>
      <c r="G122" s="5">
        <v>4.2137686241639765</v>
      </c>
      <c r="H122" s="5">
        <v>4.2779247654655892</v>
      </c>
      <c r="I122" s="5">
        <v>4.8467798134663216</v>
      </c>
      <c r="J122" s="5">
        <v>4.9277219782482415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2.9290355567331612</v>
      </c>
      <c r="E123" s="5">
        <v>3.3894105441886149</v>
      </c>
      <c r="F123" s="5">
        <v>3.1560316936069919</v>
      </c>
      <c r="G123" s="5">
        <v>3.4876203436069875</v>
      </c>
      <c r="H123" s="5">
        <v>3.2123163885975998</v>
      </c>
      <c r="I123" s="5">
        <v>4.1303674842507929</v>
      </c>
      <c r="J123" s="5">
        <v>3.8713819988966445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2.1732629381731248</v>
      </c>
      <c r="E124" s="5">
        <v>2.5926862052345636</v>
      </c>
      <c r="F124" s="5">
        <v>2.8450342267237736</v>
      </c>
      <c r="G124" s="5">
        <v>2.0377584089575924</v>
      </c>
      <c r="H124" s="5">
        <v>3.1434787214130346</v>
      </c>
      <c r="I124" s="5">
        <v>3.1306037330195329</v>
      </c>
      <c r="J124" s="5">
        <v>3.5558087658689752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2.2152213831977496</v>
      </c>
      <c r="E125" s="5">
        <v>2.4292626860037965</v>
      </c>
      <c r="F125" s="5">
        <v>2.222015756452894</v>
      </c>
      <c r="G125" s="5">
        <v>2.3512273731789688</v>
      </c>
      <c r="H125" s="5">
        <v>2.1803955623452516</v>
      </c>
      <c r="I125" s="5">
        <v>3.0772376615303227</v>
      </c>
      <c r="J125" s="5">
        <v>3.1291555218164282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2.2807416126255218</v>
      </c>
      <c r="E126" s="5">
        <v>1.9770036402193321</v>
      </c>
      <c r="F126" s="5">
        <v>2.2403247459545419</v>
      </c>
      <c r="G126" s="5">
        <v>2.2285501193668322</v>
      </c>
      <c r="H126" s="5">
        <v>2.4386519933607351</v>
      </c>
      <c r="I126" s="5">
        <v>2.6687060954749793</v>
      </c>
      <c r="J126" s="5">
        <v>2.9283721169641819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2.5693902256074894</v>
      </c>
      <c r="E127" s="5">
        <v>2.6678719132071413</v>
      </c>
      <c r="F127" s="5">
        <v>2.6687672024285165</v>
      </c>
      <c r="G127" s="5">
        <v>2.4423106877826659</v>
      </c>
      <c r="H127" s="5">
        <v>2.7855204422315136</v>
      </c>
      <c r="I127" s="5">
        <v>3.5451146487524481</v>
      </c>
      <c r="J127" s="5">
        <v>2.8789896039060405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4.0482346653343058</v>
      </c>
      <c r="E128" s="5">
        <v>3.7883786307740315</v>
      </c>
      <c r="F128" s="5">
        <v>3.5005765299801697</v>
      </c>
      <c r="G128" s="5">
        <v>3.8158714250047896</v>
      </c>
      <c r="H128" s="5">
        <v>3.9986024391030481</v>
      </c>
      <c r="I128" s="5">
        <v>4.6506980699192226</v>
      </c>
      <c r="J128" s="5">
        <v>4.5315069836821085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7.3419253504340425</v>
      </c>
      <c r="E129" s="5">
        <v>6.6376086225810962</v>
      </c>
      <c r="F129" s="5">
        <v>5.516502016442475</v>
      </c>
      <c r="G129" s="5">
        <v>6.9745014613099228</v>
      </c>
      <c r="H129" s="5">
        <v>6.1124634533162894</v>
      </c>
      <c r="I129" s="5">
        <v>9.9794954824686055</v>
      </c>
      <c r="J129" s="5">
        <v>8.3724507330923892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11.695942403227123</v>
      </c>
      <c r="E130" s="5">
        <v>10.871301391798969</v>
      </c>
      <c r="F130" s="5">
        <v>9.7718715173465611</v>
      </c>
      <c r="G130" s="5">
        <v>8.9257845179491753</v>
      </c>
      <c r="H130" s="5">
        <v>10.328806600093843</v>
      </c>
      <c r="I130" s="5">
        <v>16.56363679657175</v>
      </c>
      <c r="J130" s="5">
        <v>11.847191916248013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13.948617442953937</v>
      </c>
      <c r="E131" s="5">
        <v>12.664421129500681</v>
      </c>
      <c r="F131" s="5">
        <v>11.546510450955868</v>
      </c>
      <c r="G131" s="5">
        <v>10.891464560749368</v>
      </c>
      <c r="H131" s="5">
        <v>11.908215527721701</v>
      </c>
      <c r="I131" s="5">
        <v>18.913109931357248</v>
      </c>
      <c r="J131" s="5">
        <v>15.842638286196392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14.341881556716825</v>
      </c>
      <c r="E132" s="5">
        <v>13.114760268475809</v>
      </c>
      <c r="F132" s="5">
        <v>10.882154478795927</v>
      </c>
      <c r="G132" s="5">
        <v>11.314760810647316</v>
      </c>
      <c r="H132" s="5">
        <v>10.64428174993671</v>
      </c>
      <c r="I132" s="5">
        <v>18.678664206021878</v>
      </c>
      <c r="J132" s="5">
        <v>15.512864516328897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12.913518577042803</v>
      </c>
      <c r="E133" s="5">
        <v>12.458112509743389</v>
      </c>
      <c r="F133" s="5">
        <v>11.046281870029487</v>
      </c>
      <c r="G133" s="5">
        <v>10.490119230650865</v>
      </c>
      <c r="H133" s="5">
        <v>10.831963144817129</v>
      </c>
      <c r="I133" s="5">
        <v>18.406766971941149</v>
      </c>
      <c r="J133" s="5">
        <v>16.744324021134176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12.748181977187008</v>
      </c>
      <c r="E134" s="5">
        <v>11.301001998451168</v>
      </c>
      <c r="F134" s="5">
        <v>11.102431454857115</v>
      </c>
      <c r="G134" s="5">
        <v>10.172985182170548</v>
      </c>
      <c r="H134" s="5">
        <v>11.055297171918433</v>
      </c>
      <c r="I134" s="5">
        <v>17.108751699398884</v>
      </c>
      <c r="J134" s="5">
        <v>15.069791292398239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12.908943213109833</v>
      </c>
      <c r="E135" s="5">
        <v>11.546921343441785</v>
      </c>
      <c r="F135" s="5">
        <v>10.22106819596754</v>
      </c>
      <c r="G135" s="5">
        <v>10.897309788062902</v>
      </c>
      <c r="H135" s="5">
        <v>11.282708319078381</v>
      </c>
      <c r="I135" s="5">
        <v>16.618068326712411</v>
      </c>
      <c r="J135" s="5">
        <v>14.401425674317776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12.294371961377918</v>
      </c>
      <c r="E136" s="5">
        <v>10.198287205986324</v>
      </c>
      <c r="F136" s="5">
        <v>10.895914887816751</v>
      </c>
      <c r="G136" s="5">
        <v>9.4701755292073635</v>
      </c>
      <c r="H136" s="5">
        <v>11.994004175942823</v>
      </c>
      <c r="I136" s="5">
        <v>16.114258805613648</v>
      </c>
      <c r="J136" s="5">
        <v>13.704446071970242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10.379940393140318</v>
      </c>
      <c r="E137" s="5">
        <v>11.21295120369388</v>
      </c>
      <c r="F137" s="5">
        <v>9.3150275113181387</v>
      </c>
      <c r="G137" s="5">
        <v>9.2982427582106624</v>
      </c>
      <c r="H137" s="5">
        <v>10.181429575059825</v>
      </c>
      <c r="I137" s="5">
        <v>14.44187055000968</v>
      </c>
      <c r="J137" s="5">
        <v>11.707954385486925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11.787369280786917</v>
      </c>
      <c r="E138" s="5">
        <v>10.443542905527814</v>
      </c>
      <c r="F138" s="5">
        <v>10.086764050429302</v>
      </c>
      <c r="G138" s="5">
        <v>9.790797616785941</v>
      </c>
      <c r="H138" s="5">
        <v>11.559011761475224</v>
      </c>
      <c r="I138" s="5">
        <v>12.304694252123806</v>
      </c>
      <c r="J138" s="5">
        <v>11.587386920998126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11.661390035974524</v>
      </c>
      <c r="E139" s="5">
        <v>10.324336211454209</v>
      </c>
      <c r="F139" s="5">
        <v>10.092108950183082</v>
      </c>
      <c r="G139" s="5">
        <v>9.2943651543645078</v>
      </c>
      <c r="H139" s="5">
        <v>11.051855794536866</v>
      </c>
      <c r="I139" s="5">
        <v>13.238067773859367</v>
      </c>
      <c r="J139" s="5">
        <v>11.077203097250569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11.374041001036723</v>
      </c>
      <c r="E140" s="5">
        <v>12.152099842660844</v>
      </c>
      <c r="F140" s="5">
        <v>11.259991330014229</v>
      </c>
      <c r="G140" s="5">
        <v>10.748956826872753</v>
      </c>
      <c r="H140" s="5">
        <v>11.350833492885979</v>
      </c>
      <c r="I140" s="5">
        <v>11.872545817966905</v>
      </c>
      <c r="J140" s="5">
        <v>10.054767630592435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11.739955803855699</v>
      </c>
      <c r="E141" s="5">
        <v>11.10610627524297</v>
      </c>
      <c r="F141" s="5">
        <v>11.571216014128993</v>
      </c>
      <c r="G141" s="5">
        <v>9.7510080692824914</v>
      </c>
      <c r="H141" s="5">
        <v>11.100483530010784</v>
      </c>
      <c r="I141" s="5">
        <v>11.362450975973577</v>
      </c>
      <c r="J141" s="5">
        <v>10.235390595060137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10.557509879649556</v>
      </c>
      <c r="E142" s="5">
        <v>10.056633581101307</v>
      </c>
      <c r="F142" s="5">
        <v>9.2679750874521503</v>
      </c>
      <c r="G142" s="5">
        <v>9.4639762070052686</v>
      </c>
      <c r="H142" s="5">
        <v>10.517580538730268</v>
      </c>
      <c r="I142" s="5">
        <v>10.165642012949421</v>
      </c>
      <c r="J142" s="5">
        <v>9.2940227111154758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9.2117996818399739</v>
      </c>
      <c r="E143" s="5">
        <v>9.109644900790558</v>
      </c>
      <c r="F143" s="5">
        <v>8.1700308388827008</v>
      </c>
      <c r="G143" s="5">
        <v>8.8009936316358885</v>
      </c>
      <c r="H143" s="5">
        <v>10.149736246409645</v>
      </c>
      <c r="I143" s="5">
        <v>9.5210947514871336</v>
      </c>
      <c r="J143" s="5">
        <v>9.4585902301680242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8.3231401801502169</v>
      </c>
      <c r="E144" s="5">
        <v>7.6127284908608734</v>
      </c>
      <c r="F144" s="5">
        <v>7.30819918581747</v>
      </c>
      <c r="G144" s="5">
        <v>7.6629274293094207</v>
      </c>
      <c r="H144" s="5">
        <v>8.5669881322984729</v>
      </c>
      <c r="I144" s="5">
        <v>8.1870449546625448</v>
      </c>
      <c r="J144" s="5">
        <v>7.7116563731885766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6.0094326764142636</v>
      </c>
      <c r="E145" s="5">
        <v>6.043130028214259</v>
      </c>
      <c r="F145" s="5">
        <v>5.5479460380969723</v>
      </c>
      <c r="G145" s="5">
        <v>5.3812663575739652</v>
      </c>
      <c r="H145" s="5">
        <v>6.0273849740796797</v>
      </c>
      <c r="I145" s="5">
        <v>6.0248348042121709</v>
      </c>
      <c r="J145" s="5">
        <v>5.3298662330032363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4.6842458923076835</v>
      </c>
      <c r="E146" s="5">
        <v>3.3099572096153866</v>
      </c>
      <c r="F146" s="5">
        <v>3.9306116250000041</v>
      </c>
      <c r="G146" s="5">
        <v>3.6735141384615337</v>
      </c>
      <c r="H146" s="5">
        <v>4.4570905519230788</v>
      </c>
      <c r="I146" s="5">
        <v>4.8690306923076836</v>
      </c>
      <c r="J146" s="5">
        <v>5.5844419865384607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2.8334411461538402</v>
      </c>
      <c r="E147" s="5">
        <v>2.8446638403846154</v>
      </c>
      <c r="F147" s="5">
        <v>3.4670010230769268</v>
      </c>
      <c r="G147" s="5">
        <v>2.6205202192307673</v>
      </c>
      <c r="H147" s="5">
        <v>2.9710020711538432</v>
      </c>
      <c r="I147" s="5">
        <v>3.6417130384615337</v>
      </c>
      <c r="J147" s="5">
        <v>4.2941738019230717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2.669512815384611</v>
      </c>
      <c r="E148" s="5">
        <v>2.1197931057692303</v>
      </c>
      <c r="F148" s="5">
        <v>2.4994658538461514</v>
      </c>
      <c r="G148" s="5">
        <v>2.3319014307692298</v>
      </c>
      <c r="H148" s="5">
        <v>2.8666239923076904</v>
      </c>
      <c r="I148" s="5">
        <v>3.1588339615384622</v>
      </c>
      <c r="J148" s="5">
        <v>3.145028699999997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2.6127370692307648</v>
      </c>
      <c r="E149" s="5">
        <v>2.0996045999999988</v>
      </c>
      <c r="F149" s="5">
        <v>1.7939714596153824</v>
      </c>
      <c r="G149" s="5">
        <v>2.2947324269230758</v>
      </c>
      <c r="H149" s="5">
        <v>2.116314148076921</v>
      </c>
      <c r="I149" s="5">
        <v>2.7765546923076916</v>
      </c>
      <c r="J149" s="5">
        <v>3.0643869384615354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2.6264684692307645</v>
      </c>
      <c r="E150" s="5">
        <v>1.9765580923076911</v>
      </c>
      <c r="F150" s="5">
        <v>1.8342854249999982</v>
      </c>
      <c r="G150" s="5">
        <v>1.8816812807692309</v>
      </c>
      <c r="H150" s="5">
        <v>2.0970833788461514</v>
      </c>
      <c r="I150" s="5">
        <v>2.394275423076925</v>
      </c>
      <c r="J150" s="5">
        <v>2.7619803326923056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2.0083171461538436</v>
      </c>
      <c r="E151" s="5">
        <v>2.0592275884615376</v>
      </c>
      <c r="F151" s="5">
        <v>2.0560122346153817</v>
      </c>
      <c r="G151" s="5">
        <v>1.6982640807692309</v>
      </c>
      <c r="H151" s="5">
        <v>2.4620354711538424</v>
      </c>
      <c r="I151" s="5">
        <v>2.8771544999999992</v>
      </c>
      <c r="J151" s="5">
        <v>2.7216594519230757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3.3279587999999927</v>
      </c>
      <c r="E152" s="5">
        <v>4.0578896596153884</v>
      </c>
      <c r="F152" s="5">
        <v>3.104175334615384</v>
      </c>
      <c r="G152" s="5">
        <v>2.9808919461538421</v>
      </c>
      <c r="H152" s="5">
        <v>3.2665129519230769</v>
      </c>
      <c r="I152" s="5">
        <v>3.6014731153846111</v>
      </c>
      <c r="J152" s="5">
        <v>3.8909649942307638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5.6897622846153704</v>
      </c>
      <c r="E153" s="5">
        <v>5.348996292307703</v>
      </c>
      <c r="F153" s="5">
        <v>4.5151641230769268</v>
      </c>
      <c r="G153" s="5">
        <v>4.5508460653846114</v>
      </c>
      <c r="H153" s="5">
        <v>5.1956514923076931</v>
      </c>
      <c r="I153" s="5">
        <v>7.4242658076923078</v>
      </c>
      <c r="J153" s="5">
        <v>7.8020904288461645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11.398755338461511</v>
      </c>
      <c r="E154" s="5">
        <v>11.462282594230807</v>
      </c>
      <c r="F154" s="5">
        <v>10.703357809615415</v>
      </c>
      <c r="G154" s="5">
        <v>9.4032362653845976</v>
      </c>
      <c r="H154" s="5">
        <v>10.317904578846132</v>
      </c>
      <c r="I154" s="5">
        <v>13.762053692307715</v>
      </c>
      <c r="J154" s="5">
        <v>11.410809257692307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12.969313553846122</v>
      </c>
      <c r="E155" s="5">
        <v>11.59977118846157</v>
      </c>
      <c r="F155" s="5">
        <v>10.844456688461561</v>
      </c>
      <c r="G155" s="5">
        <v>11.170825465384594</v>
      </c>
      <c r="H155" s="5">
        <v>12.787421915384604</v>
      </c>
      <c r="I155" s="5">
        <v>15.069851192307725</v>
      </c>
      <c r="J155" s="5">
        <v>12.176905992307679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13.202866515384581</v>
      </c>
      <c r="E156" s="5">
        <v>12.017025653846188</v>
      </c>
      <c r="F156" s="5">
        <v>11.630579013461567</v>
      </c>
      <c r="G156" s="5">
        <v>10.957837219230747</v>
      </c>
      <c r="H156" s="5">
        <v>11.106675961538448</v>
      </c>
      <c r="I156" s="5">
        <v>16.518488423076967</v>
      </c>
      <c r="J156" s="5">
        <v>14.797763242307704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11.723862315384581</v>
      </c>
      <c r="E157" s="5">
        <v>10.342337411538482</v>
      </c>
      <c r="F157" s="5">
        <v>10.965398584615409</v>
      </c>
      <c r="G157" s="5">
        <v>9.9305367423076714</v>
      </c>
      <c r="H157" s="5">
        <v>10.649094694230742</v>
      </c>
      <c r="I157" s="5">
        <v>15.411890538461572</v>
      </c>
      <c r="J157" s="5">
        <v>12.741398323076918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11.41250376153843</v>
      </c>
      <c r="E158" s="5">
        <v>10.910488782692331</v>
      </c>
      <c r="F158" s="5">
        <v>10.743671775000024</v>
      </c>
      <c r="G158" s="5">
        <v>10.997591292307671</v>
      </c>
      <c r="H158" s="5">
        <v>10.623989473076922</v>
      </c>
      <c r="I158" s="5">
        <v>15.089971153846189</v>
      </c>
      <c r="J158" s="5">
        <v>13.971185186538454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10.765039492307668</v>
      </c>
      <c r="E159" s="5">
        <v>9.3194277730769457</v>
      </c>
      <c r="F159" s="5">
        <v>9.8970785019230973</v>
      </c>
      <c r="G159" s="5">
        <v>10.26392249230768</v>
      </c>
      <c r="H159" s="5">
        <v>10.779010517307675</v>
      </c>
      <c r="I159" s="5">
        <v>13.50049419230773</v>
      </c>
      <c r="J159" s="5">
        <v>12.035782909615399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11.326415069230734</v>
      </c>
      <c r="E160" s="5">
        <v>10.34808383076926</v>
      </c>
      <c r="F160" s="5">
        <v>10.521944965384646</v>
      </c>
      <c r="G160" s="5">
        <v>10.652572730769212</v>
      </c>
      <c r="H160" s="5">
        <v>12.262749217307695</v>
      </c>
      <c r="I160" s="5">
        <v>12.776175576923102</v>
      </c>
      <c r="J160" s="5">
        <v>11.612413661538476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11.706481692307657</v>
      </c>
      <c r="E161" s="5">
        <v>10.549968888461555</v>
      </c>
      <c r="F161" s="5">
        <v>11.570108065384643</v>
      </c>
      <c r="G161" s="5">
        <v>10.771834949999983</v>
      </c>
      <c r="H161" s="5">
        <v>11.439040967307678</v>
      </c>
      <c r="I161" s="5">
        <v>12.353656384615411</v>
      </c>
      <c r="J161" s="5">
        <v>10.543910321153854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11.133207838461518</v>
      </c>
      <c r="E162" s="5">
        <v>10.286560576923096</v>
      </c>
      <c r="F162" s="5">
        <v>10.98555556730771</v>
      </c>
      <c r="G162" s="5">
        <v>10.081797826923065</v>
      </c>
      <c r="H162" s="5">
        <v>11.503782617307687</v>
      </c>
      <c r="I162" s="5">
        <v>11.54885792307692</v>
      </c>
      <c r="J162" s="5">
        <v>10.322145476923071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10.73757669230767</v>
      </c>
      <c r="E163" s="5">
        <v>9.483809028846176</v>
      </c>
      <c r="F163" s="5">
        <v>10.965398584615418</v>
      </c>
      <c r="G163" s="5">
        <v>10.379464357692292</v>
      </c>
      <c r="H163" s="5">
        <v>11.426859540384621</v>
      </c>
      <c r="I163" s="5">
        <v>11.025738923076947</v>
      </c>
      <c r="J163" s="5">
        <v>9.9390971096154033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9.6761840923076683</v>
      </c>
      <c r="E164" s="5">
        <v>10.832607969230786</v>
      </c>
      <c r="F164" s="5">
        <v>10.844456688461555</v>
      </c>
      <c r="G164" s="5">
        <v>10.374294219230753</v>
      </c>
      <c r="H164" s="5">
        <v>10.123247105769231</v>
      </c>
      <c r="I164" s="5">
        <v>10.381900153846139</v>
      </c>
      <c r="J164" s="5">
        <v>9.7778135865384481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8.2887679538461327</v>
      </c>
      <c r="E165" s="5">
        <v>9.6434016019230988</v>
      </c>
      <c r="F165" s="5">
        <v>10.622729878846174</v>
      </c>
      <c r="G165" s="5">
        <v>10.076627688461524</v>
      </c>
      <c r="H165" s="5">
        <v>9.1135381384615197</v>
      </c>
      <c r="I165" s="5">
        <v>9.9795009230769356</v>
      </c>
      <c r="J165" s="5">
        <v>8.7697915673077116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8.7384251615384425</v>
      </c>
      <c r="E166" s="5">
        <v>10.409607084615406</v>
      </c>
      <c r="F166" s="5">
        <v>9.4939388480769331</v>
      </c>
      <c r="G166" s="5">
        <v>9.4006511961538326</v>
      </c>
      <c r="H166" s="5">
        <v>9.6790221557692089</v>
      </c>
      <c r="I166" s="5">
        <v>9.2149423846153908</v>
      </c>
      <c r="J166" s="5">
        <v>8.3061014384615497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7.4947900230769058</v>
      </c>
      <c r="E167" s="5">
        <v>8.0465941730769419</v>
      </c>
      <c r="F167" s="5">
        <v>7.5387115269230902</v>
      </c>
      <c r="G167" s="5">
        <v>8.8466792423076779</v>
      </c>
      <c r="H167" s="5">
        <v>9.1006143442307614</v>
      </c>
      <c r="I167" s="5">
        <v>8.6314634999999988</v>
      </c>
      <c r="J167" s="5">
        <v>7.7617695480769253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6.7484222230769095</v>
      </c>
      <c r="E168" s="5">
        <v>6.233459600000014</v>
      </c>
      <c r="F168" s="5">
        <v>6.1075657557692402</v>
      </c>
      <c r="G168" s="5">
        <v>6.564714911538454</v>
      </c>
      <c r="H168" s="5">
        <v>8.0775490596153681</v>
      </c>
      <c r="I168" s="5">
        <v>7.8669049615384656</v>
      </c>
      <c r="J168" s="5">
        <v>6.5319826846153912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5.0166683384615292</v>
      </c>
      <c r="E169" s="5">
        <v>5.826816275000013</v>
      </c>
      <c r="F169" s="5">
        <v>5.5431702403846224</v>
      </c>
      <c r="G169" s="5">
        <v>6.2184038153846082</v>
      </c>
      <c r="H169" s="5">
        <v>6.0271514519230687</v>
      </c>
      <c r="I169" s="5">
        <v>6.3780278076923063</v>
      </c>
      <c r="J169" s="5">
        <v>5.725565069230762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0.262040775</v>
      </c>
      <c r="G170" s="5">
        <v>0.53360589999999997</v>
      </c>
      <c r="H170" s="5">
        <v>0.20405659615384616</v>
      </c>
      <c r="I170" s="5">
        <v>0.28167946153846157</v>
      </c>
      <c r="J170" s="5">
        <v>0.2217648442307692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0.26191530000000002</v>
      </c>
      <c r="E171" s="5">
        <v>0.24226206923076921</v>
      </c>
      <c r="F171" s="5">
        <v>0.30235474038461541</v>
      </c>
      <c r="G171" s="5">
        <v>0.26551041538461539</v>
      </c>
      <c r="H171" s="5">
        <v>0.28567923461538469</v>
      </c>
      <c r="I171" s="5">
        <v>0.18107965384615385</v>
      </c>
      <c r="J171" s="5">
        <v>0.14112308269230769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0.2615595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0.4029466153846154</v>
      </c>
      <c r="E173" s="5">
        <v>0.16150804615384617</v>
      </c>
      <c r="F173" s="5">
        <v>0.2418837923076923</v>
      </c>
      <c r="G173" s="5">
        <v>0.34889616538461532</v>
      </c>
      <c r="H173" s="5">
        <v>0.28567923461538469</v>
      </c>
      <c r="I173" s="5">
        <v>0.20119961538461542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0.16055030961538463</v>
      </c>
      <c r="F174" s="5">
        <v>0.30235474038461541</v>
      </c>
      <c r="G174" s="5">
        <v>0.30784955769230771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0.18141284423076923</v>
      </c>
      <c r="G175" s="5">
        <v>0.38994277307692304</v>
      </c>
      <c r="H175" s="5">
        <v>0.20405659615384616</v>
      </c>
      <c r="I175" s="5">
        <v>0.1609596923076923</v>
      </c>
      <c r="J175" s="5">
        <v>0.20160440384615383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0.28263908076923072</v>
      </c>
      <c r="F176" s="5">
        <v>0.10078491346153846</v>
      </c>
      <c r="G176" s="5">
        <v>0.30784955769230771</v>
      </c>
      <c r="H176" s="5">
        <v>0.30491000384615385</v>
      </c>
      <c r="I176" s="5">
        <v>0.14083973076923076</v>
      </c>
      <c r="J176" s="5">
        <v>0.16128352307692306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0.28206263076923083</v>
      </c>
      <c r="E177" s="5">
        <v>0.20188505769230766</v>
      </c>
      <c r="F177" s="5">
        <v>0.10078491346153846</v>
      </c>
      <c r="G177" s="5">
        <v>0.16418643076923076</v>
      </c>
      <c r="H177" s="5">
        <v>0.16207038653846156</v>
      </c>
      <c r="I177" s="5">
        <v>0.12071976923076924</v>
      </c>
      <c r="J177" s="5">
        <v>0.20160440384615383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0.20188505769230769</v>
      </c>
      <c r="F178" s="5">
        <v>0.2418837923076923</v>
      </c>
      <c r="G178" s="5">
        <v>0.22575634230769223</v>
      </c>
      <c r="H178" s="5">
        <v>0.12243395769230768</v>
      </c>
      <c r="I178" s="5">
        <v>0.1609596923076923</v>
      </c>
      <c r="J178" s="5">
        <v>0.28224616538461539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0.30220996153846158</v>
      </c>
      <c r="E179" s="5">
        <v>0.26245057499999996</v>
      </c>
      <c r="F179" s="5">
        <v>0.20156982692307693</v>
      </c>
      <c r="G179" s="5">
        <v>0.24627964615384615</v>
      </c>
      <c r="H179" s="5">
        <v>0.20405659615384614</v>
      </c>
      <c r="I179" s="5">
        <v>0.22131957692307697</v>
      </c>
      <c r="J179" s="5">
        <v>0.24192528461538459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0.16117864615384617</v>
      </c>
      <c r="E180" s="5">
        <v>0.24226206923076921</v>
      </c>
      <c r="F180" s="5">
        <v>0.22172680961538463</v>
      </c>
      <c r="G180" s="5">
        <v>0.26680294999999998</v>
      </c>
      <c r="H180" s="5">
        <v>0.1212590673076923</v>
      </c>
      <c r="I180" s="5">
        <v>0.1609596923076923</v>
      </c>
      <c r="J180" s="5">
        <v>0.20160440384615383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9.9820092307692329E-2</v>
      </c>
      <c r="E181" s="5">
        <v>0.14131954038461542</v>
      </c>
      <c r="F181" s="5">
        <v>0.2418837923076923</v>
      </c>
      <c r="G181" s="5">
        <v>0.26551041538461539</v>
      </c>
      <c r="H181" s="5">
        <v>0.18247604615384613</v>
      </c>
      <c r="I181" s="5">
        <v>0.32191938461538461</v>
      </c>
      <c r="J181" s="5">
        <v>0.22176484423076925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0.20055674615384617</v>
      </c>
      <c r="E182" s="5">
        <v>0.38358160961538457</v>
      </c>
      <c r="F182" s="5">
        <v>0.32251172307692311</v>
      </c>
      <c r="G182" s="5">
        <v>0.22446380769230773</v>
      </c>
      <c r="H182" s="5">
        <v>0.3841828615384616</v>
      </c>
      <c r="I182" s="5">
        <v>0.28167946153846157</v>
      </c>
      <c r="J182" s="5">
        <v>0.34272748653846158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0.32251172307692311</v>
      </c>
      <c r="G183" s="5">
        <v>0.34889616538461526</v>
      </c>
      <c r="H183" s="5">
        <v>0.20405659615384614</v>
      </c>
      <c r="I183" s="5">
        <v>0.32191938461538466</v>
      </c>
      <c r="J183" s="5">
        <v>0.2217648442307692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0.23810172307692309</v>
      </c>
      <c r="E184" s="5">
        <v>0.18169655192307693</v>
      </c>
      <c r="F184" s="5">
        <v>0.20156982692307693</v>
      </c>
      <c r="G184" s="5">
        <v>0.26680294999999987</v>
      </c>
      <c r="H184" s="5">
        <v>0.20405659615384614</v>
      </c>
      <c r="I184" s="5">
        <v>0.2615595</v>
      </c>
      <c r="J184" s="5">
        <v>0.36288792692307698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0.26245057499999996</v>
      </c>
      <c r="F185" s="5">
        <v>0.2418837923076923</v>
      </c>
      <c r="G185" s="5">
        <v>0.12313982307692307</v>
      </c>
      <c r="H185" s="5">
        <v>0.24486791538461541</v>
      </c>
      <c r="I185" s="5">
        <v>0.20119961538461542</v>
      </c>
      <c r="J185" s="5">
        <v>0.34272748653846158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0.34224686153846157</v>
      </c>
      <c r="F186" s="5">
        <v>0.20156982692307693</v>
      </c>
      <c r="G186" s="5">
        <v>0.16418643076923076</v>
      </c>
      <c r="H186" s="5">
        <v>0.18365093653846151</v>
      </c>
      <c r="I186" s="5">
        <v>0.10059980769230768</v>
      </c>
      <c r="J186" s="5">
        <v>0.16128352307692306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0.22162063846153846</v>
      </c>
      <c r="E187" s="5">
        <v>0.18073881538461536</v>
      </c>
      <c r="F187" s="5">
        <v>0.18141284423076923</v>
      </c>
      <c r="G187" s="5">
        <v>0.18470973461538459</v>
      </c>
      <c r="H187" s="5">
        <v>0.18365093653846154</v>
      </c>
      <c r="I187" s="5">
        <v>0.32191938461538466</v>
      </c>
      <c r="J187" s="5">
        <v>0.24192528461538459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0.18073881538461539</v>
      </c>
      <c r="F188" s="5">
        <v>0.2418837923076923</v>
      </c>
      <c r="G188" s="5">
        <v>0.18470973461538459</v>
      </c>
      <c r="H188" s="5">
        <v>0.22328736538461535</v>
      </c>
      <c r="I188" s="5">
        <v>0.2615595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0.2802295076923077</v>
      </c>
      <c r="E189" s="5">
        <v>0.18169655192307693</v>
      </c>
      <c r="F189" s="5">
        <v>0.18141284423076923</v>
      </c>
      <c r="G189" s="5">
        <v>0.2642178807692307</v>
      </c>
      <c r="H189" s="5">
        <v>0.32649055384615389</v>
      </c>
      <c r="I189" s="5">
        <v>0.26155950000000006</v>
      </c>
      <c r="J189" s="5">
        <v>0.20160440384615383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0.14103131538461541</v>
      </c>
      <c r="E190" s="5">
        <v>0.32110061923076921</v>
      </c>
      <c r="F190" s="5">
        <v>0.2418837923076923</v>
      </c>
      <c r="G190" s="5">
        <v>0.22575634230769231</v>
      </c>
      <c r="H190" s="5">
        <v>0.20405659615384616</v>
      </c>
      <c r="I190" s="5">
        <v>0.26155950000000006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0.32235729230769233</v>
      </c>
      <c r="E191" s="5">
        <v>0.24226206923076921</v>
      </c>
      <c r="F191" s="5">
        <v>0.40313965384615386</v>
      </c>
      <c r="G191" s="5">
        <v>0.26680294999999998</v>
      </c>
      <c r="H191" s="5">
        <v>0.28567923461538469</v>
      </c>
      <c r="I191" s="5">
        <v>0.28167946153846163</v>
      </c>
      <c r="J191" s="5">
        <v>0.2217648442307692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0.22162063846153848</v>
      </c>
      <c r="E192" s="5">
        <v>0.22111582692307691</v>
      </c>
      <c r="F192" s="5">
        <v>0.40313965384615386</v>
      </c>
      <c r="G192" s="5">
        <v>0.30784955769230754</v>
      </c>
      <c r="H192" s="5">
        <v>0.28567923461538464</v>
      </c>
      <c r="I192" s="5">
        <v>0.38227926923076916</v>
      </c>
      <c r="J192" s="5">
        <v>0.2217648442307692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0.32235729230769233</v>
      </c>
      <c r="E193" s="5">
        <v>0.42395862115384614</v>
      </c>
      <c r="F193" s="5">
        <v>0.32251172307692311</v>
      </c>
      <c r="G193" s="5">
        <v>0.24498711153846148</v>
      </c>
      <c r="H193" s="5">
        <v>0.18365093653846154</v>
      </c>
      <c r="I193" s="5">
        <v>0.24143953846153848</v>
      </c>
      <c r="J193" s="5">
        <v>0.24192528461538459</v>
      </c>
    </row>
  </sheetData>
  <autoFilter ref="A1:J1" xr:uid="{D15FB880-7AC2-41F0-8E5C-EB74D9837F13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F8DF-D0B6-4102-8604-7EDCEEF3FEB7}">
  <dimension ref="A1:J193"/>
  <sheetViews>
    <sheetView workbookViewId="0"/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2.3850773813835526</v>
      </c>
      <c r="E2" s="5">
        <v>2.5117810494868476</v>
      </c>
      <c r="F2" s="5">
        <v>2.6946077202734902</v>
      </c>
      <c r="G2" s="5">
        <v>2.4333729359641088</v>
      </c>
      <c r="H2" s="5">
        <v>2.4918887146878599</v>
      </c>
      <c r="I2" s="5">
        <v>3.2718025016194021</v>
      </c>
      <c r="J2" s="5">
        <v>3.1474204361006071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1.6698900738866234</v>
      </c>
      <c r="E3" s="5">
        <v>2.05804891991807</v>
      </c>
      <c r="F3" s="5">
        <v>2.1174744540556256</v>
      </c>
      <c r="G3" s="5">
        <v>1.9880885329017821</v>
      </c>
      <c r="H3" s="5">
        <v>2.3140541569461281</v>
      </c>
      <c r="I3" s="5">
        <v>2.4710723384638675</v>
      </c>
      <c r="J3" s="5">
        <v>3.0682334217681659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1.7609809611477099</v>
      </c>
      <c r="E4" s="5">
        <v>1.4435841889158156</v>
      </c>
      <c r="F4" s="5">
        <v>1.8015165133155859</v>
      </c>
      <c r="G4" s="5">
        <v>1.8842315787614032</v>
      </c>
      <c r="H4" s="5">
        <v>1.6801795997928488</v>
      </c>
      <c r="I4" s="5">
        <v>2.1291806792274572</v>
      </c>
      <c r="J4" s="5">
        <v>1.9843925242914746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1.3989073258709015</v>
      </c>
      <c r="E5" s="5">
        <v>1.6868039946850457</v>
      </c>
      <c r="F5" s="5">
        <v>1.6742057417451142</v>
      </c>
      <c r="G5" s="5">
        <v>1.8443559778057521</v>
      </c>
      <c r="H5" s="5">
        <v>1.7640295942072179</v>
      </c>
      <c r="I5" s="5">
        <v>2.1340035625199909</v>
      </c>
      <c r="J5" s="5">
        <v>1.7047530805503064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1.5628964205794955</v>
      </c>
      <c r="E6" s="5">
        <v>1.6383906501482763</v>
      </c>
      <c r="F6" s="5">
        <v>1.5797897037002022</v>
      </c>
      <c r="G6" s="5">
        <v>2.0303061473307458</v>
      </c>
      <c r="H6" s="5">
        <v>1.8073747799006534</v>
      </c>
      <c r="I6" s="5">
        <v>2.2040092137204423</v>
      </c>
      <c r="J6" s="5">
        <v>2.2635536208125191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1.4632819805997317</v>
      </c>
      <c r="E7" s="5">
        <v>2.0739712749034749</v>
      </c>
      <c r="F7" s="5">
        <v>1.9134931854862827</v>
      </c>
      <c r="G7" s="5">
        <v>2.1772825598742838</v>
      </c>
      <c r="H7" s="5">
        <v>2.0056185850084569</v>
      </c>
      <c r="I7" s="5">
        <v>2.4171183504189542</v>
      </c>
      <c r="J7" s="5">
        <v>2.2399175515699752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2.985701447822668</v>
      </c>
      <c r="E8" s="5">
        <v>3.2142661093117111</v>
      </c>
      <c r="F8" s="5">
        <v>3.1738631503577475</v>
      </c>
      <c r="G8" s="5">
        <v>2.791593605465553</v>
      </c>
      <c r="H8" s="5">
        <v>3.1864156905093375</v>
      </c>
      <c r="I8" s="5">
        <v>3.9371965587491289</v>
      </c>
      <c r="J8" s="5">
        <v>3.2530455213162162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6.3335079740372038</v>
      </c>
      <c r="E9" s="5">
        <v>5.0814686792909969</v>
      </c>
      <c r="F9" s="5">
        <v>4.7455530795969914</v>
      </c>
      <c r="G9" s="5">
        <v>4.7062199819484487</v>
      </c>
      <c r="H9" s="5">
        <v>4.4490186232275288</v>
      </c>
      <c r="I9" s="5">
        <v>7.4963298335678648</v>
      </c>
      <c r="J9" s="5">
        <v>7.0045177545122419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8.5415778922134589</v>
      </c>
      <c r="E10" s="5">
        <v>7.9895811036531468</v>
      </c>
      <c r="F10" s="5">
        <v>6.3416014172982695</v>
      </c>
      <c r="G10" s="5">
        <v>7.1379532424323981</v>
      </c>
      <c r="H10" s="5">
        <v>7.2005786076334086</v>
      </c>
      <c r="I10" s="5">
        <v>12.246609137538796</v>
      </c>
      <c r="J10" s="5">
        <v>11.498929000301256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10.010870836359471</v>
      </c>
      <c r="E11" s="5">
        <v>8.8789546219164954</v>
      </c>
      <c r="F11" s="5">
        <v>7.4647041152528022</v>
      </c>
      <c r="G11" s="5">
        <v>8.1315465868961887</v>
      </c>
      <c r="H11" s="5">
        <v>8.032880158650249</v>
      </c>
      <c r="I11" s="5">
        <v>14.926336946702271</v>
      </c>
      <c r="J11" s="5">
        <v>14.3433766961867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10.596953191234251</v>
      </c>
      <c r="E12" s="5">
        <v>8.493241046805867</v>
      </c>
      <c r="F12" s="5">
        <v>7.4388587997457876</v>
      </c>
      <c r="G12" s="5">
        <v>6.9772277321673641</v>
      </c>
      <c r="H12" s="5">
        <v>8.2439905818001442</v>
      </c>
      <c r="I12" s="5">
        <v>16.641356560764059</v>
      </c>
      <c r="J12" s="5">
        <v>13.930326841912155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9.5736605262168393</v>
      </c>
      <c r="E13" s="5">
        <v>7.5014978579276965</v>
      </c>
      <c r="F13" s="5">
        <v>7.129454641342627</v>
      </c>
      <c r="G13" s="5">
        <v>7.2342286164649714</v>
      </c>
      <c r="H13" s="5">
        <v>7.2719954040202799</v>
      </c>
      <c r="I13" s="5">
        <v>15.019095531463609</v>
      </c>
      <c r="J13" s="5">
        <v>13.0173274468717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8.4701915879506782</v>
      </c>
      <c r="E14" s="5">
        <v>6.9142106820826665</v>
      </c>
      <c r="F14" s="5">
        <v>6.6086499825110598</v>
      </c>
      <c r="G14" s="5">
        <v>6.3862246799382882</v>
      </c>
      <c r="H14" s="5">
        <v>7.2474502583560376</v>
      </c>
      <c r="I14" s="5">
        <v>13.054795156009302</v>
      </c>
      <c r="J14" s="5">
        <v>12.373452821772869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8.1287594775632446</v>
      </c>
      <c r="E15" s="5">
        <v>6.7131618330500897</v>
      </c>
      <c r="F15" s="5">
        <v>6.650014304338109</v>
      </c>
      <c r="G15" s="5">
        <v>6.8472095035542342</v>
      </c>
      <c r="H15" s="5">
        <v>7.2078763873245926</v>
      </c>
      <c r="I15" s="5">
        <v>12.517281349590423</v>
      </c>
      <c r="J15" s="5">
        <v>11.352895247090659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8.1403832556137967</v>
      </c>
      <c r="E16" s="5">
        <v>7.7302224504801886</v>
      </c>
      <c r="F16" s="5">
        <v>6.5621520486300788</v>
      </c>
      <c r="G16" s="5">
        <v>7.1024153641370447</v>
      </c>
      <c r="H16" s="5">
        <v>7.2024994530764097</v>
      </c>
      <c r="I16" s="5">
        <v>12.10531019569483</v>
      </c>
      <c r="J16" s="5">
        <v>10.479435612830697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7.4391814666367857</v>
      </c>
      <c r="E17" s="5">
        <v>7.7026704546323455</v>
      </c>
      <c r="F17" s="5">
        <v>6.5485488482746508</v>
      </c>
      <c r="G17" s="5">
        <v>6.6192761111241429</v>
      </c>
      <c r="H17" s="5">
        <v>7.0446320073391853</v>
      </c>
      <c r="I17" s="5">
        <v>11.050476387854239</v>
      </c>
      <c r="J17" s="5">
        <v>9.8651719147043462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8.5166013407187879</v>
      </c>
      <c r="E18" s="5">
        <v>7.5874150043875197</v>
      </c>
      <c r="F18" s="5">
        <v>7.4359517224178315</v>
      </c>
      <c r="G18" s="5">
        <v>7.2507885107075216</v>
      </c>
      <c r="H18" s="5">
        <v>8.2078788241078779</v>
      </c>
      <c r="I18" s="5">
        <v>10.862843150520094</v>
      </c>
      <c r="J18" s="5">
        <v>10.232492164925514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8.6337583152409536</v>
      </c>
      <c r="E19" s="5">
        <v>7.6212359513746417</v>
      </c>
      <c r="F19" s="5">
        <v>8.1979596309552036</v>
      </c>
      <c r="G19" s="5">
        <v>7.2747292995856787</v>
      </c>
      <c r="H19" s="5">
        <v>7.6793087988018405</v>
      </c>
      <c r="I19" s="5">
        <v>9.9364964913825968</v>
      </c>
      <c r="J19" s="5">
        <v>9.7784478026645001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7.9369986607098335</v>
      </c>
      <c r="E20" s="5">
        <v>8.8257449574263056</v>
      </c>
      <c r="F20" s="5">
        <v>7.7300217814212182</v>
      </c>
      <c r="G20" s="5">
        <v>8.5002638324380388</v>
      </c>
      <c r="H20" s="5">
        <v>7.8259637069249113</v>
      </c>
      <c r="I20" s="5">
        <v>9.2001206677665941</v>
      </c>
      <c r="J20" s="5">
        <v>8.5692997268076319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8.8050951801618442</v>
      </c>
      <c r="E21" s="5">
        <v>8.421476653679024</v>
      </c>
      <c r="F21" s="5">
        <v>7.9446400879389767</v>
      </c>
      <c r="G21" s="5">
        <v>8.0780086448591746</v>
      </c>
      <c r="H21" s="5">
        <v>9.1064868936374737</v>
      </c>
      <c r="I21" s="5">
        <v>8.6020254463562065</v>
      </c>
      <c r="J21" s="5">
        <v>8.8773981230839389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7.380712383346582</v>
      </c>
      <c r="E22" s="5">
        <v>6.9591554443084265</v>
      </c>
      <c r="F22" s="5">
        <v>7.5253008851708696</v>
      </c>
      <c r="G22" s="5">
        <v>7.928742318548097</v>
      </c>
      <c r="H22" s="5">
        <v>9.1239315453393104</v>
      </c>
      <c r="I22" s="5">
        <v>7.6337081639463422</v>
      </c>
      <c r="J22" s="5">
        <v>8.1621369430373178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6.5374675302348333</v>
      </c>
      <c r="E23" s="5">
        <v>7.0105977269395368</v>
      </c>
      <c r="F23" s="5">
        <v>6.4893799003224535</v>
      </c>
      <c r="G23" s="5">
        <v>7.2794566477002522</v>
      </c>
      <c r="H23" s="5">
        <v>7.1857117985476116</v>
      </c>
      <c r="I23" s="5">
        <v>6.8693711558609545</v>
      </c>
      <c r="J23" s="5">
        <v>7.2523104040861597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5.5066974845211671</v>
      </c>
      <c r="E24" s="5">
        <v>5.4105448675807111</v>
      </c>
      <c r="F24" s="5">
        <v>5.3320213836385273</v>
      </c>
      <c r="G24" s="5">
        <v>4.8459881765581905</v>
      </c>
      <c r="H24" s="5">
        <v>6.3498275032505767</v>
      </c>
      <c r="I24" s="5">
        <v>6.5369775762921671</v>
      </c>
      <c r="J24" s="5">
        <v>6.2143943906599315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4.2294347536530896</v>
      </c>
      <c r="E25" s="5">
        <v>4.2377856069602426</v>
      </c>
      <c r="F25" s="5">
        <v>3.9262252923100238</v>
      </c>
      <c r="G25" s="5">
        <v>3.7633624472342171</v>
      </c>
      <c r="H25" s="5">
        <v>4.2847798508002537</v>
      </c>
      <c r="I25" s="5">
        <v>3.8927406503718509</v>
      </c>
      <c r="J25" s="5">
        <v>3.8077845927289622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3.632508790588846</v>
      </c>
      <c r="E26" s="5">
        <v>3.4235312852566078</v>
      </c>
      <c r="F26" s="5">
        <v>3.7044868522146879</v>
      </c>
      <c r="G26" s="5">
        <v>3.5484374143649964</v>
      </c>
      <c r="H26" s="5">
        <v>3.443796989889488</v>
      </c>
      <c r="I26" s="5">
        <v>4.0900053791379012</v>
      </c>
      <c r="J26" s="5">
        <v>4.6820866548955546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2.3569366126458724</v>
      </c>
      <c r="E27" s="5">
        <v>2.9748337958626725</v>
      </c>
      <c r="F27" s="5">
        <v>2.5659596342659148</v>
      </c>
      <c r="G27" s="5">
        <v>2.8103682150351457</v>
      </c>
      <c r="H27" s="5">
        <v>2.6982701129954823</v>
      </c>
      <c r="I27" s="5">
        <v>3.5190178778266841</v>
      </c>
      <c r="J27" s="5">
        <v>3.0866252155888527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2.0254806328090358</v>
      </c>
      <c r="E28" s="5">
        <v>2.065007358216941</v>
      </c>
      <c r="F28" s="5">
        <v>2.2995555567600561</v>
      </c>
      <c r="G28" s="5">
        <v>2.3443586353439683</v>
      </c>
      <c r="H28" s="5">
        <v>2.6314287512530692</v>
      </c>
      <c r="I28" s="5">
        <v>2.8363372067892838</v>
      </c>
      <c r="J28" s="5">
        <v>3.1736494439688099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2.0662168431528607</v>
      </c>
      <c r="E29" s="5">
        <v>1.6420064736015583</v>
      </c>
      <c r="F29" s="5">
        <v>2.526492764131826</v>
      </c>
      <c r="G29" s="5">
        <v>2.3125296698427671</v>
      </c>
      <c r="H29" s="5">
        <v>2.2412802293124914</v>
      </c>
      <c r="I29" s="5">
        <v>2.8024797505538572</v>
      </c>
      <c r="J29" s="5">
        <v>2.2301609053323972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2.3289318720573053</v>
      </c>
      <c r="E30" s="5">
        <v>2.093645090297394</v>
      </c>
      <c r="F30" s="5">
        <v>1.9770438336831342</v>
      </c>
      <c r="G30" s="5">
        <v>2.021762076457025</v>
      </c>
      <c r="H30" s="5">
        <v>2.2241570115968958</v>
      </c>
      <c r="I30" s="5">
        <v>2.372605530390695</v>
      </c>
      <c r="J30" s="5">
        <v>2.5920357923953459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2.2509502014571683</v>
      </c>
      <c r="E31" s="5">
        <v>2.5549407759617542</v>
      </c>
      <c r="F31" s="5">
        <v>2.1193147816143982</v>
      </c>
      <c r="G31" s="5">
        <v>2.2846297996214591</v>
      </c>
      <c r="H31" s="5">
        <v>2.63663632770995</v>
      </c>
      <c r="I31" s="5">
        <v>3.2523220223779936</v>
      </c>
      <c r="J31" s="5">
        <v>3.2989684733977445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3.7798216868011325</v>
      </c>
      <c r="E32" s="5">
        <v>3.6771528060609886</v>
      </c>
      <c r="F32" s="5">
        <v>3.5490913361017746</v>
      </c>
      <c r="G32" s="5">
        <v>3.3361838675994417</v>
      </c>
      <c r="H32" s="5">
        <v>4.1769080503791214</v>
      </c>
      <c r="I32" s="5">
        <v>5.6263255740389493</v>
      </c>
      <c r="J32" s="5">
        <v>4.9303944063524332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7.5844573750007003</v>
      </c>
      <c r="E33" s="5">
        <v>6.4559276670460548</v>
      </c>
      <c r="F33" s="5">
        <v>6.3886846099656003</v>
      </c>
      <c r="G33" s="5">
        <v>5.2202290196683157</v>
      </c>
      <c r="H33" s="5">
        <v>5.7773051931240884</v>
      </c>
      <c r="I33" s="5">
        <v>12.956617321883227</v>
      </c>
      <c r="J33" s="5">
        <v>9.7484871876172878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12.191846448019161</v>
      </c>
      <c r="E34" s="5">
        <v>10.267679965385112</v>
      </c>
      <c r="F34" s="5">
        <v>8.8271920549829854</v>
      </c>
      <c r="G34" s="5">
        <v>8.9796593234560156</v>
      </c>
      <c r="H34" s="5">
        <v>10.651157964627336</v>
      </c>
      <c r="I34" s="5">
        <v>19.87688126072397</v>
      </c>
      <c r="J34" s="5">
        <v>15.226100490094284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13.566871779516969</v>
      </c>
      <c r="E35" s="5">
        <v>11.823224228963252</v>
      </c>
      <c r="F35" s="5">
        <v>10.519369018969027</v>
      </c>
      <c r="G35" s="5">
        <v>9.4718883034094379</v>
      </c>
      <c r="H35" s="5">
        <v>11.035583018327834</v>
      </c>
      <c r="I35" s="5">
        <v>22.643011332256734</v>
      </c>
      <c r="J35" s="5">
        <v>19.238636581994136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12.871605936830452</v>
      </c>
      <c r="E36" s="5">
        <v>10.446272317716096</v>
      </c>
      <c r="F36" s="5">
        <v>9.4903533194935061</v>
      </c>
      <c r="G36" s="5">
        <v>9.7824639220282048</v>
      </c>
      <c r="H36" s="5">
        <v>10.566419621678564</v>
      </c>
      <c r="I36" s="5">
        <v>22.830473452944382</v>
      </c>
      <c r="J36" s="5">
        <v>18.7008392722914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12.278434858333913</v>
      </c>
      <c r="E37" s="5">
        <v>10.672661588549404</v>
      </c>
      <c r="F37" s="5">
        <v>8.5947194760202432</v>
      </c>
      <c r="G37" s="5">
        <v>9.2962294735726001</v>
      </c>
      <c r="H37" s="5">
        <v>9.609119819580755</v>
      </c>
      <c r="I37" s="5">
        <v>21.614826531265976</v>
      </c>
      <c r="J37" s="5">
        <v>18.083665711568589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11.659492565006316</v>
      </c>
      <c r="E38" s="5">
        <v>9.0510319227568736</v>
      </c>
      <c r="F38" s="5">
        <v>8.4917529113057775</v>
      </c>
      <c r="G38" s="5">
        <v>9.2645704079548139</v>
      </c>
      <c r="H38" s="5">
        <v>9.789579559790484</v>
      </c>
      <c r="I38" s="5">
        <v>19.835820686510569</v>
      </c>
      <c r="J38" s="5">
        <v>16.265578502011408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10.642869360256849</v>
      </c>
      <c r="E39" s="5">
        <v>9.2249189611018299</v>
      </c>
      <c r="F39" s="5">
        <v>8.708953931498014</v>
      </c>
      <c r="G39" s="5">
        <v>8.4109498558277878</v>
      </c>
      <c r="H39" s="5">
        <v>9.7272710592660001</v>
      </c>
      <c r="I39" s="5">
        <v>17.845616065851967</v>
      </c>
      <c r="J39" s="5">
        <v>15.268852035082414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10.708735617512179</v>
      </c>
      <c r="E40" s="5">
        <v>9.6200767778850356</v>
      </c>
      <c r="F40" s="5">
        <v>9.1025198850819233</v>
      </c>
      <c r="G40" s="5">
        <v>8.6241080018650482</v>
      </c>
      <c r="H40" s="5">
        <v>9.5230320461540749</v>
      </c>
      <c r="I40" s="5">
        <v>16.425152835111792</v>
      </c>
      <c r="J40" s="5">
        <v>13.962779797203698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10.251355349942097</v>
      </c>
      <c r="E41" s="5">
        <v>10.055774678496894</v>
      </c>
      <c r="F41" s="5">
        <v>8.9973716691145285</v>
      </c>
      <c r="G41" s="5">
        <v>8.338956298659971</v>
      </c>
      <c r="H41" s="5">
        <v>8.9243852753207769</v>
      </c>
      <c r="I41" s="5">
        <v>14.678758335198996</v>
      </c>
      <c r="J41" s="5">
        <v>13.063816412617395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11.350134453875764</v>
      </c>
      <c r="E42" s="5">
        <v>10.384446491084312</v>
      </c>
      <c r="F42" s="5">
        <v>8.970147611247457</v>
      </c>
      <c r="G42" s="5">
        <v>9.6430376194932812</v>
      </c>
      <c r="H42" s="5">
        <v>10.35723094090941</v>
      </c>
      <c r="I42" s="5">
        <v>13.817338323223453</v>
      </c>
      <c r="J42" s="5">
        <v>13.06847702741937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11.40975969420208</v>
      </c>
      <c r="E43" s="5">
        <v>10.620950355186945</v>
      </c>
      <c r="F43" s="5">
        <v>9.8452994981938584</v>
      </c>
      <c r="G43" s="5">
        <v>10.375933517890731</v>
      </c>
      <c r="H43" s="5">
        <v>10.722933240297484</v>
      </c>
      <c r="I43" s="5">
        <v>12.716150344435663</v>
      </c>
      <c r="J43" s="5">
        <v>12.315145226487008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10.533833835781488</v>
      </c>
      <c r="E44" s="5">
        <v>11.063790819726664</v>
      </c>
      <c r="F44" s="5">
        <v>9.7310650427160592</v>
      </c>
      <c r="G44" s="5">
        <v>11.609772663724188</v>
      </c>
      <c r="H44" s="5">
        <v>11.514843735519289</v>
      </c>
      <c r="I44" s="5">
        <v>11.372276715793351</v>
      </c>
      <c r="J44" s="5">
        <v>11.602438534004524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10.812412904429614</v>
      </c>
      <c r="E45" s="5">
        <v>10.910466442745461</v>
      </c>
      <c r="F45" s="5">
        <v>10.176340678701134</v>
      </c>
      <c r="G45" s="5">
        <v>10.594942041259262</v>
      </c>
      <c r="H45" s="5">
        <v>11.109361566638492</v>
      </c>
      <c r="I45" s="5">
        <v>11.331611332460197</v>
      </c>
      <c r="J45" s="5">
        <v>11.09944056424936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9.7139168763119059</v>
      </c>
      <c r="E46" s="5">
        <v>9.6041267243887809</v>
      </c>
      <c r="F46" s="5">
        <v>9.4221306879086093</v>
      </c>
      <c r="G46" s="5">
        <v>10.351664307867591</v>
      </c>
      <c r="H46" s="5">
        <v>11.198116990298043</v>
      </c>
      <c r="I46" s="5">
        <v>11.045342616230698</v>
      </c>
      <c r="J46" s="5">
        <v>10.562504180566359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8.1612565193188296</v>
      </c>
      <c r="E47" s="5">
        <v>8.3254670015740935</v>
      </c>
      <c r="F47" s="5">
        <v>8.1892010233397912</v>
      </c>
      <c r="G47" s="5">
        <v>8.1309106680948382</v>
      </c>
      <c r="H47" s="5">
        <v>8.9384474444063393</v>
      </c>
      <c r="I47" s="5">
        <v>9.5786824558284227</v>
      </c>
      <c r="J47" s="5">
        <v>9.3286651576642861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7.6129881095576417</v>
      </c>
      <c r="E48" s="5">
        <v>6.7920458329842379</v>
      </c>
      <c r="F48" s="5">
        <v>6.2578440397149304</v>
      </c>
      <c r="G48" s="5">
        <v>6.9513963717078262</v>
      </c>
      <c r="H48" s="5">
        <v>8.3829461311195388</v>
      </c>
      <c r="I48" s="5">
        <v>7.6398111202806156</v>
      </c>
      <c r="J48" s="5">
        <v>7.7723594454262894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4.8637032173081121</v>
      </c>
      <c r="E49" s="5">
        <v>5.7736304252044075</v>
      </c>
      <c r="F49" s="5">
        <v>4.6130481162882351</v>
      </c>
      <c r="G49" s="5">
        <v>5.1224008351110788</v>
      </c>
      <c r="H49" s="5">
        <v>6.8615795426288022</v>
      </c>
      <c r="I49" s="5">
        <v>6.0349553617721989</v>
      </c>
      <c r="J49" s="5">
        <v>5.6337312694354331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3.8553032053024401</v>
      </c>
      <c r="E50" s="5">
        <v>3.7190489330048555</v>
      </c>
      <c r="F50" s="5">
        <v>3.5564365356037442</v>
      </c>
      <c r="G50" s="5">
        <v>3.8226995962585026</v>
      </c>
      <c r="H50" s="5">
        <v>3.947966920842759</v>
      </c>
      <c r="I50" s="5">
        <v>4.6949121291073688</v>
      </c>
      <c r="J50" s="5">
        <v>4.6477672623717003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2.9702373453229143</v>
      </c>
      <c r="E51" s="5">
        <v>3.3900653275994781</v>
      </c>
      <c r="F51" s="5">
        <v>2.9190931114871423</v>
      </c>
      <c r="G51" s="5">
        <v>2.8618795941794506</v>
      </c>
      <c r="H51" s="5">
        <v>2.7750079158009444</v>
      </c>
      <c r="I51" s="5">
        <v>3.73977664937753</v>
      </c>
      <c r="J51" s="5">
        <v>3.0218051918409095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2.6373664814975197</v>
      </c>
      <c r="E52" s="5">
        <v>2.2354852084724985</v>
      </c>
      <c r="F52" s="5">
        <v>3.0137705938674917</v>
      </c>
      <c r="G52" s="5">
        <v>2.1448874286907533</v>
      </c>
      <c r="H52" s="5">
        <v>2.6778097840442263</v>
      </c>
      <c r="I52" s="5">
        <v>3.1715867169447076</v>
      </c>
      <c r="J52" s="5">
        <v>2.7461906545228394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2.1232676263000254</v>
      </c>
      <c r="E53" s="5">
        <v>2.2758622200109597</v>
      </c>
      <c r="F53" s="5">
        <v>2.1508603491168836</v>
      </c>
      <c r="G53" s="5">
        <v>2.0315570272353267</v>
      </c>
      <c r="H53" s="5">
        <v>2.392093005821704</v>
      </c>
      <c r="I53" s="5">
        <v>3.1178584603958681</v>
      </c>
      <c r="J53" s="5">
        <v>2.4448462734935452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2.2166350385662001</v>
      </c>
      <c r="E54" s="5">
        <v>2.244845407433115</v>
      </c>
      <c r="F54" s="5">
        <v>2.2276482688674895</v>
      </c>
      <c r="G54" s="5">
        <v>2.1533733811855638</v>
      </c>
      <c r="H54" s="5">
        <v>2.3616843865390384</v>
      </c>
      <c r="I54" s="5">
        <v>2.7890823703751124</v>
      </c>
      <c r="J54" s="5">
        <v>2.4647411576931768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2.6275462727661205</v>
      </c>
      <c r="E55" s="5">
        <v>2.8499133373708383</v>
      </c>
      <c r="F55" s="5">
        <v>2.7545214359154073</v>
      </c>
      <c r="G55" s="5">
        <v>2.2576608011443371</v>
      </c>
      <c r="H55" s="5">
        <v>2.8162744928800012</v>
      </c>
      <c r="I55" s="5">
        <v>3.4140912960512164</v>
      </c>
      <c r="J55" s="5">
        <v>2.5103658856040321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3.8378245591491784</v>
      </c>
      <c r="E56" s="5">
        <v>4.0610160387227703</v>
      </c>
      <c r="F56" s="5">
        <v>3.4091387593048759</v>
      </c>
      <c r="G56" s="5">
        <v>3.2934567521842988</v>
      </c>
      <c r="H56" s="5">
        <v>3.8762785113317473</v>
      </c>
      <c r="I56" s="5">
        <v>5.0917447724550211</v>
      </c>
      <c r="J56" s="5">
        <v>4.6543988904382436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7.0358140386720063</v>
      </c>
      <c r="E57" s="5">
        <v>6.349996876145525</v>
      </c>
      <c r="F57" s="5">
        <v>5.0688136002618203</v>
      </c>
      <c r="G57" s="5">
        <v>5.5342933767169313</v>
      </c>
      <c r="H57" s="5">
        <v>6.0922072068106505</v>
      </c>
      <c r="I57" s="5">
        <v>10.350240901978207</v>
      </c>
      <c r="J57" s="5">
        <v>8.5375336154910499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11.944460184825243</v>
      </c>
      <c r="E58" s="5">
        <v>11.477646309357134</v>
      </c>
      <c r="F58" s="5">
        <v>10.443139423442299</v>
      </c>
      <c r="G58" s="5">
        <v>9.932202695947101</v>
      </c>
      <c r="H58" s="5">
        <v>9.5302911818619069</v>
      </c>
      <c r="I58" s="5">
        <v>17.188716705617733</v>
      </c>
      <c r="J58" s="5">
        <v>13.774862800159777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13.894707363515987</v>
      </c>
      <c r="E59" s="5">
        <v>12.080577672351032</v>
      </c>
      <c r="F59" s="5">
        <v>11.067743788411162</v>
      </c>
      <c r="G59" s="5">
        <v>11.376165403535611</v>
      </c>
      <c r="H59" s="5">
        <v>11.53938942967908</v>
      </c>
      <c r="I59" s="5">
        <v>19.864836321522812</v>
      </c>
      <c r="J59" s="5">
        <v>17.27269556861145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14.480970243037667</v>
      </c>
      <c r="E60" s="5">
        <v>12.056847497870574</v>
      </c>
      <c r="F60" s="5">
        <v>11.752819101456955</v>
      </c>
      <c r="G60" s="5">
        <v>11.829220676300281</v>
      </c>
      <c r="H60" s="5">
        <v>12.4475761135146</v>
      </c>
      <c r="I60" s="5">
        <v>21.420704988050908</v>
      </c>
      <c r="J60" s="5">
        <v>17.46329030561785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14.495476005823386</v>
      </c>
      <c r="E61" s="5">
        <v>11.191687070427658</v>
      </c>
      <c r="F61" s="5">
        <v>11.680133291217654</v>
      </c>
      <c r="G61" s="5">
        <v>10.933205301248679</v>
      </c>
      <c r="H61" s="5">
        <v>11.437816389450434</v>
      </c>
      <c r="I61" s="5">
        <v>20.839927031501478</v>
      </c>
      <c r="J61" s="5">
        <v>17.016846775679536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12.580180638151557</v>
      </c>
      <c r="E62" s="5">
        <v>11.841111524221917</v>
      </c>
      <c r="F62" s="5">
        <v>10.58860251029243</v>
      </c>
      <c r="G62" s="5">
        <v>10.889961698337826</v>
      </c>
      <c r="H62" s="5">
        <v>11.120850802651908</v>
      </c>
      <c r="I62" s="5">
        <v>19.172671151875115</v>
      </c>
      <c r="J62" s="5">
        <v>15.030250367519033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12.613586464242836</v>
      </c>
      <c r="E63" s="5">
        <v>10.561348330458786</v>
      </c>
      <c r="F63" s="5">
        <v>10.035727027963683</v>
      </c>
      <c r="G63" s="5">
        <v>10.458905687734953</v>
      </c>
      <c r="H63" s="5">
        <v>10.289429095375324</v>
      </c>
      <c r="I63" s="5">
        <v>18.204722570689828</v>
      </c>
      <c r="J63" s="5">
        <v>15.176813713724471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11.145764711540448</v>
      </c>
      <c r="E64" s="5">
        <v>10.39917616933608</v>
      </c>
      <c r="F64" s="5">
        <v>9.0985583820177052</v>
      </c>
      <c r="G64" s="5">
        <v>10.177511251664145</v>
      </c>
      <c r="H64" s="5">
        <v>10.120234279314896</v>
      </c>
      <c r="I64" s="5">
        <v>17.323885463724935</v>
      </c>
      <c r="J64" s="5">
        <v>14.699063660190294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11.111131381706226</v>
      </c>
      <c r="E65" s="5">
        <v>9.9331422299908443</v>
      </c>
      <c r="F65" s="5">
        <v>9.51574758747498</v>
      </c>
      <c r="G65" s="5">
        <v>9.7194383296268967</v>
      </c>
      <c r="H65" s="5">
        <v>10.299547850988578</v>
      </c>
      <c r="I65" s="5">
        <v>14.621014258214858</v>
      </c>
      <c r="J65" s="5">
        <v>13.574722593610055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11.634910267049616</v>
      </c>
      <c r="E66" s="5">
        <v>10.702591415697778</v>
      </c>
      <c r="F66" s="5">
        <v>11.066000565333921</v>
      </c>
      <c r="G66" s="5">
        <v>10.117831359876295</v>
      </c>
      <c r="H66" s="5">
        <v>11.215754671206906</v>
      </c>
      <c r="I66" s="5">
        <v>14.488771505512373</v>
      </c>
      <c r="J66" s="5">
        <v>12.718962463724791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11.536943024014205</v>
      </c>
      <c r="E67" s="5">
        <v>10.832273895583628</v>
      </c>
      <c r="F67" s="5">
        <v>8.7551033807704393</v>
      </c>
      <c r="G67" s="5">
        <v>9.8875023642422786</v>
      </c>
      <c r="H67" s="5">
        <v>11.123827154782855</v>
      </c>
      <c r="I67" s="5">
        <v>12.704501479317075</v>
      </c>
      <c r="J67" s="5">
        <v>12.208054269857938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11.067478713099964</v>
      </c>
      <c r="E68" s="5">
        <v>10.714025175521616</v>
      </c>
      <c r="F68" s="5">
        <v>10.78249231517823</v>
      </c>
      <c r="G68" s="5">
        <v>11.417947516841467</v>
      </c>
      <c r="H68" s="5">
        <v>12.308206719077107</v>
      </c>
      <c r="I68" s="5">
        <v>12.144683447612154</v>
      </c>
      <c r="J68" s="5">
        <v>11.258654678486051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11.244483850522402</v>
      </c>
      <c r="E69" s="5">
        <v>11.777321347143728</v>
      </c>
      <c r="F69" s="5">
        <v>11.339640539139461</v>
      </c>
      <c r="G69" s="5">
        <v>10.799570528692174</v>
      </c>
      <c r="H69" s="5">
        <v>13.189557589296815</v>
      </c>
      <c r="I69" s="5">
        <v>11.707100380460812</v>
      </c>
      <c r="J69" s="5">
        <v>10.916192748132657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10.806391510709524</v>
      </c>
      <c r="E70" s="5">
        <v>10.828091082590614</v>
      </c>
      <c r="F70" s="5">
        <v>9.921495925626008</v>
      </c>
      <c r="G70" s="5">
        <v>10.451231392309406</v>
      </c>
      <c r="H70" s="5">
        <v>11.658180298028178</v>
      </c>
      <c r="I70" s="5">
        <v>11.608015768091114</v>
      </c>
      <c r="J70" s="5">
        <v>10.439239363153403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9.8664810132040479</v>
      </c>
      <c r="E71" s="5">
        <v>10.092021547767342</v>
      </c>
      <c r="F71" s="5">
        <v>9.5125109391913387</v>
      </c>
      <c r="G71" s="5">
        <v>8.8840622318103311</v>
      </c>
      <c r="H71" s="5">
        <v>10.499617135085876</v>
      </c>
      <c r="I71" s="5">
        <v>9.0656541002110895</v>
      </c>
      <c r="J71" s="5">
        <v>9.7124012845673136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7.2437672540560367</v>
      </c>
      <c r="E72" s="5">
        <v>7.7061593264572101</v>
      </c>
      <c r="F72" s="5">
        <v>7.2106042691284609</v>
      </c>
      <c r="G72" s="5">
        <v>6.8833495558225639</v>
      </c>
      <c r="H72" s="5">
        <v>9.8129248072269277</v>
      </c>
      <c r="I72" s="5">
        <v>8.4350785871133969</v>
      </c>
      <c r="J72" s="5">
        <v>7.2973973373731651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6.3270626939724259</v>
      </c>
      <c r="E73" s="5">
        <v>5.7649593641907266</v>
      </c>
      <c r="F73" s="5">
        <v>5.4388865801467814</v>
      </c>
      <c r="G73" s="5">
        <v>6.2065399935563903</v>
      </c>
      <c r="H73" s="5">
        <v>7.1430569072266827</v>
      </c>
      <c r="I73" s="5">
        <v>6.1321911076946156</v>
      </c>
      <c r="J73" s="5">
        <v>5.1298880781210432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3.8426425804752844</v>
      </c>
      <c r="E74" s="5">
        <v>3.9800456855171125</v>
      </c>
      <c r="F74" s="5">
        <v>3.9140501172137885</v>
      </c>
      <c r="G74" s="5">
        <v>4.2133379632357721</v>
      </c>
      <c r="H74" s="5">
        <v>4.201421584057754</v>
      </c>
      <c r="I74" s="5">
        <v>4.5858549404862163</v>
      </c>
      <c r="J74" s="5">
        <v>4.879366674922796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4.0109201702431001</v>
      </c>
      <c r="E75" s="5">
        <v>3.42879183337278</v>
      </c>
      <c r="F75" s="5">
        <v>2.8746487972768118</v>
      </c>
      <c r="G75" s="5">
        <v>2.5870686915075822</v>
      </c>
      <c r="H75" s="5">
        <v>3.2484763366233547</v>
      </c>
      <c r="I75" s="5">
        <v>4.0338562538159106</v>
      </c>
      <c r="J75" s="5">
        <v>3.8219781131675941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2.1534647820028225</v>
      </c>
      <c r="E76" s="5">
        <v>3.0202543710174909</v>
      </c>
      <c r="F76" s="5">
        <v>2.5064040692050336</v>
      </c>
      <c r="G76" s="5">
        <v>3.0472034222555875</v>
      </c>
      <c r="H76" s="5">
        <v>2.9045570219237118</v>
      </c>
      <c r="I76" s="5">
        <v>3.1059655546584723</v>
      </c>
      <c r="J76" s="5">
        <v>2.6793662976723596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2.818843655985968</v>
      </c>
      <c r="E77" s="5">
        <v>2.2934681633251817</v>
      </c>
      <c r="F77" s="5">
        <v>2.631726855390395</v>
      </c>
      <c r="G77" s="5">
        <v>2.461331230832899</v>
      </c>
      <c r="H77" s="5">
        <v>2.2618125541522951</v>
      </c>
      <c r="I77" s="5">
        <v>2.9716591103170797</v>
      </c>
      <c r="J77" s="5">
        <v>2.8428921451537077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2.1819480093896244</v>
      </c>
      <c r="E78" s="5">
        <v>2.079059499995493</v>
      </c>
      <c r="F78" s="5">
        <v>2.0629504499742657</v>
      </c>
      <c r="G78" s="5">
        <v>2.2692919847002773</v>
      </c>
      <c r="H78" s="5">
        <v>2.2787728882145539</v>
      </c>
      <c r="I78" s="5">
        <v>2.5420865293265993</v>
      </c>
      <c r="J78" s="5">
        <v>2.2778392332833728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1.9597617137419525</v>
      </c>
      <c r="E79" s="5">
        <v>2.2211172204855876</v>
      </c>
      <c r="F79" s="5">
        <v>2.3473006040628936</v>
      </c>
      <c r="G79" s="5">
        <v>2.3521359485573639</v>
      </c>
      <c r="H79" s="5">
        <v>2.1741367814284724</v>
      </c>
      <c r="I79" s="5">
        <v>3.365590675322863</v>
      </c>
      <c r="J79" s="5">
        <v>3.0275059084364431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4.0651434090744569</v>
      </c>
      <c r="E80" s="5">
        <v>3.3459609558708441</v>
      </c>
      <c r="F80" s="5">
        <v>3.7635562376569274</v>
      </c>
      <c r="G80" s="5">
        <v>2.9220425751016088</v>
      </c>
      <c r="H80" s="5">
        <v>3.6647971214554831</v>
      </c>
      <c r="I80" s="5">
        <v>4.3158277747227753</v>
      </c>
      <c r="J80" s="5">
        <v>3.7569152998121762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6.6560191529006563</v>
      </c>
      <c r="E81" s="5">
        <v>4.9643448999864921</v>
      </c>
      <c r="F81" s="5">
        <v>5.2582874056238751</v>
      </c>
      <c r="G81" s="5">
        <v>5.5206448731315678</v>
      </c>
      <c r="H81" s="5">
        <v>5.9519011172729517</v>
      </c>
      <c r="I81" s="5">
        <v>9.0028026251562867</v>
      </c>
      <c r="J81" s="5">
        <v>7.6350837721102405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9.9519516935322336</v>
      </c>
      <c r="E82" s="5">
        <v>8.6876431102019929</v>
      </c>
      <c r="F82" s="5">
        <v>7.6723395097382605</v>
      </c>
      <c r="G82" s="5">
        <v>7.8866653983785389</v>
      </c>
      <c r="H82" s="5">
        <v>8.4829101007653271</v>
      </c>
      <c r="I82" s="5">
        <v>14.063297019688763</v>
      </c>
      <c r="J82" s="5">
        <v>12.117871769161345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12.883356927326272</v>
      </c>
      <c r="E83" s="5">
        <v>10.035804717009313</v>
      </c>
      <c r="F83" s="5">
        <v>9.2843410017140933</v>
      </c>
      <c r="G83" s="5">
        <v>9.09484060496459</v>
      </c>
      <c r="H83" s="5">
        <v>9.6955484029308501</v>
      </c>
      <c r="I83" s="5">
        <v>17.27847607748723</v>
      </c>
      <c r="J83" s="5">
        <v>14.946673022649817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11.939390960107987</v>
      </c>
      <c r="E84" s="5">
        <v>10.087402851139744</v>
      </c>
      <c r="F84" s="5">
        <v>10.069906203305301</v>
      </c>
      <c r="G84" s="5">
        <v>8.5845157741316882</v>
      </c>
      <c r="H84" s="5">
        <v>9.1350736827514183</v>
      </c>
      <c r="I84" s="5">
        <v>17.928848133145848</v>
      </c>
      <c r="J84" s="5">
        <v>14.612063722449808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10.917185751488235</v>
      </c>
      <c r="E85" s="5">
        <v>10.059131668094341</v>
      </c>
      <c r="F85" s="5">
        <v>8.9504340760078893</v>
      </c>
      <c r="G85" s="5">
        <v>8.8367869205704572</v>
      </c>
      <c r="H85" s="5">
        <v>9.8926667188898225</v>
      </c>
      <c r="I85" s="5">
        <v>17.975329283282203</v>
      </c>
      <c r="J85" s="5">
        <v>14.835143415668231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11.399588602794511</v>
      </c>
      <c r="E86" s="5">
        <v>9.2025461098488979</v>
      </c>
      <c r="F86" s="5">
        <v>9.2702362792796968</v>
      </c>
      <c r="G86" s="5">
        <v>9.0515794569558441</v>
      </c>
      <c r="H86" s="5">
        <v>9.9367012394480874</v>
      </c>
      <c r="I86" s="5">
        <v>17.196892010341632</v>
      </c>
      <c r="J86" s="5">
        <v>14.363431943876352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11.574338453215784</v>
      </c>
      <c r="E87" s="5">
        <v>9.3742688549646704</v>
      </c>
      <c r="F87" s="5">
        <v>9.061652139758861</v>
      </c>
      <c r="G87" s="5">
        <v>8.520246142256207</v>
      </c>
      <c r="H87" s="5">
        <v>9.8535346205491905</v>
      </c>
      <c r="I87" s="5">
        <v>17.296825686094785</v>
      </c>
      <c r="J87" s="5">
        <v>14.048616189745285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9.806072346250911</v>
      </c>
      <c r="E88" s="5">
        <v>8.9259216918350059</v>
      </c>
      <c r="F88" s="5">
        <v>9.253422037040183</v>
      </c>
      <c r="G88" s="5">
        <v>8.5154891316027452</v>
      </c>
      <c r="H88" s="5">
        <v>9.8017843850063642</v>
      </c>
      <c r="I88" s="5">
        <v>15.190096879044976</v>
      </c>
      <c r="J88" s="5">
        <v>13.005685413970939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9.1557468952597922</v>
      </c>
      <c r="E89" s="5">
        <v>8.2904976397800745</v>
      </c>
      <c r="F89" s="5">
        <v>7.534659468583774</v>
      </c>
      <c r="G89" s="5">
        <v>8.3192597976935616</v>
      </c>
      <c r="H89" s="5">
        <v>9.7007522949748459</v>
      </c>
      <c r="I89" s="5">
        <v>13.316421957895615</v>
      </c>
      <c r="J89" s="5">
        <v>12.04405382422887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9.5765764398861126</v>
      </c>
      <c r="E90" s="5">
        <v>9.1795300737316889</v>
      </c>
      <c r="F90" s="5">
        <v>9.1836321854913994</v>
      </c>
      <c r="G90" s="5">
        <v>9.1029663415712339</v>
      </c>
      <c r="H90" s="5">
        <v>9.2378443481361003</v>
      </c>
      <c r="I90" s="5">
        <v>12.538422774007548</v>
      </c>
      <c r="J90" s="5">
        <v>12.012314867506392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10.783096717251674</v>
      </c>
      <c r="E91" s="5">
        <v>9.2725424667456071</v>
      </c>
      <c r="F91" s="5">
        <v>9.1308087706599377</v>
      </c>
      <c r="G91" s="5">
        <v>9.3672408284627871</v>
      </c>
      <c r="H91" s="5">
        <v>10.061084171344795</v>
      </c>
      <c r="I91" s="5">
        <v>11.779877419718966</v>
      </c>
      <c r="J91" s="5">
        <v>11.098001182669849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10.480763541540979</v>
      </c>
      <c r="E92" s="5">
        <v>10.542018064996807</v>
      </c>
      <c r="F92" s="5">
        <v>10.16853872037049</v>
      </c>
      <c r="G92" s="5">
        <v>9.761186985997524</v>
      </c>
      <c r="H92" s="5">
        <v>11.386315683053116</v>
      </c>
      <c r="I92" s="5">
        <v>10.67706628057236</v>
      </c>
      <c r="J92" s="5">
        <v>10.872312270731232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10.733051434818561</v>
      </c>
      <c r="E93" s="5">
        <v>10.424824838711778</v>
      </c>
      <c r="F93" s="5">
        <v>9.1692230741015273</v>
      </c>
      <c r="G93" s="5">
        <v>10.106032851445802</v>
      </c>
      <c r="H93" s="5">
        <v>11.010545898096773</v>
      </c>
      <c r="I93" s="5">
        <v>10.076360005061748</v>
      </c>
      <c r="J93" s="5">
        <v>9.4011607037554867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9.8498355241863305</v>
      </c>
      <c r="E94" s="5">
        <v>10.086628479760138</v>
      </c>
      <c r="F94" s="5">
        <v>8.8592208004714781</v>
      </c>
      <c r="G94" s="5">
        <v>9.6014450819513364</v>
      </c>
      <c r="H94" s="5">
        <v>9.3989279605884342</v>
      </c>
      <c r="I94" s="5">
        <v>10.055345868697584</v>
      </c>
      <c r="J94" s="5">
        <v>10.537239232822904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8.5719402377160545</v>
      </c>
      <c r="E95" s="5">
        <v>8.689937161324961</v>
      </c>
      <c r="F95" s="5">
        <v>8.350434316962339</v>
      </c>
      <c r="G95" s="5">
        <v>8.4787709606656456</v>
      </c>
      <c r="H95" s="5">
        <v>9.5278442246500514</v>
      </c>
      <c r="I95" s="5">
        <v>8.7842295891921758</v>
      </c>
      <c r="J95" s="5">
        <v>9.6680979718800053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7.980297008916855</v>
      </c>
      <c r="E96" s="5">
        <v>7.4310483599125519</v>
      </c>
      <c r="F96" s="5">
        <v>5.7492214973147764</v>
      </c>
      <c r="G96" s="5">
        <v>6.5785279162818098</v>
      </c>
      <c r="H96" s="5">
        <v>8.2035922808193522</v>
      </c>
      <c r="I96" s="5">
        <v>8.5357366620478476</v>
      </c>
      <c r="J96" s="5">
        <v>7.6610232310361361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5.3850673102019249</v>
      </c>
      <c r="E97" s="5">
        <v>5.5343535691323735</v>
      </c>
      <c r="F97" s="5">
        <v>5.5924226230467022</v>
      </c>
      <c r="G97" s="5">
        <v>5.581336816724316</v>
      </c>
      <c r="H97" s="5">
        <v>7.4344449357505464</v>
      </c>
      <c r="I97" s="5">
        <v>5.7353572759351339</v>
      </c>
      <c r="J97" s="5">
        <v>5.6582394522156871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3.7163724395070159</v>
      </c>
      <c r="E98" s="5">
        <v>4.064477134567567</v>
      </c>
      <c r="F98" s="5">
        <v>3.7020675616993861</v>
      </c>
      <c r="G98" s="5">
        <v>3.787495208320292</v>
      </c>
      <c r="H98" s="5">
        <v>3.9168246904411648</v>
      </c>
      <c r="I98" s="5">
        <v>5.4995322746442659</v>
      </c>
      <c r="J98" s="5">
        <v>4.9386049742302607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2.867551041168289</v>
      </c>
      <c r="E99" s="5">
        <v>3.3509281117507022</v>
      </c>
      <c r="F99" s="5">
        <v>3.039442995845953</v>
      </c>
      <c r="G99" s="5">
        <v>2.941721941999798</v>
      </c>
      <c r="H99" s="5">
        <v>3.6600653563441603</v>
      </c>
      <c r="I99" s="5">
        <v>4.4805431654959582</v>
      </c>
      <c r="J99" s="5">
        <v>3.5352361337377891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2.537414758215919</v>
      </c>
      <c r="E100" s="5">
        <v>2.799260312373455</v>
      </c>
      <c r="F100" s="5">
        <v>2.586621117051112</v>
      </c>
      <c r="G100" s="5">
        <v>2.7504984952214504</v>
      </c>
      <c r="H100" s="5">
        <v>2.6995122369576987</v>
      </c>
      <c r="I100" s="5">
        <v>3.7397477247451643</v>
      </c>
      <c r="J100" s="5">
        <v>2.6955950982909012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2.6178865654924723</v>
      </c>
      <c r="E101" s="5">
        <v>1.8090657931426883</v>
      </c>
      <c r="F101" s="5">
        <v>2.2653873254705523</v>
      </c>
      <c r="G101" s="5">
        <v>1.9652201480273515</v>
      </c>
      <c r="H101" s="5">
        <v>1.8548719503148658</v>
      </c>
      <c r="I101" s="5">
        <v>3.0024066085290499</v>
      </c>
      <c r="J101" s="5">
        <v>2.2475376428843665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2.2662268083202948</v>
      </c>
      <c r="E102" s="5">
        <v>2.2651091272910029</v>
      </c>
      <c r="F102" s="5">
        <v>2.3044233593588057</v>
      </c>
      <c r="G102" s="5">
        <v>1.9626861178826227</v>
      </c>
      <c r="H102" s="5">
        <v>2.4005007442342539</v>
      </c>
      <c r="I102" s="5">
        <v>3.1172013376352661</v>
      </c>
      <c r="J102" s="5">
        <v>2.8938036769283051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2.2988547904429049</v>
      </c>
      <c r="E103" s="5">
        <v>2.3269246607635021</v>
      </c>
      <c r="F103" s="5">
        <v>2.6932255597232428</v>
      </c>
      <c r="G103" s="5">
        <v>2.5520758299429547</v>
      </c>
      <c r="H103" s="5">
        <v>2.9298970630492698</v>
      </c>
      <c r="I103" s="5">
        <v>3.9964601993842144</v>
      </c>
      <c r="J103" s="5">
        <v>2.9670421674703542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3.8571779395105064</v>
      </c>
      <c r="E104" s="5">
        <v>4.1029931188750606</v>
      </c>
      <c r="F104" s="5">
        <v>3.8117931385215775</v>
      </c>
      <c r="G104" s="5">
        <v>3.7452769707981237</v>
      </c>
      <c r="H104" s="5">
        <v>3.5417972218366378</v>
      </c>
      <c r="I104" s="5">
        <v>5.1254284808840582</v>
      </c>
      <c r="J104" s="5">
        <v>4.5021727464756802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7.250958055109086</v>
      </c>
      <c r="E105" s="5">
        <v>6.249279989565343</v>
      </c>
      <c r="F105" s="5">
        <v>6.3355299765708715</v>
      </c>
      <c r="G105" s="5">
        <v>6.38710839876319</v>
      </c>
      <c r="H105" s="5">
        <v>6.4107876927869691</v>
      </c>
      <c r="I105" s="5">
        <v>10.462828642638296</v>
      </c>
      <c r="J105" s="5">
        <v>8.1467462948692493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13.455611139720947</v>
      </c>
      <c r="E106" s="5">
        <v>12.094788321527082</v>
      </c>
      <c r="F106" s="5">
        <v>11.555480690653475</v>
      </c>
      <c r="G106" s="5">
        <v>9.9764208026058423</v>
      </c>
      <c r="H106" s="5">
        <v>10.964974293094805</v>
      </c>
      <c r="I106" s="5">
        <v>15.425078464474996</v>
      </c>
      <c r="J106" s="5">
        <v>13.525638037497044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15.009334458019321</v>
      </c>
      <c r="E107" s="5">
        <v>13.925283305259663</v>
      </c>
      <c r="F107" s="5">
        <v>13.229645653543582</v>
      </c>
      <c r="G107" s="5">
        <v>12.213817875059997</v>
      </c>
      <c r="H107" s="5">
        <v>13.003380564613158</v>
      </c>
      <c r="I107" s="5">
        <v>18.060636082982157</v>
      </c>
      <c r="J107" s="5">
        <v>13.916304186669013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14.739552758226322</v>
      </c>
      <c r="E108" s="5">
        <v>13.531146466069247</v>
      </c>
      <c r="F108" s="5">
        <v>13.311408983741369</v>
      </c>
      <c r="G108" s="5">
        <v>12.022649600109569</v>
      </c>
      <c r="H108" s="5">
        <v>13.049902144549142</v>
      </c>
      <c r="I108" s="5">
        <v>18.450012812919905</v>
      </c>
      <c r="J108" s="5">
        <v>15.785106718322776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13.549258211863732</v>
      </c>
      <c r="E109" s="5">
        <v>12.883582049488675</v>
      </c>
      <c r="F109" s="5">
        <v>12.647649018459379</v>
      </c>
      <c r="G109" s="5">
        <v>10.607852995953785</v>
      </c>
      <c r="H109" s="5">
        <v>12.897563486702865</v>
      </c>
      <c r="I109" s="5">
        <v>18.053664496700275</v>
      </c>
      <c r="J109" s="5">
        <v>15.217830182923713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13.097884059678849</v>
      </c>
      <c r="E110" s="5">
        <v>12.071152110715749</v>
      </c>
      <c r="F110" s="5">
        <v>11.534330840600417</v>
      </c>
      <c r="G110" s="5">
        <v>11.585906332334812</v>
      </c>
      <c r="H110" s="5">
        <v>11.650446250527072</v>
      </c>
      <c r="I110" s="5">
        <v>16.32939871894218</v>
      </c>
      <c r="J110" s="5">
        <v>14.528153253191253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13.850770885457292</v>
      </c>
      <c r="E111" s="5">
        <v>12.177795944290885</v>
      </c>
      <c r="F111" s="5">
        <v>10.651257396627962</v>
      </c>
      <c r="G111" s="5">
        <v>11.089274853332968</v>
      </c>
      <c r="H111" s="5">
        <v>11.375629197252348</v>
      </c>
      <c r="I111" s="5">
        <v>15.937708616445915</v>
      </c>
      <c r="J111" s="5">
        <v>13.67590795350092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12.223538753858312</v>
      </c>
      <c r="E112" s="5">
        <v>11.471052102554628</v>
      </c>
      <c r="F112" s="5">
        <v>10.761553101721374</v>
      </c>
      <c r="G112" s="5">
        <v>10.7015372369081</v>
      </c>
      <c r="H112" s="5">
        <v>12.113879750889785</v>
      </c>
      <c r="I112" s="5">
        <v>14.305678359271969</v>
      </c>
      <c r="J112" s="5">
        <v>13.100616526526542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11.389820959468368</v>
      </c>
      <c r="E113" s="5">
        <v>10.426668891483221</v>
      </c>
      <c r="F113" s="5">
        <v>10.04669044792653</v>
      </c>
      <c r="G113" s="5">
        <v>10.298525573915377</v>
      </c>
      <c r="H113" s="5">
        <v>9.1673825059318457</v>
      </c>
      <c r="I113" s="5">
        <v>14.09753862621173</v>
      </c>
      <c r="J113" s="5">
        <v>12.493692336660327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11.970808694605626</v>
      </c>
      <c r="E114" s="5">
        <v>11.58919883841725</v>
      </c>
      <c r="F114" s="5">
        <v>10.23605108815717</v>
      </c>
      <c r="G114" s="5">
        <v>10.306998820796359</v>
      </c>
      <c r="H114" s="5">
        <v>11.383254875318357</v>
      </c>
      <c r="I114" s="5">
        <v>13.270180956151101</v>
      </c>
      <c r="J114" s="5">
        <v>12.174215305425703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11.40575639023934</v>
      </c>
      <c r="E115" s="5">
        <v>11.298131383116852</v>
      </c>
      <c r="F115" s="5">
        <v>10.785116282699352</v>
      </c>
      <c r="G115" s="5">
        <v>10.93490524314614</v>
      </c>
      <c r="H115" s="5">
        <v>11.622919071005102</v>
      </c>
      <c r="I115" s="5">
        <v>11.970653337440528</v>
      </c>
      <c r="J115" s="5">
        <v>11.261029969147403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12.503675647830763</v>
      </c>
      <c r="E116" s="5">
        <v>10.896129868514143</v>
      </c>
      <c r="F116" s="5">
        <v>9.3145068814537915</v>
      </c>
      <c r="G116" s="5">
        <v>10.649001681818181</v>
      </c>
      <c r="H116" s="5">
        <v>11.671895462539615</v>
      </c>
      <c r="I116" s="5">
        <v>10.423792608749974</v>
      </c>
      <c r="J116" s="5">
        <v>11.631841488224127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10.483918541596212</v>
      </c>
      <c r="E117" s="5">
        <v>9.9252764751696994</v>
      </c>
      <c r="F117" s="5">
        <v>10.214896380990249</v>
      </c>
      <c r="G117" s="5">
        <v>10.631216564460912</v>
      </c>
      <c r="H117" s="5">
        <v>12.161952856934739</v>
      </c>
      <c r="I117" s="5">
        <v>12.169413705841533</v>
      </c>
      <c r="J117" s="5">
        <v>11.066217215718741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10.028661471949695</v>
      </c>
      <c r="E118" s="5">
        <v>10.171077210927974</v>
      </c>
      <c r="F118" s="5">
        <v>10.129441788371176</v>
      </c>
      <c r="G118" s="5">
        <v>9.6344973807796688</v>
      </c>
      <c r="H118" s="5">
        <v>11.678383326630827</v>
      </c>
      <c r="I118" s="5">
        <v>11.256823570084991</v>
      </c>
      <c r="J118" s="5">
        <v>9.5399892654586456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9.2745068023014312</v>
      </c>
      <c r="E119" s="5">
        <v>9.5356912173730137</v>
      </c>
      <c r="F119" s="5">
        <v>10.280193990917013</v>
      </c>
      <c r="G119" s="5">
        <v>7.8009091293236663</v>
      </c>
      <c r="H119" s="5">
        <v>10.177480991284826</v>
      </c>
      <c r="I119" s="5">
        <v>9.481671678189544</v>
      </c>
      <c r="J119" s="5">
        <v>8.9800247016344006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8.046095385874823</v>
      </c>
      <c r="E120" s="5">
        <v>7.6442933222046019</v>
      </c>
      <c r="F120" s="5">
        <v>7.6010208205398424</v>
      </c>
      <c r="G120" s="5">
        <v>7.2550678426277724</v>
      </c>
      <c r="H120" s="5">
        <v>8.1644699491311101</v>
      </c>
      <c r="I120" s="5">
        <v>8.4496285996034448</v>
      </c>
      <c r="J120" s="5">
        <v>8.2159773396236311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5.3383507869116036</v>
      </c>
      <c r="E121" s="5">
        <v>6.1704321082211822</v>
      </c>
      <c r="F121" s="5">
        <v>5.9793790097267578</v>
      </c>
      <c r="G121" s="5">
        <v>6.0402039805691894</v>
      </c>
      <c r="H121" s="5">
        <v>6.4701553683601585</v>
      </c>
      <c r="I121" s="5">
        <v>5.9194548769370119</v>
      </c>
      <c r="J121" s="5">
        <v>5.5886342494955574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3.9130972488966416</v>
      </c>
      <c r="E122" s="5">
        <v>3.8974508583208873</v>
      </c>
      <c r="F122" s="5">
        <v>4.2004988072256815</v>
      </c>
      <c r="G122" s="5">
        <v>4.2137686241639765</v>
      </c>
      <c r="H122" s="5">
        <v>4.2779247654655892</v>
      </c>
      <c r="I122" s="5">
        <v>4.8467798134663216</v>
      </c>
      <c r="J122" s="5">
        <v>4.8874010974790103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2.9290355567331612</v>
      </c>
      <c r="E123" s="5">
        <v>3.3692220384193843</v>
      </c>
      <c r="F123" s="5">
        <v>3.1560316936069919</v>
      </c>
      <c r="G123" s="5">
        <v>3.4876203436069875</v>
      </c>
      <c r="H123" s="5">
        <v>3.1919107289822155</v>
      </c>
      <c r="I123" s="5">
        <v>4.1303674842507929</v>
      </c>
      <c r="J123" s="5">
        <v>3.8713819988966445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2.1732629381731248</v>
      </c>
      <c r="E124" s="5">
        <v>2.572497699465333</v>
      </c>
      <c r="F124" s="5">
        <v>2.8450342267237736</v>
      </c>
      <c r="G124" s="5">
        <v>2.0377584089575924</v>
      </c>
      <c r="H124" s="5">
        <v>3.1230730617976499</v>
      </c>
      <c r="I124" s="5">
        <v>3.1306037330195329</v>
      </c>
      <c r="J124" s="5">
        <v>3.53564832548436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2.2152213831977496</v>
      </c>
      <c r="E125" s="5">
        <v>2.4292626860037965</v>
      </c>
      <c r="F125" s="5">
        <v>2.2018587737605859</v>
      </c>
      <c r="G125" s="5">
        <v>2.3512273731789688</v>
      </c>
      <c r="H125" s="5">
        <v>2.1803955623452516</v>
      </c>
      <c r="I125" s="5">
        <v>3.0772376615303227</v>
      </c>
      <c r="J125" s="5">
        <v>3.0686742006625822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2.2807416126255218</v>
      </c>
      <c r="E126" s="5">
        <v>1.9770036402193321</v>
      </c>
      <c r="F126" s="5">
        <v>2.2403247459545419</v>
      </c>
      <c r="G126" s="5">
        <v>2.2080268155206784</v>
      </c>
      <c r="H126" s="5">
        <v>2.4386519933607351</v>
      </c>
      <c r="I126" s="5">
        <v>2.6687060954749793</v>
      </c>
      <c r="J126" s="5">
        <v>2.9283721169641819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2.5693902256074894</v>
      </c>
      <c r="E127" s="5">
        <v>2.6678719132071413</v>
      </c>
      <c r="F127" s="5">
        <v>2.6486102197362089</v>
      </c>
      <c r="G127" s="5">
        <v>2.4423106877826659</v>
      </c>
      <c r="H127" s="5">
        <v>2.7651147826161289</v>
      </c>
      <c r="I127" s="5">
        <v>3.5451146487524481</v>
      </c>
      <c r="J127" s="5">
        <v>2.8789896039060405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4.0280873345650754</v>
      </c>
      <c r="E128" s="5">
        <v>3.7883786307740315</v>
      </c>
      <c r="F128" s="5">
        <v>3.5005765299801697</v>
      </c>
      <c r="G128" s="5">
        <v>3.8158714250047896</v>
      </c>
      <c r="H128" s="5">
        <v>3.9986024391030481</v>
      </c>
      <c r="I128" s="5">
        <v>4.6104581468422996</v>
      </c>
      <c r="J128" s="5">
        <v>4.4710256625282625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7.3025472504340421</v>
      </c>
      <c r="E129" s="5">
        <v>6.536666093734941</v>
      </c>
      <c r="F129" s="5">
        <v>5.4963450337501678</v>
      </c>
      <c r="G129" s="5">
        <v>6.9745014613099228</v>
      </c>
      <c r="H129" s="5">
        <v>6.1124634533162894</v>
      </c>
      <c r="I129" s="5">
        <v>9.9593755209301449</v>
      </c>
      <c r="J129" s="5">
        <v>8.3522902927077727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11.655647741688663</v>
      </c>
      <c r="E130" s="5">
        <v>10.810735874491277</v>
      </c>
      <c r="F130" s="5">
        <v>9.7517145346542531</v>
      </c>
      <c r="G130" s="5">
        <v>8.8642146064107141</v>
      </c>
      <c r="H130" s="5">
        <v>10.328806600093843</v>
      </c>
      <c r="I130" s="5">
        <v>16.523396873494825</v>
      </c>
      <c r="J130" s="5">
        <v>11.786710595094169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13.848797350646246</v>
      </c>
      <c r="E131" s="5">
        <v>12.624044117962219</v>
      </c>
      <c r="F131" s="5">
        <v>11.486039502878944</v>
      </c>
      <c r="G131" s="5">
        <v>10.891464560749368</v>
      </c>
      <c r="H131" s="5">
        <v>11.887809868106315</v>
      </c>
      <c r="I131" s="5">
        <v>18.752150239049556</v>
      </c>
      <c r="J131" s="5">
        <v>15.802317405427162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14.301586895178362</v>
      </c>
      <c r="E132" s="5">
        <v>13.054194751168117</v>
      </c>
      <c r="F132" s="5">
        <v>10.861997496103619</v>
      </c>
      <c r="G132" s="5">
        <v>11.273714202955007</v>
      </c>
      <c r="H132" s="5">
        <v>10.623876090321325</v>
      </c>
      <c r="I132" s="5">
        <v>18.578064398329566</v>
      </c>
      <c r="J132" s="5">
        <v>15.391901874021208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12.893371246273572</v>
      </c>
      <c r="E133" s="5">
        <v>12.417735498204927</v>
      </c>
      <c r="F133" s="5">
        <v>11.026124887337179</v>
      </c>
      <c r="G133" s="5">
        <v>10.469595926804713</v>
      </c>
      <c r="H133" s="5">
        <v>10.771921056355588</v>
      </c>
      <c r="I133" s="5">
        <v>18.306167164248841</v>
      </c>
      <c r="J133" s="5">
        <v>16.663682259595717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12.728034646417777</v>
      </c>
      <c r="E134" s="5">
        <v>11.301001998451168</v>
      </c>
      <c r="F134" s="5">
        <v>11.021803524087884</v>
      </c>
      <c r="G134" s="5">
        <v>10.153754412939778</v>
      </c>
      <c r="H134" s="5">
        <v>11.014485852687661</v>
      </c>
      <c r="I134" s="5">
        <v>17.088631737860418</v>
      </c>
      <c r="J134" s="5">
        <v>15.069791292398239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12.808206559263679</v>
      </c>
      <c r="E135" s="5">
        <v>11.486355826134089</v>
      </c>
      <c r="F135" s="5">
        <v>10.200911213275232</v>
      </c>
      <c r="G135" s="5">
        <v>10.856263180370595</v>
      </c>
      <c r="H135" s="5">
        <v>11.262302659462996</v>
      </c>
      <c r="I135" s="5">
        <v>16.57782840363549</v>
      </c>
      <c r="J135" s="5">
        <v>14.361104793548547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12.254993861377917</v>
      </c>
      <c r="E136" s="5">
        <v>10.198287205986324</v>
      </c>
      <c r="F136" s="5">
        <v>10.835443939739829</v>
      </c>
      <c r="G136" s="5">
        <v>9.4496522253612092</v>
      </c>
      <c r="H136" s="5">
        <v>11.954367747096667</v>
      </c>
      <c r="I136" s="5">
        <v>16.094138844075186</v>
      </c>
      <c r="J136" s="5">
        <v>13.684285631585627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10.36070962390955</v>
      </c>
      <c r="E137" s="5">
        <v>11.152385686386188</v>
      </c>
      <c r="F137" s="5">
        <v>9.2747135459335226</v>
      </c>
      <c r="G137" s="5">
        <v>9.2777194543645081</v>
      </c>
      <c r="H137" s="5">
        <v>10.120212596213671</v>
      </c>
      <c r="I137" s="5">
        <v>14.321150780778909</v>
      </c>
      <c r="J137" s="5">
        <v>11.68779394510231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11.726927288479224</v>
      </c>
      <c r="E138" s="5">
        <v>10.423354399758582</v>
      </c>
      <c r="F138" s="5">
        <v>10.046450085044686</v>
      </c>
      <c r="G138" s="5">
        <v>9.790797616785941</v>
      </c>
      <c r="H138" s="5">
        <v>11.518200442244453</v>
      </c>
      <c r="I138" s="5">
        <v>12.204094444431499</v>
      </c>
      <c r="J138" s="5">
        <v>11.52690559984428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11.641242705205293</v>
      </c>
      <c r="E139" s="5">
        <v>10.304147705684979</v>
      </c>
      <c r="F139" s="5">
        <v>10.051794984798466</v>
      </c>
      <c r="G139" s="5">
        <v>9.253318546672201</v>
      </c>
      <c r="H139" s="5">
        <v>11.031450134921482</v>
      </c>
      <c r="I139" s="5">
        <v>13.197827850782442</v>
      </c>
      <c r="J139" s="5">
        <v>10.97640089532749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11.353893670267492</v>
      </c>
      <c r="E140" s="5">
        <v>12.111722831122382</v>
      </c>
      <c r="F140" s="5">
        <v>11.159206416552689</v>
      </c>
      <c r="G140" s="5">
        <v>10.666863611488138</v>
      </c>
      <c r="H140" s="5">
        <v>11.350833492885979</v>
      </c>
      <c r="I140" s="5">
        <v>11.872545817966905</v>
      </c>
      <c r="J140" s="5">
        <v>10.054767630592435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11.699661142317238</v>
      </c>
      <c r="E141" s="5">
        <v>11.08591776947374</v>
      </c>
      <c r="F141" s="5">
        <v>11.571216014128993</v>
      </c>
      <c r="G141" s="5">
        <v>9.7304847654363371</v>
      </c>
      <c r="H141" s="5">
        <v>11.018860891549249</v>
      </c>
      <c r="I141" s="5">
        <v>11.342331014435116</v>
      </c>
      <c r="J141" s="5">
        <v>10.215230154675522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10.497067887341863</v>
      </c>
      <c r="E142" s="5">
        <v>10.016256569562845</v>
      </c>
      <c r="F142" s="5">
        <v>9.2276611220675342</v>
      </c>
      <c r="G142" s="5">
        <v>9.4024062954668075</v>
      </c>
      <c r="H142" s="5">
        <v>10.476769219499499</v>
      </c>
      <c r="I142" s="5">
        <v>10.145522051410961</v>
      </c>
      <c r="J142" s="5">
        <v>9.1730600688077804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9.1916523510707435</v>
      </c>
      <c r="E143" s="5">
        <v>9.0894563950213261</v>
      </c>
      <c r="F143" s="5">
        <v>8.1700308388827008</v>
      </c>
      <c r="G143" s="5">
        <v>8.780470327789736</v>
      </c>
      <c r="H143" s="5">
        <v>10.027302288717339</v>
      </c>
      <c r="I143" s="5">
        <v>9.4808548284102123</v>
      </c>
      <c r="J143" s="5">
        <v>9.4585902301680242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8.3231401801502169</v>
      </c>
      <c r="E144" s="5">
        <v>7.5925399850916424</v>
      </c>
      <c r="F144" s="5">
        <v>7.30819918581747</v>
      </c>
      <c r="G144" s="5">
        <v>7.6013575177709596</v>
      </c>
      <c r="H144" s="5">
        <v>8.5669881322984729</v>
      </c>
      <c r="I144" s="5">
        <v>8.1468050315856182</v>
      </c>
      <c r="J144" s="5">
        <v>7.6511750520347297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5.9489906841065716</v>
      </c>
      <c r="E145" s="5">
        <v>6.002753016675797</v>
      </c>
      <c r="F145" s="5">
        <v>5.5076320727123562</v>
      </c>
      <c r="G145" s="5">
        <v>5.3196964460355041</v>
      </c>
      <c r="H145" s="5">
        <v>6.0273849740796797</v>
      </c>
      <c r="I145" s="5">
        <v>5.984594881135247</v>
      </c>
      <c r="J145" s="5">
        <v>5.3298662330032363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4.6842458923076835</v>
      </c>
      <c r="E146" s="5">
        <v>3.3099572096153866</v>
      </c>
      <c r="F146" s="5">
        <v>3.910454642307696</v>
      </c>
      <c r="G146" s="5">
        <v>3.6529908346153799</v>
      </c>
      <c r="H146" s="5">
        <v>4.4570905519230788</v>
      </c>
      <c r="I146" s="5">
        <v>4.8287907692307606</v>
      </c>
      <c r="J146" s="5">
        <v>5.564281546153846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2.8334411461538402</v>
      </c>
      <c r="E147" s="5">
        <v>2.8446638403846154</v>
      </c>
      <c r="F147" s="5">
        <v>3.4670010230769268</v>
      </c>
      <c r="G147" s="5">
        <v>2.6205202192307673</v>
      </c>
      <c r="H147" s="5">
        <v>2.9710020711538432</v>
      </c>
      <c r="I147" s="5">
        <v>3.6417130384615337</v>
      </c>
      <c r="J147" s="5">
        <v>4.2941738019230717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2.6493654846153802</v>
      </c>
      <c r="E148" s="5">
        <v>2.1197931057692303</v>
      </c>
      <c r="F148" s="5">
        <v>2.4591518884615358</v>
      </c>
      <c r="G148" s="5">
        <v>2.3319014307692298</v>
      </c>
      <c r="H148" s="5">
        <v>2.8666239923076904</v>
      </c>
      <c r="I148" s="5">
        <v>3.1588339615384622</v>
      </c>
      <c r="J148" s="5">
        <v>3.145028699999997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2.6127370692307648</v>
      </c>
      <c r="E149" s="5">
        <v>2.0996045999999988</v>
      </c>
      <c r="F149" s="5">
        <v>1.7939714596153824</v>
      </c>
      <c r="G149" s="5">
        <v>2.2947324269230758</v>
      </c>
      <c r="H149" s="5">
        <v>2.116314148076921</v>
      </c>
      <c r="I149" s="5">
        <v>2.7765546923076916</v>
      </c>
      <c r="J149" s="5">
        <v>3.0442264980769198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2.6264684692307645</v>
      </c>
      <c r="E150" s="5">
        <v>1.9765580923076911</v>
      </c>
      <c r="F150" s="5">
        <v>1.8342854249999982</v>
      </c>
      <c r="G150" s="5">
        <v>1.8816812807692309</v>
      </c>
      <c r="H150" s="5">
        <v>2.0970833788461514</v>
      </c>
      <c r="I150" s="5">
        <v>2.394275423076925</v>
      </c>
      <c r="J150" s="5">
        <v>2.7619803326923056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2.0083171461538436</v>
      </c>
      <c r="E151" s="5">
        <v>2.0592275884615376</v>
      </c>
      <c r="F151" s="5">
        <v>2.0560122346153817</v>
      </c>
      <c r="G151" s="5">
        <v>1.6777407769230768</v>
      </c>
      <c r="H151" s="5">
        <v>2.4620354711538424</v>
      </c>
      <c r="I151" s="5">
        <v>2.8771544999999992</v>
      </c>
      <c r="J151" s="5">
        <v>2.7216594519230757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3.3078114692307627</v>
      </c>
      <c r="E152" s="5">
        <v>4.0377011538461574</v>
      </c>
      <c r="F152" s="5">
        <v>3.104175334615384</v>
      </c>
      <c r="G152" s="5">
        <v>2.9808919461538421</v>
      </c>
      <c r="H152" s="5">
        <v>3.2665129519230769</v>
      </c>
      <c r="I152" s="5">
        <v>3.6014731153846111</v>
      </c>
      <c r="J152" s="5">
        <v>3.8909649942307638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5.6897622846153704</v>
      </c>
      <c r="E153" s="5">
        <v>5.348996292307703</v>
      </c>
      <c r="F153" s="5">
        <v>4.5151641230769268</v>
      </c>
      <c r="G153" s="5">
        <v>4.530322761538458</v>
      </c>
      <c r="H153" s="5">
        <v>5.1956514923076931</v>
      </c>
      <c r="I153" s="5">
        <v>7.4242658076923078</v>
      </c>
      <c r="J153" s="5">
        <v>7.8020904288461645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11.37860800769228</v>
      </c>
      <c r="E154" s="5">
        <v>11.442094088461575</v>
      </c>
      <c r="F154" s="5">
        <v>10.703357809615415</v>
      </c>
      <c r="G154" s="5">
        <v>9.4032362653845976</v>
      </c>
      <c r="H154" s="5">
        <v>10.297498919230749</v>
      </c>
      <c r="I154" s="5">
        <v>13.762053692307715</v>
      </c>
      <c r="J154" s="5">
        <v>11.410809257692307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12.929018892307662</v>
      </c>
      <c r="E155" s="5">
        <v>11.579582682692338</v>
      </c>
      <c r="F155" s="5">
        <v>10.804142723076946</v>
      </c>
      <c r="G155" s="5">
        <v>11.170825465384594</v>
      </c>
      <c r="H155" s="5">
        <v>12.787421915384604</v>
      </c>
      <c r="I155" s="5">
        <v>15.069851192307725</v>
      </c>
      <c r="J155" s="5">
        <v>12.156745551923063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13.182719184615349</v>
      </c>
      <c r="E156" s="5">
        <v>12.017025653846188</v>
      </c>
      <c r="F156" s="5">
        <v>11.570108065384643</v>
      </c>
      <c r="G156" s="5">
        <v>10.91679061153844</v>
      </c>
      <c r="H156" s="5">
        <v>11.106675961538448</v>
      </c>
      <c r="I156" s="5">
        <v>16.498368461538504</v>
      </c>
      <c r="J156" s="5">
        <v>14.757442361538475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11.704631546153811</v>
      </c>
      <c r="E157" s="5">
        <v>10.342337411538482</v>
      </c>
      <c r="F157" s="5">
        <v>10.965398584615409</v>
      </c>
      <c r="G157" s="5">
        <v>9.9305367423076714</v>
      </c>
      <c r="H157" s="5">
        <v>10.628689034615357</v>
      </c>
      <c r="I157" s="5">
        <v>15.351530653846188</v>
      </c>
      <c r="J157" s="5">
        <v>12.721237882692304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11.392356430769199</v>
      </c>
      <c r="E158" s="5">
        <v>10.910488782692331</v>
      </c>
      <c r="F158" s="5">
        <v>10.743671775000024</v>
      </c>
      <c r="G158" s="5">
        <v>10.997591292307671</v>
      </c>
      <c r="H158" s="5">
        <v>10.58317815384615</v>
      </c>
      <c r="I158" s="5">
        <v>15.089971153846189</v>
      </c>
      <c r="J158" s="5">
        <v>13.930864305769223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10.744892161538438</v>
      </c>
      <c r="E159" s="5">
        <v>9.3194277730769457</v>
      </c>
      <c r="F159" s="5">
        <v>9.8769215192307893</v>
      </c>
      <c r="G159" s="5">
        <v>10.26392249230768</v>
      </c>
      <c r="H159" s="5">
        <v>10.738199198076906</v>
      </c>
      <c r="I159" s="5">
        <v>13.50049419230773</v>
      </c>
      <c r="J159" s="5">
        <v>11.955141148076935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11.326415069230734</v>
      </c>
      <c r="E160" s="5">
        <v>10.34808383076926</v>
      </c>
      <c r="F160" s="5">
        <v>10.521944965384646</v>
      </c>
      <c r="G160" s="5">
        <v>10.632049426923059</v>
      </c>
      <c r="H160" s="5">
        <v>12.24234355769231</v>
      </c>
      <c r="I160" s="5">
        <v>12.756055615384639</v>
      </c>
      <c r="J160" s="5">
        <v>11.592253221153859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11.706481692307657</v>
      </c>
      <c r="E161" s="5">
        <v>10.549968888461555</v>
      </c>
      <c r="F161" s="5">
        <v>11.570108065384643</v>
      </c>
      <c r="G161" s="5">
        <v>10.75131164615383</v>
      </c>
      <c r="H161" s="5">
        <v>11.418635307692295</v>
      </c>
      <c r="I161" s="5">
        <v>12.313416461538488</v>
      </c>
      <c r="J161" s="5">
        <v>10.543910321153854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11.133207838461518</v>
      </c>
      <c r="E162" s="5">
        <v>10.266372071153864</v>
      </c>
      <c r="F162" s="5">
        <v>10.98555556730771</v>
      </c>
      <c r="G162" s="5">
        <v>10.061274523076911</v>
      </c>
      <c r="H162" s="5">
        <v>11.503782617307687</v>
      </c>
      <c r="I162" s="5">
        <v>11.528737961538459</v>
      </c>
      <c r="J162" s="5">
        <v>10.322145476923071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10.717429361538439</v>
      </c>
      <c r="E163" s="5">
        <v>9.483809028846176</v>
      </c>
      <c r="F163" s="5">
        <v>10.965398584615418</v>
      </c>
      <c r="G163" s="5">
        <v>10.379464357692292</v>
      </c>
      <c r="H163" s="5">
        <v>11.426859540384621</v>
      </c>
      <c r="I163" s="5">
        <v>11.025738923076947</v>
      </c>
      <c r="J163" s="5">
        <v>9.898776228846172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9.6761840923076683</v>
      </c>
      <c r="E164" s="5">
        <v>10.792230957692322</v>
      </c>
      <c r="F164" s="5">
        <v>10.824299705769247</v>
      </c>
      <c r="G164" s="5">
        <v>10.353770915384599</v>
      </c>
      <c r="H164" s="5">
        <v>10.102841446153848</v>
      </c>
      <c r="I164" s="5">
        <v>10.36178019230768</v>
      </c>
      <c r="J164" s="5">
        <v>9.7778135865384481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8.2686206230769024</v>
      </c>
      <c r="E165" s="5">
        <v>9.6434016019230988</v>
      </c>
      <c r="F165" s="5">
        <v>10.622729878846174</v>
      </c>
      <c r="G165" s="5">
        <v>10.05610438461537</v>
      </c>
      <c r="H165" s="5">
        <v>9.1135381384615197</v>
      </c>
      <c r="I165" s="5">
        <v>9.9795009230769356</v>
      </c>
      <c r="J165" s="5">
        <v>8.7294706865384804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8.6990470615384439</v>
      </c>
      <c r="E166" s="5">
        <v>10.369230073076942</v>
      </c>
      <c r="F166" s="5">
        <v>9.4939388480769331</v>
      </c>
      <c r="G166" s="5">
        <v>9.4006511961538326</v>
      </c>
      <c r="H166" s="5">
        <v>9.6790221557692089</v>
      </c>
      <c r="I166" s="5">
        <v>9.2149423846153908</v>
      </c>
      <c r="J166" s="5">
        <v>8.3061014384615497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7.4947900230769058</v>
      </c>
      <c r="E167" s="5">
        <v>8.0465941730769419</v>
      </c>
      <c r="F167" s="5">
        <v>7.5387115269230902</v>
      </c>
      <c r="G167" s="5">
        <v>8.8466792423076779</v>
      </c>
      <c r="H167" s="5">
        <v>9.1006143442307614</v>
      </c>
      <c r="I167" s="5">
        <v>8.6314634999999988</v>
      </c>
      <c r="J167" s="5">
        <v>7.7617695480769253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6.7484222230769095</v>
      </c>
      <c r="E168" s="5">
        <v>6.233459600000014</v>
      </c>
      <c r="F168" s="5">
        <v>6.1075657557692402</v>
      </c>
      <c r="G168" s="5">
        <v>6.5441916076922997</v>
      </c>
      <c r="H168" s="5">
        <v>8.0775490596153681</v>
      </c>
      <c r="I168" s="5">
        <v>7.8467850000000032</v>
      </c>
      <c r="J168" s="5">
        <v>6.5319826846153912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5.0166683384615292</v>
      </c>
      <c r="E169" s="5">
        <v>5.8066277692307819</v>
      </c>
      <c r="F169" s="5">
        <v>5.5230132576923143</v>
      </c>
      <c r="G169" s="5">
        <v>6.2184038153846082</v>
      </c>
      <c r="H169" s="5">
        <v>6.0271514519230687</v>
      </c>
      <c r="I169" s="5">
        <v>6.3579078461538447</v>
      </c>
      <c r="J169" s="5">
        <v>5.725565069230762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0.262040775</v>
      </c>
      <c r="G170" s="5">
        <v>0.53360589999999997</v>
      </c>
      <c r="H170" s="5">
        <v>0.20405659615384616</v>
      </c>
      <c r="I170" s="5">
        <v>0.28167946153846157</v>
      </c>
      <c r="J170" s="5">
        <v>0.2217648442307692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0.26191530000000002</v>
      </c>
      <c r="E171" s="5">
        <v>0.24226206923076921</v>
      </c>
      <c r="F171" s="5">
        <v>0.30235474038461541</v>
      </c>
      <c r="G171" s="5">
        <v>0.26551041538461539</v>
      </c>
      <c r="H171" s="5">
        <v>0.28567923461538469</v>
      </c>
      <c r="I171" s="5">
        <v>0.18107965384615385</v>
      </c>
      <c r="J171" s="5">
        <v>0.14112308269230769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0.2615595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0.4029466153846154</v>
      </c>
      <c r="E173" s="5">
        <v>0.16150804615384617</v>
      </c>
      <c r="F173" s="5">
        <v>0.2418837923076923</v>
      </c>
      <c r="G173" s="5">
        <v>0.34889616538461532</v>
      </c>
      <c r="H173" s="5">
        <v>0.28567923461538469</v>
      </c>
      <c r="I173" s="5">
        <v>0.20119961538461542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0.16055030961538463</v>
      </c>
      <c r="F174" s="5">
        <v>0.30235474038461541</v>
      </c>
      <c r="G174" s="5">
        <v>0.30784955769230771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0.18141284423076923</v>
      </c>
      <c r="G175" s="5">
        <v>0.38994277307692304</v>
      </c>
      <c r="H175" s="5">
        <v>0.20405659615384616</v>
      </c>
      <c r="I175" s="5">
        <v>0.1609596923076923</v>
      </c>
      <c r="J175" s="5">
        <v>0.20160440384615383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0.28263908076923072</v>
      </c>
      <c r="F176" s="5">
        <v>0.10078491346153846</v>
      </c>
      <c r="G176" s="5">
        <v>0.30784955769230771</v>
      </c>
      <c r="H176" s="5">
        <v>0.30491000384615385</v>
      </c>
      <c r="I176" s="5">
        <v>0.14083973076923076</v>
      </c>
      <c r="J176" s="5">
        <v>0.16128352307692306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0.28206263076923083</v>
      </c>
      <c r="E177" s="5">
        <v>0.20188505769230766</v>
      </c>
      <c r="F177" s="5">
        <v>0.10078491346153846</v>
      </c>
      <c r="G177" s="5">
        <v>0.16418643076923076</v>
      </c>
      <c r="H177" s="5">
        <v>0.16207038653846156</v>
      </c>
      <c r="I177" s="5">
        <v>0.12071976923076924</v>
      </c>
      <c r="J177" s="5">
        <v>0.20160440384615383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0.20188505769230769</v>
      </c>
      <c r="F178" s="5">
        <v>0.2418837923076923</v>
      </c>
      <c r="G178" s="5">
        <v>0.22575634230769223</v>
      </c>
      <c r="H178" s="5">
        <v>0.12243395769230768</v>
      </c>
      <c r="I178" s="5">
        <v>0.1609596923076923</v>
      </c>
      <c r="J178" s="5">
        <v>0.28224616538461539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0.30220996153846158</v>
      </c>
      <c r="E179" s="5">
        <v>0.26245057499999996</v>
      </c>
      <c r="F179" s="5">
        <v>0.20156982692307693</v>
      </c>
      <c r="G179" s="5">
        <v>0.24627964615384615</v>
      </c>
      <c r="H179" s="5">
        <v>0.20405659615384614</v>
      </c>
      <c r="I179" s="5">
        <v>0.22131957692307697</v>
      </c>
      <c r="J179" s="5">
        <v>0.24192528461538459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0.16117864615384617</v>
      </c>
      <c r="E180" s="5">
        <v>0.24226206923076921</v>
      </c>
      <c r="F180" s="5">
        <v>0.22172680961538463</v>
      </c>
      <c r="G180" s="5">
        <v>0.26680294999999998</v>
      </c>
      <c r="H180" s="5">
        <v>0.1212590673076923</v>
      </c>
      <c r="I180" s="5">
        <v>0.1609596923076923</v>
      </c>
      <c r="J180" s="5">
        <v>0.20160440384615383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9.9820092307692329E-2</v>
      </c>
      <c r="E181" s="5">
        <v>0.14131954038461542</v>
      </c>
      <c r="F181" s="5">
        <v>0.2418837923076923</v>
      </c>
      <c r="G181" s="5">
        <v>0.26551041538461539</v>
      </c>
      <c r="H181" s="5">
        <v>0.18247604615384613</v>
      </c>
      <c r="I181" s="5">
        <v>0.32191938461538461</v>
      </c>
      <c r="J181" s="5">
        <v>0.22176484423076925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0.20055674615384617</v>
      </c>
      <c r="E182" s="5">
        <v>0.38358160961538457</v>
      </c>
      <c r="F182" s="5">
        <v>0.32251172307692311</v>
      </c>
      <c r="G182" s="5">
        <v>0.22446380769230773</v>
      </c>
      <c r="H182" s="5">
        <v>0.3841828615384616</v>
      </c>
      <c r="I182" s="5">
        <v>0.28167946153846157</v>
      </c>
      <c r="J182" s="5">
        <v>0.34272748653846158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0.32251172307692311</v>
      </c>
      <c r="G183" s="5">
        <v>0.34889616538461526</v>
      </c>
      <c r="H183" s="5">
        <v>0.20405659615384614</v>
      </c>
      <c r="I183" s="5">
        <v>0.32191938461538466</v>
      </c>
      <c r="J183" s="5">
        <v>0.2217648442307692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0.23810172307692309</v>
      </c>
      <c r="E184" s="5">
        <v>0.18169655192307693</v>
      </c>
      <c r="F184" s="5">
        <v>0.20156982692307693</v>
      </c>
      <c r="G184" s="5">
        <v>0.26680294999999987</v>
      </c>
      <c r="H184" s="5">
        <v>0.20405659615384614</v>
      </c>
      <c r="I184" s="5">
        <v>0.2615595</v>
      </c>
      <c r="J184" s="5">
        <v>0.36288792692307698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0.26245057499999996</v>
      </c>
      <c r="F185" s="5">
        <v>0.2418837923076923</v>
      </c>
      <c r="G185" s="5">
        <v>0.12313982307692307</v>
      </c>
      <c r="H185" s="5">
        <v>0.24486791538461541</v>
      </c>
      <c r="I185" s="5">
        <v>0.20119961538461542</v>
      </c>
      <c r="J185" s="5">
        <v>0.34272748653846158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0.34224686153846157</v>
      </c>
      <c r="F186" s="5">
        <v>0.20156982692307693</v>
      </c>
      <c r="G186" s="5">
        <v>0.16418643076923076</v>
      </c>
      <c r="H186" s="5">
        <v>0.18365093653846151</v>
      </c>
      <c r="I186" s="5">
        <v>0.10059980769230768</v>
      </c>
      <c r="J186" s="5">
        <v>0.16128352307692306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0.22162063846153846</v>
      </c>
      <c r="E187" s="5">
        <v>0.18073881538461536</v>
      </c>
      <c r="F187" s="5">
        <v>0.18141284423076923</v>
      </c>
      <c r="G187" s="5">
        <v>0.18470973461538459</v>
      </c>
      <c r="H187" s="5">
        <v>0.18365093653846154</v>
      </c>
      <c r="I187" s="5">
        <v>0.32191938461538466</v>
      </c>
      <c r="J187" s="5">
        <v>0.24192528461538459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0.18073881538461539</v>
      </c>
      <c r="F188" s="5">
        <v>0.2418837923076923</v>
      </c>
      <c r="G188" s="5">
        <v>0.18470973461538459</v>
      </c>
      <c r="H188" s="5">
        <v>0.22328736538461535</v>
      </c>
      <c r="I188" s="5">
        <v>0.2615595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0.2802295076923077</v>
      </c>
      <c r="E189" s="5">
        <v>0.18169655192307693</v>
      </c>
      <c r="F189" s="5">
        <v>0.18141284423076923</v>
      </c>
      <c r="G189" s="5">
        <v>0.2642178807692307</v>
      </c>
      <c r="H189" s="5">
        <v>0.32649055384615389</v>
      </c>
      <c r="I189" s="5">
        <v>0.26155950000000006</v>
      </c>
      <c r="J189" s="5">
        <v>0.20160440384615383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0.14103131538461541</v>
      </c>
      <c r="E190" s="5">
        <v>0.32110061923076921</v>
      </c>
      <c r="F190" s="5">
        <v>0.2418837923076923</v>
      </c>
      <c r="G190" s="5">
        <v>0.22575634230769231</v>
      </c>
      <c r="H190" s="5">
        <v>0.20405659615384616</v>
      </c>
      <c r="I190" s="5">
        <v>0.26155950000000006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0.32235729230769233</v>
      </c>
      <c r="E191" s="5">
        <v>0.24226206923076921</v>
      </c>
      <c r="F191" s="5">
        <v>0.40313965384615386</v>
      </c>
      <c r="G191" s="5">
        <v>0.26680294999999998</v>
      </c>
      <c r="H191" s="5">
        <v>0.28567923461538469</v>
      </c>
      <c r="I191" s="5">
        <v>0.28167946153846163</v>
      </c>
      <c r="J191" s="5">
        <v>0.2217648442307692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0.22162063846153848</v>
      </c>
      <c r="E192" s="5">
        <v>0.22111582692307691</v>
      </c>
      <c r="F192" s="5">
        <v>0.40313965384615386</v>
      </c>
      <c r="G192" s="5">
        <v>0.30784955769230754</v>
      </c>
      <c r="H192" s="5">
        <v>0.28567923461538464</v>
      </c>
      <c r="I192" s="5">
        <v>0.38227926923076916</v>
      </c>
      <c r="J192" s="5">
        <v>0.2217648442307692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0.32235729230769233</v>
      </c>
      <c r="E193" s="5">
        <v>0.42395862115384614</v>
      </c>
      <c r="F193" s="5">
        <v>0.32251172307692311</v>
      </c>
      <c r="G193" s="5">
        <v>0.24498711153846148</v>
      </c>
      <c r="H193" s="5">
        <v>0.18365093653846154</v>
      </c>
      <c r="I193" s="5">
        <v>0.24143953846153848</v>
      </c>
      <c r="J193" s="5">
        <v>0.24192528461538459</v>
      </c>
    </row>
  </sheetData>
  <autoFilter ref="A1:J1" xr:uid="{C6BFF8DF-D0B6-4102-8604-7EDCEEF3FEB7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3AB3-E503-4A18-9BD0-BB80C5234476}">
  <dimension ref="A1:J193"/>
  <sheetViews>
    <sheetView workbookViewId="0">
      <selection activeCell="L84" sqref="L84"/>
    </sheetView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2.266026519845092</v>
      </c>
      <c r="E2" s="5">
        <v>2.3906500148714636</v>
      </c>
      <c r="F2" s="5">
        <v>2.5535088414273366</v>
      </c>
      <c r="G2" s="5">
        <v>2.3307564167333399</v>
      </c>
      <c r="H2" s="5">
        <v>2.3694547569955526</v>
      </c>
      <c r="I2" s="5">
        <v>3.0706028862347887</v>
      </c>
      <c r="J2" s="5">
        <v>2.8651742707159928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1.5105445508097011</v>
      </c>
      <c r="E3" s="5">
        <v>1.9571063910719166</v>
      </c>
      <c r="F3" s="5">
        <v>2.0570035059787029</v>
      </c>
      <c r="G3" s="5">
        <v>1.9059953175171671</v>
      </c>
      <c r="H3" s="5">
        <v>2.2528371780999743</v>
      </c>
      <c r="I3" s="5">
        <v>2.390592492310021</v>
      </c>
      <c r="J3" s="5">
        <v>2.8464685775373981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1.6611608688400183</v>
      </c>
      <c r="E4" s="5">
        <v>1.4032071773773542</v>
      </c>
      <c r="F4" s="5">
        <v>1.6805746171617402</v>
      </c>
      <c r="G4" s="5">
        <v>1.7610917556844805</v>
      </c>
      <c r="H4" s="5">
        <v>1.6405431709466956</v>
      </c>
      <c r="I4" s="5">
        <v>1.9883409484582262</v>
      </c>
      <c r="J4" s="5">
        <v>1.8432694415991675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1.3192345643324401</v>
      </c>
      <c r="E5" s="5">
        <v>1.6464269831465843</v>
      </c>
      <c r="F5" s="5">
        <v>1.573420828283576</v>
      </c>
      <c r="G5" s="5">
        <v>1.8033093701134446</v>
      </c>
      <c r="H5" s="5">
        <v>1.7028126153610645</v>
      </c>
      <c r="I5" s="5">
        <v>2.0334037548276829</v>
      </c>
      <c r="J5" s="5">
        <v>1.5636299978579993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1.5024544282718038</v>
      </c>
      <c r="E6" s="5">
        <v>1.5980136386098149</v>
      </c>
      <c r="F6" s="5">
        <v>1.479004790238664</v>
      </c>
      <c r="G6" s="5">
        <v>1.9276896280999769</v>
      </c>
      <c r="H6" s="5">
        <v>1.6849408222083466</v>
      </c>
      <c r="I6" s="5">
        <v>2.0832894444896728</v>
      </c>
      <c r="J6" s="5">
        <v>2.061949216966366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1.4431346498305009</v>
      </c>
      <c r="E7" s="5">
        <v>1.8730439537496295</v>
      </c>
      <c r="F7" s="5">
        <v>1.8328652547170523</v>
      </c>
      <c r="G7" s="5">
        <v>2.0951893444896688</v>
      </c>
      <c r="H7" s="5">
        <v>1.9035902869315346</v>
      </c>
      <c r="I7" s="5">
        <v>2.3567584658035696</v>
      </c>
      <c r="J7" s="5">
        <v>2.0383131477238225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2.8043754708995916</v>
      </c>
      <c r="E8" s="5">
        <v>3.0931350746963249</v>
      </c>
      <c r="F8" s="5">
        <v>3.032764271511593</v>
      </c>
      <c r="G8" s="5">
        <v>2.6068838708501691</v>
      </c>
      <c r="H8" s="5">
        <v>2.9234918962785668</v>
      </c>
      <c r="I8" s="5">
        <v>3.7158769818260544</v>
      </c>
      <c r="J8" s="5">
        <v>2.9506389155469868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5.8142601817295141</v>
      </c>
      <c r="E9" s="5">
        <v>4.4575404735217594</v>
      </c>
      <c r="F9" s="5">
        <v>4.1206866161354467</v>
      </c>
      <c r="G9" s="5">
        <v>4.1520907781022958</v>
      </c>
      <c r="H9" s="5">
        <v>3.8427232866890622</v>
      </c>
      <c r="I9" s="5">
        <v>6.8524910643370864</v>
      </c>
      <c r="J9" s="5">
        <v>6.2585814602814587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6.7054381306750068</v>
      </c>
      <c r="E10" s="5">
        <v>6.3773738517300558</v>
      </c>
      <c r="F10" s="5">
        <v>5.2934383172982589</v>
      </c>
      <c r="G10" s="5">
        <v>5.6602753655093263</v>
      </c>
      <c r="H10" s="5">
        <v>5.3903493537872862</v>
      </c>
      <c r="I10" s="5">
        <v>10.053533329846461</v>
      </c>
      <c r="J10" s="5">
        <v>8.999034392608932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7.7791169517441006</v>
      </c>
      <c r="E11" s="5">
        <v>6.9639197834549416</v>
      </c>
      <c r="F11" s="5">
        <v>5.7110466210220165</v>
      </c>
      <c r="G11" s="5">
        <v>6.3486042215115797</v>
      </c>
      <c r="H11" s="5">
        <v>6.4121762932656603</v>
      </c>
      <c r="I11" s="5">
        <v>11.385223715932986</v>
      </c>
      <c r="J11" s="5">
        <v>10.04920289426367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8.0135460912342609</v>
      </c>
      <c r="E12" s="5">
        <v>6.2965248641135458</v>
      </c>
      <c r="F12" s="5">
        <v>5.9069281151303841</v>
      </c>
      <c r="G12" s="5">
        <v>5.7086604975519846</v>
      </c>
      <c r="H12" s="5">
        <v>6.6197620452617043</v>
      </c>
      <c r="I12" s="5">
        <v>13.12036329153324</v>
      </c>
      <c r="J12" s="5">
        <v>10.966742105373751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7.6596811262168485</v>
      </c>
      <c r="E13" s="5">
        <v>6.0892601906199904</v>
      </c>
      <c r="F13" s="5">
        <v>5.7990937836503065</v>
      </c>
      <c r="G13" s="5">
        <v>5.6822127318495932</v>
      </c>
      <c r="H13" s="5">
        <v>5.7988307174818452</v>
      </c>
      <c r="I13" s="5">
        <v>12.584580185309724</v>
      </c>
      <c r="J13" s="5">
        <v>10.315828435333275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7.1551327417968391</v>
      </c>
      <c r="E14" s="5">
        <v>5.8095892840057326</v>
      </c>
      <c r="F14" s="5">
        <v>5.6411148132802822</v>
      </c>
      <c r="G14" s="5">
        <v>5.3408287183998304</v>
      </c>
      <c r="H14" s="5">
        <v>5.9089009564329809</v>
      </c>
      <c r="I14" s="5">
        <v>11.042799002163122</v>
      </c>
      <c r="J14" s="5">
        <v>9.7122746910036444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6.9519822621786354</v>
      </c>
      <c r="E15" s="5">
        <v>5.5864364561270028</v>
      </c>
      <c r="F15" s="5">
        <v>5.7429500831842546</v>
      </c>
      <c r="G15" s="5">
        <v>5.9288309689388532</v>
      </c>
      <c r="H15" s="5">
        <v>6.1310759892476812</v>
      </c>
      <c r="I15" s="5">
        <v>11.02840419574424</v>
      </c>
      <c r="J15" s="5">
        <v>9.1150863643983335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6.924227940229188</v>
      </c>
      <c r="E16" s="5">
        <v>6.5227430504801793</v>
      </c>
      <c r="F16" s="5">
        <v>5.4938319659377619</v>
      </c>
      <c r="G16" s="5">
        <v>6.0557268679832026</v>
      </c>
      <c r="H16" s="5">
        <v>6.1221743838456515</v>
      </c>
      <c r="I16" s="5">
        <v>10.998712311079426</v>
      </c>
      <c r="J16" s="5">
        <v>8.8464399416768238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6.168083528175254</v>
      </c>
      <c r="E17" s="5">
        <v>6.2923482604015657</v>
      </c>
      <c r="F17" s="5">
        <v>5.5205427309669473</v>
      </c>
      <c r="G17" s="5">
        <v>5.6546808303549163</v>
      </c>
      <c r="H17" s="5">
        <v>5.9917619400315099</v>
      </c>
      <c r="I17" s="5">
        <v>9.9639984647773012</v>
      </c>
      <c r="J17" s="5">
        <v>8.2523366839350825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7.480855440718793</v>
      </c>
      <c r="E18" s="5">
        <v>6.3780201313105875</v>
      </c>
      <c r="F18" s="5">
        <v>6.4281025878024369</v>
      </c>
      <c r="G18" s="5">
        <v>6.3067165337844484</v>
      </c>
      <c r="H18" s="5">
        <v>7.5344920568001834</v>
      </c>
      <c r="I18" s="5">
        <v>10.198884419750865</v>
      </c>
      <c r="J18" s="5">
        <v>9.2647910264639801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7.5577177537024989</v>
      </c>
      <c r="E19" s="5">
        <v>6.7935072148361728</v>
      </c>
      <c r="F19" s="5">
        <v>7.2102674790321171</v>
      </c>
      <c r="G19" s="5">
        <v>6.4948437534318364</v>
      </c>
      <c r="H19" s="5">
        <v>6.9662856026480053</v>
      </c>
      <c r="I19" s="5">
        <v>9.1316980298441219</v>
      </c>
      <c r="J19" s="5">
        <v>8.9518697468952624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7.1384379222483014</v>
      </c>
      <c r="E20" s="5">
        <v>8.1018319593493757</v>
      </c>
      <c r="F20" s="5">
        <v>7.0245273871904415</v>
      </c>
      <c r="G20" s="5">
        <v>7.9666579324380402</v>
      </c>
      <c r="H20" s="5">
        <v>7.3169971069249078</v>
      </c>
      <c r="I20" s="5">
        <v>8.6166417831512163</v>
      </c>
      <c r="J20" s="5">
        <v>7.7427216710384057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8.1658799647772327</v>
      </c>
      <c r="E21" s="5">
        <v>7.9984757690636368</v>
      </c>
      <c r="F21" s="5">
        <v>7.4407155206312803</v>
      </c>
      <c r="G21" s="5">
        <v>7.5444027448591759</v>
      </c>
      <c r="H21" s="5">
        <v>8.698373701329789</v>
      </c>
      <c r="I21" s="5">
        <v>8.119146369433123</v>
      </c>
      <c r="J21" s="5">
        <v>8.3330662326993146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6.8797787987311994</v>
      </c>
      <c r="E22" s="5">
        <v>6.4755890423853462</v>
      </c>
      <c r="F22" s="5">
        <v>7.283417092863175</v>
      </c>
      <c r="G22" s="5">
        <v>7.3361515762404075</v>
      </c>
      <c r="H22" s="5">
        <v>8.6173147261085425</v>
      </c>
      <c r="I22" s="5">
        <v>7.1307091254847998</v>
      </c>
      <c r="J22" s="5">
        <v>7.4968424103449971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6.1583344917732967</v>
      </c>
      <c r="E23" s="5">
        <v>6.5270313250164538</v>
      </c>
      <c r="F23" s="5">
        <v>6.1870251599378339</v>
      </c>
      <c r="G23" s="5">
        <v>6.7253274438541002</v>
      </c>
      <c r="H23" s="5">
        <v>6.982830092778384</v>
      </c>
      <c r="I23" s="5">
        <v>6.4066120404763307</v>
      </c>
      <c r="J23" s="5">
        <v>6.8087807156246125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5.1843401922134769</v>
      </c>
      <c r="E24" s="5">
        <v>5.0884865118114773</v>
      </c>
      <c r="F24" s="5">
        <v>5.0498236259462157</v>
      </c>
      <c r="G24" s="5">
        <v>4.4162913304043467</v>
      </c>
      <c r="H24" s="5">
        <v>6.0869037090198121</v>
      </c>
      <c r="I24" s="5">
        <v>6.1345783455229306</v>
      </c>
      <c r="J24" s="5">
        <v>5.7910251425830017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4.1094673305761678</v>
      </c>
      <c r="E25" s="5">
        <v>4.0359005492679332</v>
      </c>
      <c r="F25" s="5">
        <v>3.6843415000023287</v>
      </c>
      <c r="G25" s="5">
        <v>3.6209918549265252</v>
      </c>
      <c r="H25" s="5">
        <v>4.021856056569483</v>
      </c>
      <c r="I25" s="5">
        <v>3.7317809580641592</v>
      </c>
      <c r="J25" s="5">
        <v>3.5860197484981944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3.4108881521273089</v>
      </c>
      <c r="E26" s="5">
        <v>3.2226039641027597</v>
      </c>
      <c r="F26" s="5">
        <v>3.40213211183007</v>
      </c>
      <c r="G26" s="5">
        <v>3.3047428374419203</v>
      </c>
      <c r="H26" s="5">
        <v>3.322537922581795</v>
      </c>
      <c r="I26" s="5">
        <v>3.8083259175994431</v>
      </c>
      <c r="J26" s="5">
        <v>4.3191987279724788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2.2186549818766426</v>
      </c>
      <c r="E27" s="5">
        <v>2.7739064747088253</v>
      </c>
      <c r="F27" s="5">
        <v>2.364389807342838</v>
      </c>
      <c r="G27" s="5">
        <v>2.7282749996505302</v>
      </c>
      <c r="H27" s="5">
        <v>2.5361997264570211</v>
      </c>
      <c r="I27" s="5">
        <v>3.2172184547497644</v>
      </c>
      <c r="J27" s="5">
        <v>2.8446999309734688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1.8844493174244208</v>
      </c>
      <c r="E28" s="5">
        <v>2.0246303466784799</v>
      </c>
      <c r="F28" s="5">
        <v>2.1987706432985181</v>
      </c>
      <c r="G28" s="5">
        <v>2.2417421161131994</v>
      </c>
      <c r="H28" s="5">
        <v>2.4489527050992237</v>
      </c>
      <c r="I28" s="5">
        <v>2.7156174375585143</v>
      </c>
      <c r="J28" s="5">
        <v>2.87124283819958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1.927018650845169</v>
      </c>
      <c r="E29" s="5">
        <v>1.5814409562938663</v>
      </c>
      <c r="F29" s="5">
        <v>2.3652369025933653</v>
      </c>
      <c r="G29" s="5">
        <v>2.2099131506119987</v>
      </c>
      <c r="H29" s="5">
        <v>2.1392519312355693</v>
      </c>
      <c r="I29" s="5">
        <v>2.4805603659384721</v>
      </c>
      <c r="J29" s="5">
        <v>1.9680751803323986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2.0926632720573068</v>
      </c>
      <c r="E30" s="5">
        <v>1.9734717922204714</v>
      </c>
      <c r="F30" s="5">
        <v>1.876258920221596</v>
      </c>
      <c r="G30" s="5">
        <v>1.857575645687795</v>
      </c>
      <c r="H30" s="5">
        <v>2.1028979442892042</v>
      </c>
      <c r="I30" s="5">
        <v>2.1714059150060789</v>
      </c>
      <c r="J30" s="5">
        <v>2.3097896270107316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2.0522265783802465</v>
      </c>
      <c r="E31" s="5">
        <v>2.4338097413463702</v>
      </c>
      <c r="F31" s="5">
        <v>1.9782159027682447</v>
      </c>
      <c r="G31" s="5">
        <v>2.1820132803906906</v>
      </c>
      <c r="H31" s="5">
        <v>2.4961464911714888</v>
      </c>
      <c r="I31" s="5">
        <v>2.9304026377626116</v>
      </c>
      <c r="J31" s="5">
        <v>2.8755992253208236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3.3640602329549805</v>
      </c>
      <c r="E32" s="5">
        <v>3.3339482079840623</v>
      </c>
      <c r="F32" s="5">
        <v>3.3072075437940804</v>
      </c>
      <c r="G32" s="5">
        <v>3.091196756060981</v>
      </c>
      <c r="H32" s="5">
        <v>3.772319529225272</v>
      </c>
      <c r="I32" s="5">
        <v>4.8416470740389563</v>
      </c>
      <c r="J32" s="5">
        <v>4.224778992890899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6.1558470365391678</v>
      </c>
      <c r="E33" s="5">
        <v>5.4887948631998933</v>
      </c>
      <c r="F33" s="5">
        <v>5.5017773715040539</v>
      </c>
      <c r="G33" s="5">
        <v>4.5481301312067801</v>
      </c>
      <c r="H33" s="5">
        <v>4.965778370047162</v>
      </c>
      <c r="I33" s="5">
        <v>8.8722651295754833</v>
      </c>
      <c r="J33" s="5">
        <v>6.926025533771087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9.6652321172499409</v>
      </c>
      <c r="E34" s="5">
        <v>8.5631498134620205</v>
      </c>
      <c r="F34" s="5">
        <v>7.5774591280598962</v>
      </c>
      <c r="G34" s="5">
        <v>7.7739545349944832</v>
      </c>
      <c r="H34" s="5">
        <v>9.1034199819350317</v>
      </c>
      <c r="I34" s="5">
        <v>13.056214299185431</v>
      </c>
      <c r="J34" s="5">
        <v>9.6819793843251336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11.189520794901597</v>
      </c>
      <c r="E35" s="5">
        <v>9.5293964635786157</v>
      </c>
      <c r="F35" s="5">
        <v>8.7858685074305498</v>
      </c>
      <c r="G35" s="5">
        <v>7.7556859880248306</v>
      </c>
      <c r="H35" s="5">
        <v>9.6032296510201327</v>
      </c>
      <c r="I35" s="5">
        <v>16.285103486102908</v>
      </c>
      <c r="J35" s="5">
        <v>13.412269310840431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10.397184544522771</v>
      </c>
      <c r="E36" s="5">
        <v>8.7956035273314654</v>
      </c>
      <c r="F36" s="5">
        <v>7.9584226348781062</v>
      </c>
      <c r="G36" s="5">
        <v>8.0623840027974421</v>
      </c>
      <c r="H36" s="5">
        <v>9.1340662543708806</v>
      </c>
      <c r="I36" s="5">
        <v>17.59928345294442</v>
      </c>
      <c r="J36" s="5">
        <v>13.721210497291517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9.9743407044877674</v>
      </c>
      <c r="E37" s="5">
        <v>8.5788034077801569</v>
      </c>
      <c r="F37" s="5">
        <v>7.0023178433279201</v>
      </c>
      <c r="G37" s="5">
        <v>7.7878452658802981</v>
      </c>
      <c r="H37" s="5">
        <v>8.1300806811192423</v>
      </c>
      <c r="I37" s="5">
        <v>17.0274753004967</v>
      </c>
      <c r="J37" s="5">
        <v>13.426603982722558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9.6301285496217108</v>
      </c>
      <c r="E38" s="5">
        <v>7.8848872708337865</v>
      </c>
      <c r="F38" s="5">
        <v>6.8993512786134517</v>
      </c>
      <c r="G38" s="5">
        <v>7.7523085964163601</v>
      </c>
      <c r="H38" s="5">
        <v>8.5350026770982002</v>
      </c>
      <c r="I38" s="5">
        <v>15.892308224972064</v>
      </c>
      <c r="J38" s="5">
        <v>12.394773948165348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8.4349290525645522</v>
      </c>
      <c r="E39" s="5">
        <v>7.8328697995633556</v>
      </c>
      <c r="F39" s="5">
        <v>7.4592210045749239</v>
      </c>
      <c r="G39" s="5">
        <v>7.1205667827508696</v>
      </c>
      <c r="H39" s="5">
        <v>8.0838117534967981</v>
      </c>
      <c r="I39" s="5">
        <v>14.525822412005766</v>
      </c>
      <c r="J39" s="5">
        <v>11.519010123544053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8.8762621021275709</v>
      </c>
      <c r="E40" s="5">
        <v>7.9453885355773286</v>
      </c>
      <c r="F40" s="5">
        <v>7.6310601485434484</v>
      </c>
      <c r="G40" s="5">
        <v>7.4786805903265909</v>
      </c>
      <c r="H40" s="5">
        <v>8.0836293365387082</v>
      </c>
      <c r="I40" s="5">
        <v>13.749197950496368</v>
      </c>
      <c r="J40" s="5">
        <v>11.160478583742236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8.2183250884036472</v>
      </c>
      <c r="E41" s="5">
        <v>8.3599401938814939</v>
      </c>
      <c r="F41" s="5">
        <v>7.2235571921914348</v>
      </c>
      <c r="G41" s="5">
        <v>6.7856478794292077</v>
      </c>
      <c r="H41" s="5">
        <v>7.5042133349361855</v>
      </c>
      <c r="I41" s="5">
        <v>12.546042412122034</v>
      </c>
      <c r="J41" s="5">
        <v>10.30183607992514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9.3702136923373125</v>
      </c>
      <c r="E42" s="5">
        <v>8.2463803526227544</v>
      </c>
      <c r="F42" s="5">
        <v>7.4382169266320579</v>
      </c>
      <c r="G42" s="5">
        <v>8.2705613310317467</v>
      </c>
      <c r="H42" s="5">
        <v>8.8542614716786368</v>
      </c>
      <c r="I42" s="5">
        <v>11.986421823223425</v>
      </c>
      <c r="J42" s="5">
        <v>10.366978015880873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9.4307554942020904</v>
      </c>
      <c r="E43" s="5">
        <v>9.0270161359561634</v>
      </c>
      <c r="F43" s="5">
        <v>8.494781657809229</v>
      </c>
      <c r="G43" s="5">
        <v>8.653268529429198</v>
      </c>
      <c r="H43" s="5">
        <v>9.4181459152974867</v>
      </c>
      <c r="I43" s="5">
        <v>11.468712729051024</v>
      </c>
      <c r="J43" s="5">
        <v>9.8152506187947139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9.468774989627649</v>
      </c>
      <c r="E44" s="5">
        <v>9.7351803851112688</v>
      </c>
      <c r="F44" s="5">
        <v>8.7635298734852807</v>
      </c>
      <c r="G44" s="5">
        <v>10.52203755987804</v>
      </c>
      <c r="H44" s="5">
        <v>10.579708064365452</v>
      </c>
      <c r="I44" s="5">
        <v>10.587598215793351</v>
      </c>
      <c r="J44" s="5">
        <v>10.453293432081441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9.9937048351988516</v>
      </c>
      <c r="E45" s="5">
        <v>10.063506936976223</v>
      </c>
      <c r="F45" s="5">
        <v>9.5313172325472824</v>
      </c>
      <c r="G45" s="5">
        <v>9.8766264066438811</v>
      </c>
      <c r="H45" s="5">
        <v>10.314715732023123</v>
      </c>
      <c r="I45" s="5">
        <v>10.466452986306344</v>
      </c>
      <c r="J45" s="5">
        <v>10.05109766424934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8.8329336916965264</v>
      </c>
      <c r="E46" s="5">
        <v>8.8571520109272353</v>
      </c>
      <c r="F46" s="5">
        <v>8.7166362936778334</v>
      </c>
      <c r="G46" s="5">
        <v>9.5730712963291307</v>
      </c>
      <c r="H46" s="5">
        <v>10.445457365298056</v>
      </c>
      <c r="I46" s="5">
        <v>10.079584462384529</v>
      </c>
      <c r="J46" s="5">
        <v>9.7359261247971105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7.3205679962419108</v>
      </c>
      <c r="E47" s="5">
        <v>7.7207695650356252</v>
      </c>
      <c r="F47" s="5">
        <v>7.5441775771859394</v>
      </c>
      <c r="G47" s="5">
        <v>7.5383199257871487</v>
      </c>
      <c r="H47" s="5">
        <v>8.1449765001755843</v>
      </c>
      <c r="I47" s="5">
        <v>8.9147237250591864</v>
      </c>
      <c r="J47" s="5">
        <v>8.7238519461258157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7.0131509941730306</v>
      </c>
      <c r="E48" s="5">
        <v>6.4286527291380802</v>
      </c>
      <c r="F48" s="5">
        <v>5.8547043858687724</v>
      </c>
      <c r="G48" s="5">
        <v>6.3369897909385982</v>
      </c>
      <c r="H48" s="5">
        <v>7.3493068330426325</v>
      </c>
      <c r="I48" s="5">
        <v>6.9154925048959903</v>
      </c>
      <c r="J48" s="5">
        <v>7.026423151195508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4.6832938019234973</v>
      </c>
      <c r="E49" s="5">
        <v>5.3102525290505582</v>
      </c>
      <c r="F49" s="5">
        <v>4.3308503585959253</v>
      </c>
      <c r="G49" s="5">
        <v>4.8787062581880019</v>
      </c>
      <c r="H49" s="5">
        <v>6.2505846445518891</v>
      </c>
      <c r="I49" s="5">
        <v>5.4313565156183516</v>
      </c>
      <c r="J49" s="5">
        <v>5.230522461743127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3.7344192206870561</v>
      </c>
      <c r="E50" s="5">
        <v>3.4777446003125458</v>
      </c>
      <c r="F50" s="5">
        <v>3.2943957606037424</v>
      </c>
      <c r="G50" s="5">
        <v>3.6187590924123496</v>
      </c>
      <c r="H50" s="5">
        <v>3.6226512573812175</v>
      </c>
      <c r="I50" s="5">
        <v>4.3931127060304478</v>
      </c>
      <c r="J50" s="5">
        <v>4.3252002162178567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2.7092386068613767</v>
      </c>
      <c r="E51" s="5">
        <v>3.2285572814456311</v>
      </c>
      <c r="F51" s="5">
        <v>2.7175232845640638</v>
      </c>
      <c r="G51" s="5">
        <v>2.6361232518717586</v>
      </c>
      <c r="H51" s="5">
        <v>2.6525739581086367</v>
      </c>
      <c r="I51" s="5">
        <v>3.5989369186083002</v>
      </c>
      <c r="J51" s="5">
        <v>2.8202007879947568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2.4560405045744433</v>
      </c>
      <c r="E52" s="5">
        <v>2.0749348988571148</v>
      </c>
      <c r="F52" s="5">
        <v>2.8122007669444122</v>
      </c>
      <c r="G52" s="5">
        <v>2.0833175171522922</v>
      </c>
      <c r="H52" s="5">
        <v>2.4749280782749969</v>
      </c>
      <c r="I52" s="5">
        <v>2.9703871015600947</v>
      </c>
      <c r="J52" s="5">
        <v>2.5647466910613019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1.9034801109154111</v>
      </c>
      <c r="E53" s="5">
        <v>2.1749196911648063</v>
      </c>
      <c r="F53" s="5">
        <v>2.0903894010399608</v>
      </c>
      <c r="G53" s="5">
        <v>1.8891864349276348</v>
      </c>
      <c r="H53" s="5">
        <v>2.2492533885140125</v>
      </c>
      <c r="I53" s="5">
        <v>2.9367788065497158</v>
      </c>
      <c r="J53" s="5">
        <v>2.2029209888781618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2.0582060770277391</v>
      </c>
      <c r="E54" s="5">
        <v>1.982394832433116</v>
      </c>
      <c r="F54" s="5">
        <v>2.1268633554059511</v>
      </c>
      <c r="G54" s="5">
        <v>2.0918034696471026</v>
      </c>
      <c r="H54" s="5">
        <v>2.1996140000005777</v>
      </c>
      <c r="I54" s="5">
        <v>2.6482426396058809</v>
      </c>
      <c r="J54" s="5">
        <v>2.2832971942316393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2.467284188150737</v>
      </c>
      <c r="E55" s="5">
        <v>2.6682167854477612</v>
      </c>
      <c r="F55" s="5">
        <v>2.5932655743769462</v>
      </c>
      <c r="G55" s="5">
        <v>2.0934743703751071</v>
      </c>
      <c r="H55" s="5">
        <v>2.6734348755723087</v>
      </c>
      <c r="I55" s="5">
        <v>3.1726517575896795</v>
      </c>
      <c r="J55" s="5">
        <v>2.2079592798348027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3.3405572206876424</v>
      </c>
      <c r="E56" s="5">
        <v>3.6774344291073828</v>
      </c>
      <c r="F56" s="5">
        <v>3.1067840189202576</v>
      </c>
      <c r="G56" s="5">
        <v>2.9035139791073776</v>
      </c>
      <c r="H56" s="5">
        <v>3.4489345497932833</v>
      </c>
      <c r="I56" s="5">
        <v>4.4479060032242597</v>
      </c>
      <c r="J56" s="5">
        <v>3.4649329077459421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5.6832102155950883</v>
      </c>
      <c r="E57" s="5">
        <v>5.5020796338378268</v>
      </c>
      <c r="F57" s="5">
        <v>4.4036331714156596</v>
      </c>
      <c r="G57" s="5">
        <v>4.5145908574861657</v>
      </c>
      <c r="H57" s="5">
        <v>5.2194634048875779</v>
      </c>
      <c r="I57" s="5">
        <v>8.4589645173628014</v>
      </c>
      <c r="J57" s="5">
        <v>6.0376390077987017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9.4095968002098704</v>
      </c>
      <c r="E58" s="5">
        <v>9.4693308343571214</v>
      </c>
      <c r="F58" s="5">
        <v>8.5685400330576638</v>
      </c>
      <c r="G58" s="5">
        <v>8.5443732421009528</v>
      </c>
      <c r="H58" s="5">
        <v>8.1532803414773145</v>
      </c>
      <c r="I58" s="5">
        <v>14.050002705617688</v>
      </c>
      <c r="J58" s="5">
        <v>8.6742713828520905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11.589696648131385</v>
      </c>
      <c r="E59" s="5">
        <v>10.072262197351016</v>
      </c>
      <c r="F59" s="5">
        <v>9.4350281903342257</v>
      </c>
      <c r="G59" s="5">
        <v>9.7381786996894633</v>
      </c>
      <c r="H59" s="5">
        <v>9.9222102354482811</v>
      </c>
      <c r="I59" s="5">
        <v>16.36396301383045</v>
      </c>
      <c r="J59" s="5">
        <v>11.809216224380803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12.009298535345369</v>
      </c>
      <c r="E60" s="5">
        <v>10.32446694787056</v>
      </c>
      <c r="F60" s="5">
        <v>9.8177487629953983</v>
      </c>
      <c r="G60" s="5">
        <v>9.8667387147618264</v>
      </c>
      <c r="H60" s="5">
        <v>10.501556584668387</v>
      </c>
      <c r="I60" s="5">
        <v>17.557672372666232</v>
      </c>
      <c r="J60" s="5">
        <v>12.140934044079502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12.158419682746475</v>
      </c>
      <c r="E61" s="5">
        <v>9.6227300396584106</v>
      </c>
      <c r="F61" s="5">
        <v>9.8256908835253274</v>
      </c>
      <c r="G61" s="5">
        <v>9.2939260627871469</v>
      </c>
      <c r="H61" s="5">
        <v>9.6876292240657982</v>
      </c>
      <c r="I61" s="5">
        <v>16.936654493039889</v>
      </c>
      <c r="J61" s="5">
        <v>11.956576239141192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11.011455545843875</v>
      </c>
      <c r="E62" s="5">
        <v>9.6097647492218989</v>
      </c>
      <c r="F62" s="5">
        <v>9.1977707045231885</v>
      </c>
      <c r="G62" s="5">
        <v>9.2480973906455226</v>
      </c>
      <c r="H62" s="5">
        <v>9.2756846814980527</v>
      </c>
      <c r="I62" s="5">
        <v>16.054077113413523</v>
      </c>
      <c r="J62" s="5">
        <v>10.393349079057579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10.629099918088999</v>
      </c>
      <c r="E63" s="5">
        <v>8.815483430458773</v>
      </c>
      <c r="F63" s="5">
        <v>8.4836393606559746</v>
      </c>
      <c r="G63" s="5">
        <v>8.7567640031195761</v>
      </c>
      <c r="H63" s="5">
        <v>8.7287673184522738</v>
      </c>
      <c r="I63" s="5">
        <v>15.669607416843633</v>
      </c>
      <c r="J63" s="5">
        <v>10.842319031032268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9.6338153653866101</v>
      </c>
      <c r="E64" s="5">
        <v>8.9311616674129866</v>
      </c>
      <c r="F64" s="5">
        <v>7.9697673512484632</v>
      </c>
      <c r="G64" s="5">
        <v>8.724234282433379</v>
      </c>
      <c r="H64" s="5">
        <v>8.6592510196995356</v>
      </c>
      <c r="I64" s="5">
        <v>15.070449771417206</v>
      </c>
      <c r="J64" s="5">
        <v>11.029863510190383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9.4279382355523875</v>
      </c>
      <c r="E65" s="5">
        <v>8.4228352434523615</v>
      </c>
      <c r="F65" s="5">
        <v>8.084601816321122</v>
      </c>
      <c r="G65" s="5">
        <v>8.2635762911653643</v>
      </c>
      <c r="H65" s="5">
        <v>9.1831110240655232</v>
      </c>
      <c r="I65" s="5">
        <v>12.951057450522521</v>
      </c>
      <c r="J65" s="5">
        <v>9.482153195533165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10.46638210551116</v>
      </c>
      <c r="E66" s="5">
        <v>9.1692227137746887</v>
      </c>
      <c r="F66" s="5">
        <v>9.715482724949295</v>
      </c>
      <c r="G66" s="5">
        <v>8.6606767867993764</v>
      </c>
      <c r="H66" s="5">
        <v>9.6790232250530739</v>
      </c>
      <c r="I66" s="5">
        <v>12.657855005512346</v>
      </c>
      <c r="J66" s="5">
        <v>9.3924898002632364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10.18433920093729</v>
      </c>
      <c r="E67" s="5">
        <v>9.459455503275926</v>
      </c>
      <c r="F67" s="5">
        <v>7.5859983846165822</v>
      </c>
      <c r="G67" s="5">
        <v>8.558657752703823</v>
      </c>
      <c r="H67" s="5">
        <v>10.024271316321306</v>
      </c>
      <c r="I67" s="5">
        <v>11.135144479317052</v>
      </c>
      <c r="J67" s="5">
        <v>9.6275179006271596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10.047297336176893</v>
      </c>
      <c r="E68" s="5">
        <v>9.3825415312908387</v>
      </c>
      <c r="F68" s="5">
        <v>9.4722884401782199</v>
      </c>
      <c r="G68" s="5">
        <v>9.9839013168414699</v>
      </c>
      <c r="H68" s="5">
        <v>11.128203132538662</v>
      </c>
      <c r="I68" s="5">
        <v>10.696046216842914</v>
      </c>
      <c r="J68" s="5">
        <v>9.2829315207937437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10.441340304368559</v>
      </c>
      <c r="E69" s="5">
        <v>11.050535139451414</v>
      </c>
      <c r="F69" s="5">
        <v>10.231006491062528</v>
      </c>
      <c r="G69" s="5">
        <v>9.8965451594614073</v>
      </c>
      <c r="H69" s="5">
        <v>12.171624389296785</v>
      </c>
      <c r="I69" s="5">
        <v>10.721222265076182</v>
      </c>
      <c r="J69" s="5">
        <v>10.069454251978801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9.9428059722479905</v>
      </c>
      <c r="E70" s="5">
        <v>10.04169709412907</v>
      </c>
      <c r="F70" s="5">
        <v>9.0749026525490777</v>
      </c>
      <c r="G70" s="5">
        <v>9.6726383807709446</v>
      </c>
      <c r="H70" s="5">
        <v>11.008723861489701</v>
      </c>
      <c r="I70" s="5">
        <v>10.823337268091105</v>
      </c>
      <c r="J70" s="5">
        <v>9.8142657112303162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9.1860545747425135</v>
      </c>
      <c r="E71" s="5">
        <v>9.1229732708442572</v>
      </c>
      <c r="F71" s="5">
        <v>8.8876444757297932</v>
      </c>
      <c r="G71" s="5">
        <v>8.0644226125795662</v>
      </c>
      <c r="H71" s="5">
        <v>9.704971300470504</v>
      </c>
      <c r="I71" s="5">
        <v>8.341335484826466</v>
      </c>
      <c r="J71" s="5">
        <v>8.8858232287980652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6.9223265232868076</v>
      </c>
      <c r="E72" s="5">
        <v>7.0610848783802798</v>
      </c>
      <c r="F72" s="5">
        <v>6.7066797018207644</v>
      </c>
      <c r="G72" s="5">
        <v>6.3292203519764128</v>
      </c>
      <c r="H72" s="5">
        <v>9.0794959514577087</v>
      </c>
      <c r="I72" s="5">
        <v>7.7107599717287778</v>
      </c>
      <c r="J72" s="5">
        <v>6.6724236854500756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5.9259492016647357</v>
      </c>
      <c r="E73" s="5">
        <v>5.3611892488061077</v>
      </c>
      <c r="F73" s="5">
        <v>4.9954329609160073</v>
      </c>
      <c r="G73" s="5">
        <v>5.6524107897102374</v>
      </c>
      <c r="H73" s="5">
        <v>6.6533210764574582</v>
      </c>
      <c r="I73" s="5">
        <v>5.6694319923099998</v>
      </c>
      <c r="J73" s="5">
        <v>4.6460375088902772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3.5624130727829781</v>
      </c>
      <c r="E74" s="5">
        <v>3.6579873297478787</v>
      </c>
      <c r="F74" s="5">
        <v>3.7124802902907095</v>
      </c>
      <c r="G74" s="5">
        <v>3.9067809401588507</v>
      </c>
      <c r="H74" s="5">
        <v>3.8160638321346747</v>
      </c>
      <c r="I74" s="5">
        <v>4.2035756712554511</v>
      </c>
      <c r="J74" s="5">
        <v>4.516478747999721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3.5704285779354104</v>
      </c>
      <c r="E75" s="5">
        <v>3.2672837872189322</v>
      </c>
      <c r="F75" s="5">
        <v>2.632765004969118</v>
      </c>
      <c r="G75" s="5">
        <v>2.4036514915075826</v>
      </c>
      <c r="H75" s="5">
        <v>3.0047833116233522</v>
      </c>
      <c r="I75" s="5">
        <v>3.7521767922774512</v>
      </c>
      <c r="J75" s="5">
        <v>3.4389297458599044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1.9721388050797466</v>
      </c>
      <c r="E76" s="5">
        <v>2.8385578190944125</v>
      </c>
      <c r="F76" s="5">
        <v>2.3249912249742648</v>
      </c>
      <c r="G76" s="5">
        <v>2.7406463991786656</v>
      </c>
      <c r="H76" s="5">
        <v>2.7821230642314032</v>
      </c>
      <c r="I76" s="5">
        <v>2.7840461700430912</v>
      </c>
      <c r="J76" s="5">
        <v>2.4576014534415909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2.5184668175244314</v>
      </c>
      <c r="E77" s="5">
        <v>2.0713945998636443</v>
      </c>
      <c r="F77" s="5">
        <v>2.4301570284673191</v>
      </c>
      <c r="G77" s="5">
        <v>2.3176681039098224</v>
      </c>
      <c r="H77" s="5">
        <v>2.1201478272292187</v>
      </c>
      <c r="I77" s="5">
        <v>2.7100996103170809</v>
      </c>
      <c r="J77" s="5">
        <v>2.6211273009229399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2.0006220324665489</v>
      </c>
      <c r="E78" s="5">
        <v>1.8973629480724168</v>
      </c>
      <c r="F78" s="5">
        <v>1.8815376057434972</v>
      </c>
      <c r="G78" s="5">
        <v>2.1282139270079705</v>
      </c>
      <c r="H78" s="5">
        <v>2.176744590137631</v>
      </c>
      <c r="I78" s="5">
        <v>2.3610068754804452</v>
      </c>
      <c r="J78" s="5">
        <v>2.0560743890526045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1.8599416214342608</v>
      </c>
      <c r="E79" s="5">
        <v>2.0192321627932803</v>
      </c>
      <c r="F79" s="5">
        <v>2.1054168117552021</v>
      </c>
      <c r="G79" s="5">
        <v>2.1469029100958261</v>
      </c>
      <c r="H79" s="5">
        <v>1.9916607352746272</v>
      </c>
      <c r="I79" s="5">
        <v>3.104031175322866</v>
      </c>
      <c r="J79" s="5">
        <v>2.6242971007441369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3.5468121783052293</v>
      </c>
      <c r="E80" s="5">
        <v>3.1036988866400725</v>
      </c>
      <c r="F80" s="5">
        <v>3.5015154626569247</v>
      </c>
      <c r="G80" s="5">
        <v>2.6552396251016099</v>
      </c>
      <c r="H80" s="5">
        <v>3.4403348656862516</v>
      </c>
      <c r="I80" s="5">
        <v>3.7524688516458578</v>
      </c>
      <c r="J80" s="5">
        <v>3.3133856113506401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5.5992093605929671</v>
      </c>
      <c r="E81" s="5">
        <v>4.50000926729418</v>
      </c>
      <c r="F81" s="5">
        <v>4.5729499940854073</v>
      </c>
      <c r="G81" s="5">
        <v>4.8651916846700329</v>
      </c>
      <c r="H81" s="5">
        <v>5.2651580326575704</v>
      </c>
      <c r="I81" s="5">
        <v>7.2724859328485714</v>
      </c>
      <c r="J81" s="5">
        <v>6.5262595509563717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8.3676620781476245</v>
      </c>
      <c r="E82" s="5">
        <v>7.2552169371250574</v>
      </c>
      <c r="F82" s="5">
        <v>6.8862171847382525</v>
      </c>
      <c r="G82" s="5">
        <v>6.841269436840081</v>
      </c>
      <c r="H82" s="5">
        <v>7.2836757449961169</v>
      </c>
      <c r="I82" s="5">
        <v>11.367222173534881</v>
      </c>
      <c r="J82" s="5">
        <v>10.081667290315183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10.776153273480126</v>
      </c>
      <c r="E83" s="5">
        <v>8.8456406131631482</v>
      </c>
      <c r="F83" s="5">
        <v>8.1757069536371567</v>
      </c>
      <c r="G83" s="5">
        <v>7.9891672665030562</v>
      </c>
      <c r="H83" s="5">
        <v>8.6764403125462515</v>
      </c>
      <c r="I83" s="5">
        <v>14.683001039025656</v>
      </c>
      <c r="J83" s="5">
        <v>11.962927845726817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10.214070029338764</v>
      </c>
      <c r="E84" s="5">
        <v>9.0193275184474277</v>
      </c>
      <c r="F84" s="5">
        <v>9.0620570686899065</v>
      </c>
      <c r="G84" s="5">
        <v>7.6674297741316915</v>
      </c>
      <c r="H84" s="5">
        <v>7.9166085577514389</v>
      </c>
      <c r="I84" s="5">
        <v>15.816252171607353</v>
      </c>
      <c r="J84" s="5">
        <v>12.172650435911406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9.5819795745651657</v>
      </c>
      <c r="E85" s="5">
        <v>8.8689675642481767</v>
      </c>
      <c r="F85" s="5">
        <v>7.7813290798540322</v>
      </c>
      <c r="G85" s="5">
        <v>7.7105902782627691</v>
      </c>
      <c r="H85" s="5">
        <v>8.9178946188898358</v>
      </c>
      <c r="I85" s="5">
        <v>16.124292821743708</v>
      </c>
      <c r="J85" s="5">
        <v>12.516692771437501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9.7456913797175933</v>
      </c>
      <c r="E86" s="5">
        <v>8.0729475233104271</v>
      </c>
      <c r="F86" s="5">
        <v>8.4437999888950728</v>
      </c>
      <c r="G86" s="5">
        <v>8.1716624608020005</v>
      </c>
      <c r="H86" s="5">
        <v>9.042376887525025</v>
      </c>
      <c r="I86" s="5">
        <v>15.386095471880065</v>
      </c>
      <c r="J86" s="5">
        <v>12.085302180414873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9.9213577916773339</v>
      </c>
      <c r="E87" s="5">
        <v>8.364843566503124</v>
      </c>
      <c r="F87" s="5">
        <v>7.8522331782203869</v>
      </c>
      <c r="G87" s="5">
        <v>7.7006065230254412</v>
      </c>
      <c r="H87" s="5">
        <v>8.5534468570876783</v>
      </c>
      <c r="I87" s="5">
        <v>15.526269070710139</v>
      </c>
      <c r="J87" s="5">
        <v>11.972090830129948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8.545956123173994</v>
      </c>
      <c r="E88" s="5">
        <v>7.7963231052965325</v>
      </c>
      <c r="F88" s="5">
        <v>8.1851019543478643</v>
      </c>
      <c r="G88" s="5">
        <v>7.8189893354489026</v>
      </c>
      <c r="H88" s="5">
        <v>8.7453896465448384</v>
      </c>
      <c r="I88" s="5">
        <v>13.842059455968025</v>
      </c>
      <c r="J88" s="5">
        <v>11.735577669740197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8.0531430721828752</v>
      </c>
      <c r="E89" s="5">
        <v>7.6261924224723749</v>
      </c>
      <c r="F89" s="5">
        <v>6.7283801608914597</v>
      </c>
      <c r="G89" s="5">
        <v>7.4778043400012573</v>
      </c>
      <c r="H89" s="5">
        <v>8.4595317295902497</v>
      </c>
      <c r="I89" s="5">
        <v>11.72694499635713</v>
      </c>
      <c r="J89" s="5">
        <v>10.834427401151968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8.532581486039966</v>
      </c>
      <c r="E90" s="5">
        <v>8.071077729500912</v>
      </c>
      <c r="F90" s="5">
        <v>8.0951551201067726</v>
      </c>
      <c r="G90" s="5">
        <v>8.2628034184943129</v>
      </c>
      <c r="H90" s="5">
        <v>8.2799532365976312</v>
      </c>
      <c r="I90" s="5">
        <v>11.391584966315227</v>
      </c>
      <c r="J90" s="5">
        <v>10.843009325198684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9.9011969710978338</v>
      </c>
      <c r="E91" s="5">
        <v>8.4044367186686753</v>
      </c>
      <c r="F91" s="5">
        <v>8.2640585148906958</v>
      </c>
      <c r="G91" s="5">
        <v>8.466800528462791</v>
      </c>
      <c r="H91" s="5">
        <v>8.9458222348063536</v>
      </c>
      <c r="I91" s="5">
        <v>10.592799688949723</v>
      </c>
      <c r="J91" s="5">
        <v>10.049658282669828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9.6785365569256001</v>
      </c>
      <c r="E92" s="5">
        <v>9.534508249612184</v>
      </c>
      <c r="F92" s="5">
        <v>9.2413175165243278</v>
      </c>
      <c r="G92" s="5">
        <v>8.6747444167667584</v>
      </c>
      <c r="H92" s="5">
        <v>10.185906436899282</v>
      </c>
      <c r="I92" s="5">
        <v>9.6107083190339111</v>
      </c>
      <c r="J92" s="5">
        <v>9.7836484899620029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9.7293511425108754</v>
      </c>
      <c r="E93" s="5">
        <v>9.4576920348656159</v>
      </c>
      <c r="F93" s="5">
        <v>8.362943766409213</v>
      </c>
      <c r="G93" s="5">
        <v>9.0811601937534991</v>
      </c>
      <c r="H93" s="5">
        <v>10.200193965404479</v>
      </c>
      <c r="I93" s="5">
        <v>9.3118014666001994</v>
      </c>
      <c r="J93" s="5">
        <v>8.3528178037554639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9.0054807549555669</v>
      </c>
      <c r="E94" s="5">
        <v>9.2598574797601305</v>
      </c>
      <c r="F94" s="5">
        <v>8.2545113197022406</v>
      </c>
      <c r="G94" s="5">
        <v>8.69841971272057</v>
      </c>
      <c r="H94" s="5">
        <v>8.7278909740499859</v>
      </c>
      <c r="I94" s="5">
        <v>9.2304274456206485</v>
      </c>
      <c r="J94" s="5">
        <v>9.5896985347459633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7.8713664684852898</v>
      </c>
      <c r="E95" s="5">
        <v>7.8218314132480309</v>
      </c>
      <c r="F95" s="5">
        <v>7.7658818188854104</v>
      </c>
      <c r="G95" s="5">
        <v>7.7617478606656487</v>
      </c>
      <c r="H95" s="5">
        <v>8.591533663111603</v>
      </c>
      <c r="I95" s="5">
        <v>7.9190712430383163</v>
      </c>
      <c r="J95" s="5">
        <v>8.821359475726144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7.2989540089168603</v>
      </c>
      <c r="E96" s="5">
        <v>6.8263509233740836</v>
      </c>
      <c r="F96" s="5">
        <v>5.2452969300070782</v>
      </c>
      <c r="G96" s="5">
        <v>5.9641213355125817</v>
      </c>
      <c r="H96" s="5">
        <v>7.6118281519732092</v>
      </c>
      <c r="I96" s="5">
        <v>7.7309382005093727</v>
      </c>
      <c r="J96" s="5">
        <v>6.9352473771899712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4.7815639486634662</v>
      </c>
      <c r="E97" s="5">
        <v>5.1305834537477546</v>
      </c>
      <c r="F97" s="5">
        <v>4.9675561595851594</v>
      </c>
      <c r="G97" s="5">
        <v>5.0105619128781642</v>
      </c>
      <c r="H97" s="5">
        <v>6.9674645453659414</v>
      </c>
      <c r="I97" s="5">
        <v>5.1116384682428313</v>
      </c>
      <c r="J97" s="5">
        <v>5.1743888829849221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3.4773541548916329</v>
      </c>
      <c r="E98" s="5">
        <v>3.6607070191829481</v>
      </c>
      <c r="F98" s="5">
        <v>3.3392418732378442</v>
      </c>
      <c r="G98" s="5">
        <v>3.6246013121664471</v>
      </c>
      <c r="H98" s="5">
        <v>3.5530474885180849</v>
      </c>
      <c r="I98" s="5">
        <v>4.9160533900288854</v>
      </c>
      <c r="J98" s="5">
        <v>4.5757170473071858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2.5873215334759831</v>
      </c>
      <c r="E99" s="5">
        <v>3.1692315598276233</v>
      </c>
      <c r="F99" s="5">
        <v>2.8177161862305664</v>
      </c>
      <c r="G99" s="5">
        <v>2.7980588150767218</v>
      </c>
      <c r="H99" s="5">
        <v>3.4787642005749295</v>
      </c>
      <c r="I99" s="5">
        <v>4.2189836654959603</v>
      </c>
      <c r="J99" s="5">
        <v>3.1320273260454834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2.3176272428313043</v>
      </c>
      <c r="E100" s="5">
        <v>2.516621231604224</v>
      </c>
      <c r="F100" s="5">
        <v>2.3850512901280361</v>
      </c>
      <c r="G100" s="5">
        <v>2.6068353682983743</v>
      </c>
      <c r="H100" s="5">
        <v>2.5170361908038532</v>
      </c>
      <c r="I100" s="5">
        <v>3.5184281478220898</v>
      </c>
      <c r="J100" s="5">
        <v>2.5343115752139789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2.3578043885693969</v>
      </c>
      <c r="E101" s="5">
        <v>1.7283117700657655</v>
      </c>
      <c r="F101" s="5">
        <v>2.063817498547476</v>
      </c>
      <c r="G101" s="5">
        <v>1.8420803249504287</v>
      </c>
      <c r="H101" s="5">
        <v>1.7120323330071743</v>
      </c>
      <c r="I101" s="5">
        <v>2.7810870316059746</v>
      </c>
      <c r="J101" s="5">
        <v>1.924970596730522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2.1270286160126028</v>
      </c>
      <c r="E102" s="5">
        <v>2.1237895869063879</v>
      </c>
      <c r="F102" s="5">
        <v>2.1028535324357289</v>
      </c>
      <c r="G102" s="5">
        <v>1.7574530794210852</v>
      </c>
      <c r="H102" s="5">
        <v>2.2588360173111779</v>
      </c>
      <c r="I102" s="5">
        <v>2.9361216837891146</v>
      </c>
      <c r="J102" s="5">
        <v>2.6518783923129212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2.0982980442890597</v>
      </c>
      <c r="E103" s="5">
        <v>2.165416614609657</v>
      </c>
      <c r="F103" s="5">
        <v>2.5118127154924741</v>
      </c>
      <c r="G103" s="5">
        <v>2.4699826145583397</v>
      </c>
      <c r="H103" s="5">
        <v>2.706609697664653</v>
      </c>
      <c r="I103" s="5">
        <v>3.7349006993842169</v>
      </c>
      <c r="J103" s="5">
        <v>2.7049564424703556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3.4176029087412778</v>
      </c>
      <c r="E104" s="5">
        <v>3.65884599195198</v>
      </c>
      <c r="F104" s="5">
        <v>3.4892814154446512</v>
      </c>
      <c r="G104" s="5">
        <v>3.3386884977212024</v>
      </c>
      <c r="H104" s="5">
        <v>3.4193632641443292</v>
      </c>
      <c r="I104" s="5">
        <v>4.6425494039609854</v>
      </c>
      <c r="J104" s="5">
        <v>4.0183221772449134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6.2683216551090917</v>
      </c>
      <c r="E105" s="5">
        <v>5.4619282645653362</v>
      </c>
      <c r="F105" s="5">
        <v>5.3276808419554786</v>
      </c>
      <c r="G105" s="5">
        <v>5.5084839372247325</v>
      </c>
      <c r="H105" s="5">
        <v>5.7432753774023677</v>
      </c>
      <c r="I105" s="5">
        <v>9.074551296484433</v>
      </c>
      <c r="J105" s="5">
        <v>6.8766385506384555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10.863954985874811</v>
      </c>
      <c r="E106" s="5">
        <v>9.7759833676809116</v>
      </c>
      <c r="F106" s="5">
        <v>9.8219801791149965</v>
      </c>
      <c r="G106" s="5">
        <v>8.2589259526058481</v>
      </c>
      <c r="H106" s="5">
        <v>9.1256826238640407</v>
      </c>
      <c r="I106" s="5">
        <v>13.131402849090342</v>
      </c>
      <c r="J106" s="5">
        <v>11.247508274035551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12.40394690417318</v>
      </c>
      <c r="E107" s="5">
        <v>12.152525743721185</v>
      </c>
      <c r="F107" s="5">
        <v>11.193790401620486</v>
      </c>
      <c r="G107" s="5">
        <v>10.28979745198308</v>
      </c>
      <c r="H107" s="5">
        <v>10.752451031920774</v>
      </c>
      <c r="I107" s="5">
        <v>15.223721506059032</v>
      </c>
      <c r="J107" s="5">
        <v>11.980901909745993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12.742234350534027</v>
      </c>
      <c r="E108" s="5">
        <v>11.675719408376919</v>
      </c>
      <c r="F108" s="5">
        <v>11.577908472202893</v>
      </c>
      <c r="G108" s="5">
        <v>10.527033488571114</v>
      </c>
      <c r="H108" s="5">
        <v>10.836259259933685</v>
      </c>
      <c r="I108" s="5">
        <v>16.256937005227549</v>
      </c>
      <c r="J108" s="5">
        <v>13.224730789476688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11.712201888786819</v>
      </c>
      <c r="E109" s="5">
        <v>10.946443232180965</v>
      </c>
      <c r="F109" s="5">
        <v>10.873834541536285</v>
      </c>
      <c r="G109" s="5">
        <v>9.2366692421076362</v>
      </c>
      <c r="H109" s="5">
        <v>10.929963407856668</v>
      </c>
      <c r="I109" s="5">
        <v>15.900828612084853</v>
      </c>
      <c r="J109" s="5">
        <v>13.181625704077605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11.056604744294248</v>
      </c>
      <c r="E110" s="5">
        <v>10.476260154946505</v>
      </c>
      <c r="F110" s="5">
        <v>10.083028086754249</v>
      </c>
      <c r="G110" s="5">
        <v>10.58414204771943</v>
      </c>
      <c r="H110" s="5">
        <v>10.106665462065497</v>
      </c>
      <c r="I110" s="5">
        <v>14.780161680480623</v>
      </c>
      <c r="J110" s="5">
        <v>12.209702608960551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11.94135727007269</v>
      </c>
      <c r="E111" s="5">
        <v>10.404080646213943</v>
      </c>
      <c r="F111" s="5">
        <v>9.2604255908587181</v>
      </c>
      <c r="G111" s="5">
        <v>9.8412309225637422</v>
      </c>
      <c r="H111" s="5">
        <v>9.7729812107138674</v>
      </c>
      <c r="I111" s="5">
        <v>14.207391924138195</v>
      </c>
      <c r="J111" s="5">
        <v>11.619543034270196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10.605353384627552</v>
      </c>
      <c r="E112" s="5">
        <v>9.8155946294776903</v>
      </c>
      <c r="F112" s="5">
        <v>9.5118201747982862</v>
      </c>
      <c r="G112" s="5">
        <v>9.4303849330619496</v>
      </c>
      <c r="H112" s="5">
        <v>10.44296544319743</v>
      </c>
      <c r="I112" s="5">
        <v>12.776561282348874</v>
      </c>
      <c r="J112" s="5">
        <v>11.124893368834268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10.127871613314527</v>
      </c>
      <c r="E113" s="5">
        <v>8.6539113299447443</v>
      </c>
      <c r="F113" s="5">
        <v>8.5349167460034359</v>
      </c>
      <c r="G113" s="5">
        <v>8.7810936239153818</v>
      </c>
      <c r="H113" s="5">
        <v>7.9669732597780172</v>
      </c>
      <c r="I113" s="5">
        <v>12.528181626211705</v>
      </c>
      <c r="J113" s="5">
        <v>10.517969178968029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10.56599490999025</v>
      </c>
      <c r="E114" s="5">
        <v>10.115437917263391</v>
      </c>
      <c r="F114" s="5">
        <v>8.8855332477725408</v>
      </c>
      <c r="G114" s="5">
        <v>9.0563698207963643</v>
      </c>
      <c r="H114" s="5">
        <v>10.223656948395289</v>
      </c>
      <c r="I114" s="5">
        <v>12.344662725381855</v>
      </c>
      <c r="J114" s="5">
        <v>10.521059193887234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10.309568497931652</v>
      </c>
      <c r="E115" s="5">
        <v>9.9060822215783766</v>
      </c>
      <c r="F115" s="5">
        <v>9.6361682692378032</v>
      </c>
      <c r="G115" s="5">
        <v>9.7035070123769156</v>
      </c>
      <c r="H115" s="5">
        <v>10.158411140235833</v>
      </c>
      <c r="I115" s="5">
        <v>10.944535298978979</v>
      </c>
      <c r="J115" s="5">
        <v>10.253007949916613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11.28293752475385</v>
      </c>
      <c r="E116" s="5">
        <v>9.4646614319756672</v>
      </c>
      <c r="F116" s="5">
        <v>8.2461867987614745</v>
      </c>
      <c r="G116" s="5">
        <v>9.2957561625874163</v>
      </c>
      <c r="H116" s="5">
        <v>10.449905666385778</v>
      </c>
      <c r="I116" s="5">
        <v>9.6391141087499808</v>
      </c>
      <c r="J116" s="5">
        <v>10.402054624762583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9.6047684800577553</v>
      </c>
      <c r="E117" s="5">
        <v>8.7168393386312282</v>
      </c>
      <c r="F117" s="5">
        <v>9.3078321598363942</v>
      </c>
      <c r="G117" s="5">
        <v>9.6897296567686091</v>
      </c>
      <c r="H117" s="5">
        <v>11.368481912703958</v>
      </c>
      <c r="I117" s="5">
        <v>11.243895475072291</v>
      </c>
      <c r="J117" s="5">
        <v>10.03803475610334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9.0487747565650842</v>
      </c>
      <c r="E118" s="5">
        <v>9.4039139916971966</v>
      </c>
      <c r="F118" s="5">
        <v>9.1215926537557817</v>
      </c>
      <c r="G118" s="5">
        <v>8.6109172577027504</v>
      </c>
      <c r="H118" s="5">
        <v>10.745597436246211</v>
      </c>
      <c r="I118" s="5">
        <v>10.331305339315746</v>
      </c>
      <c r="J118" s="5">
        <v>8.7134112096894007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8.4145875099937442</v>
      </c>
      <c r="E119" s="5">
        <v>8.5887469192960815</v>
      </c>
      <c r="F119" s="5">
        <v>9.2521878736093122</v>
      </c>
      <c r="G119" s="5">
        <v>6.9825620447082848</v>
      </c>
      <c r="H119" s="5">
        <v>9.3828351566694579</v>
      </c>
      <c r="I119" s="5">
        <v>8.6969931781895387</v>
      </c>
      <c r="J119" s="5">
        <v>8.254248847788233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7.6037706704902099</v>
      </c>
      <c r="E120" s="5">
        <v>7.1799576895122881</v>
      </c>
      <c r="F120" s="5">
        <v>6.8350554782321433</v>
      </c>
      <c r="G120" s="5">
        <v>6.6419537964739286</v>
      </c>
      <c r="H120" s="5">
        <v>7.4537965337465</v>
      </c>
      <c r="I120" s="5">
        <v>7.6247101765265093</v>
      </c>
      <c r="J120" s="5">
        <v>7.2885970819313064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4.9756988330654508</v>
      </c>
      <c r="E121" s="5">
        <v>5.746473487067334</v>
      </c>
      <c r="F121" s="5">
        <v>5.5560823731882909</v>
      </c>
      <c r="G121" s="5">
        <v>5.5104756844153444</v>
      </c>
      <c r="H121" s="5">
        <v>6.0212308568217043</v>
      </c>
      <c r="I121" s="5">
        <v>5.2957360692447111</v>
      </c>
      <c r="J121" s="5">
        <v>5.2055858821878669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3.4735222181274135</v>
      </c>
      <c r="E122" s="5">
        <v>3.5561617333208844</v>
      </c>
      <c r="F122" s="5">
        <v>3.7772021706872172</v>
      </c>
      <c r="G122" s="5">
        <v>3.8648724587793635</v>
      </c>
      <c r="H122" s="5">
        <v>3.9549588827732793</v>
      </c>
      <c r="I122" s="5">
        <v>4.2431809673124814</v>
      </c>
      <c r="J122" s="5">
        <v>4.1616252436328596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2.5700498490408541</v>
      </c>
      <c r="E123" s="5">
        <v>3.1875254864963054</v>
      </c>
      <c r="F123" s="5">
        <v>2.8939909186069905</v>
      </c>
      <c r="G123" s="5">
        <v>3.1797707859146809</v>
      </c>
      <c r="H123" s="5">
        <v>2.8665950655206753</v>
      </c>
      <c r="I123" s="5">
        <v>3.6072484842507988</v>
      </c>
      <c r="J123" s="5">
        <v>3.448012750819724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1.8527387689423569</v>
      </c>
      <c r="E124" s="5">
        <v>2.4513666648499486</v>
      </c>
      <c r="F124" s="5">
        <v>2.6031504344160794</v>
      </c>
      <c r="G124" s="5">
        <v>1.9146185858806695</v>
      </c>
      <c r="H124" s="5">
        <v>2.7773517387207241</v>
      </c>
      <c r="I124" s="5">
        <v>2.7282045022503043</v>
      </c>
      <c r="J124" s="5">
        <v>3.2332417197151311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2.0146646370439045</v>
      </c>
      <c r="E125" s="5">
        <v>2.1283505725422582</v>
      </c>
      <c r="F125" s="5">
        <v>2.0809168776067404</v>
      </c>
      <c r="G125" s="5">
        <v>2.0639011193328161</v>
      </c>
      <c r="H125" s="5">
        <v>1.9979195161914067</v>
      </c>
      <c r="I125" s="5">
        <v>2.8156781615303244</v>
      </c>
      <c r="J125" s="5">
        <v>2.7662675948933528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2.0618706587793691</v>
      </c>
      <c r="E126" s="5">
        <v>1.8558726056039478</v>
      </c>
      <c r="F126" s="5">
        <v>2.0589119017237731</v>
      </c>
      <c r="G126" s="5">
        <v>2.0643636885976018</v>
      </c>
      <c r="H126" s="5">
        <v>2.2958123760530436</v>
      </c>
      <c r="I126" s="5">
        <v>2.3669066723980561</v>
      </c>
      <c r="J126" s="5">
        <v>2.686446832348798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2.2296352871459528</v>
      </c>
      <c r="E127" s="5">
        <v>2.3852328324379117</v>
      </c>
      <c r="F127" s="5">
        <v>2.4873543581977482</v>
      </c>
      <c r="G127" s="5">
        <v>2.2383701839365133</v>
      </c>
      <c r="H127" s="5">
        <v>2.3412954922315148</v>
      </c>
      <c r="I127" s="5">
        <v>3.0421156102909146</v>
      </c>
      <c r="J127" s="5">
        <v>2.3951390346752741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3.5692815345650781</v>
      </c>
      <c r="E128" s="5">
        <v>3.3048122288509498</v>
      </c>
      <c r="F128" s="5">
        <v>3.238535754980167</v>
      </c>
      <c r="G128" s="5">
        <v>3.347713040389408</v>
      </c>
      <c r="H128" s="5">
        <v>3.5316220487184316</v>
      </c>
      <c r="I128" s="5">
        <v>3.9867393391499988</v>
      </c>
      <c r="J128" s="5">
        <v>3.7250893682974966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5.6239198888955899</v>
      </c>
      <c r="E129" s="5">
        <v>4.9484782937349285</v>
      </c>
      <c r="F129" s="5">
        <v>4.4884958991347741</v>
      </c>
      <c r="G129" s="5">
        <v>5.7443957651560815</v>
      </c>
      <c r="H129" s="5">
        <v>5.1161108033162925</v>
      </c>
      <c r="I129" s="5">
        <v>7.2029407901608842</v>
      </c>
      <c r="J129" s="5">
        <v>6.4370484561692756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8.5511597263040624</v>
      </c>
      <c r="E130" s="5">
        <v>8.4342386129527913</v>
      </c>
      <c r="F130" s="5">
        <v>7.5747604038850005</v>
      </c>
      <c r="G130" s="5">
        <v>7.045395771795337</v>
      </c>
      <c r="H130" s="5">
        <v>8.3384510808631003</v>
      </c>
      <c r="I130" s="5">
        <v>12.298204950417841</v>
      </c>
      <c r="J130" s="5">
        <v>8.722323656632593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10.775438381415492</v>
      </c>
      <c r="E131" s="5">
        <v>9.4419220987314212</v>
      </c>
      <c r="F131" s="5">
        <v>9.0672015798019991</v>
      </c>
      <c r="G131" s="5">
        <v>8.6595945799801477</v>
      </c>
      <c r="H131" s="5">
        <v>9.4438302757985966</v>
      </c>
      <c r="I131" s="5">
        <v>15.734156008280276</v>
      </c>
      <c r="J131" s="5">
        <v>12.173438136196467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10.477294341332227</v>
      </c>
      <c r="E132" s="5">
        <v>10.112419328091171</v>
      </c>
      <c r="F132" s="5">
        <v>8.7052003480266755</v>
      </c>
      <c r="G132" s="5">
        <v>9.0815982952627117</v>
      </c>
      <c r="H132" s="5">
        <v>8.5687789210905727</v>
      </c>
      <c r="I132" s="5">
        <v>16.163669013714141</v>
      </c>
      <c r="J132" s="5">
        <v>12.025108329790536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10.203728123196662</v>
      </c>
      <c r="E133" s="5">
        <v>9.6326794385895198</v>
      </c>
      <c r="F133" s="5">
        <v>8.5669729988756185</v>
      </c>
      <c r="G133" s="5">
        <v>8.341634999881645</v>
      </c>
      <c r="H133" s="5">
        <v>8.3169349275094557</v>
      </c>
      <c r="I133" s="5">
        <v>16.173451241171886</v>
      </c>
      <c r="J133" s="5">
        <v>13.498493119211172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9.9706170387254822</v>
      </c>
      <c r="E134" s="5">
        <v>8.8024159657588399</v>
      </c>
      <c r="F134" s="5">
        <v>9.1875180990878658</v>
      </c>
      <c r="G134" s="5">
        <v>8.1463482398628635</v>
      </c>
      <c r="H134" s="5">
        <v>8.7780875276876653</v>
      </c>
      <c r="I134" s="5">
        <v>14.935795853244997</v>
      </c>
      <c r="J134" s="5">
        <v>12.469094482782923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10.245846328494462</v>
      </c>
      <c r="E135" s="5">
        <v>9.3473319511340716</v>
      </c>
      <c r="F135" s="5">
        <v>8.1448989786598318</v>
      </c>
      <c r="G135" s="5">
        <v>9.3388312303706016</v>
      </c>
      <c r="H135" s="5">
        <v>8.7810364190783776</v>
      </c>
      <c r="I135" s="5">
        <v>14.465232442096994</v>
      </c>
      <c r="J135" s="5">
        <v>11.679766222394768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10.472880161377928</v>
      </c>
      <c r="E136" s="5">
        <v>8.4418872040632316</v>
      </c>
      <c r="F136" s="5">
        <v>8.8802166185859637</v>
      </c>
      <c r="G136" s="5">
        <v>7.6230781830535257</v>
      </c>
      <c r="H136" s="5">
        <v>9.8561094778658767</v>
      </c>
      <c r="I136" s="5">
        <v>14.484541920998238</v>
      </c>
      <c r="J136" s="5">
        <v>11.50695807004722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8.9632283316018651</v>
      </c>
      <c r="E137" s="5">
        <v>9.3392511133092473</v>
      </c>
      <c r="F137" s="5">
        <v>7.5210560517027343</v>
      </c>
      <c r="G137" s="5">
        <v>8.0257979197491292</v>
      </c>
      <c r="H137" s="5">
        <v>8.3292141115983149</v>
      </c>
      <c r="I137" s="5">
        <v>12.792033703855813</v>
      </c>
      <c r="J137" s="5">
        <v>9.6717499066407644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10.001589334633081</v>
      </c>
      <c r="E138" s="5">
        <v>8.910174203604722</v>
      </c>
      <c r="F138" s="5">
        <v>8.6757752619677539</v>
      </c>
      <c r="G138" s="5">
        <v>8.0707176975551782</v>
      </c>
      <c r="H138" s="5">
        <v>9.4642781633983137</v>
      </c>
      <c r="I138" s="5">
        <v>10.835937059816102</v>
      </c>
      <c r="J138" s="5">
        <v>9.7931077267673619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10.103646659051456</v>
      </c>
      <c r="E139" s="5">
        <v>9.2149261306849706</v>
      </c>
      <c r="F139" s="5">
        <v>8.6206492136446062</v>
      </c>
      <c r="G139" s="5">
        <v>7.982166242826052</v>
      </c>
      <c r="H139" s="5">
        <v>9.4625641253060913</v>
      </c>
      <c r="I139" s="5">
        <v>11.76931058155165</v>
      </c>
      <c r="J139" s="5">
        <v>9.5046887472505439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10.03150233180596</v>
      </c>
      <c r="E140" s="5">
        <v>10.639877383045445</v>
      </c>
      <c r="F140" s="5">
        <v>9.9296304723219109</v>
      </c>
      <c r="G140" s="5">
        <v>9.3533721653342941</v>
      </c>
      <c r="H140" s="5">
        <v>9.601821217885977</v>
      </c>
      <c r="I140" s="5">
        <v>10.222708971813059</v>
      </c>
      <c r="J140" s="5">
        <v>8.9257829690539801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10.515551434624935</v>
      </c>
      <c r="E141" s="5">
        <v>10.058219448319887</v>
      </c>
      <c r="F141" s="5">
        <v>10.402111017975134</v>
      </c>
      <c r="G141" s="5">
        <v>8.8903218423594179</v>
      </c>
      <c r="H141" s="5">
        <v>9.9636410434723377</v>
      </c>
      <c r="I141" s="5">
        <v>10.15525328366587</v>
      </c>
      <c r="J141" s="5">
        <v>8.9652828508293503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9.6572959258034068</v>
      </c>
      <c r="E142" s="5">
        <v>9.1692970637936089</v>
      </c>
      <c r="F142" s="5">
        <v>8.2198119874521431</v>
      </c>
      <c r="G142" s="5">
        <v>8.6238132839283494</v>
      </c>
      <c r="H142" s="5">
        <v>9.4215493714225929</v>
      </c>
      <c r="I142" s="5">
        <v>9.1395239744878811</v>
      </c>
      <c r="J142" s="5">
        <v>8.4069633341923833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8.1073627356861344</v>
      </c>
      <c r="E143" s="5">
        <v>8.2232661200213215</v>
      </c>
      <c r="F143" s="5">
        <v>7.3637515311903892</v>
      </c>
      <c r="G143" s="5">
        <v>7.8171675816358936</v>
      </c>
      <c r="H143" s="5">
        <v>9.0081941983327383</v>
      </c>
      <c r="I143" s="5">
        <v>8.2535371745640465</v>
      </c>
      <c r="J143" s="5">
        <v>8.4908890917064657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7.7397841493809896</v>
      </c>
      <c r="E144" s="5">
        <v>6.806145996630101</v>
      </c>
      <c r="F144" s="5">
        <v>6.6430187569713093</v>
      </c>
      <c r="G144" s="5">
        <v>6.9035651870017318</v>
      </c>
      <c r="H144" s="5">
        <v>7.6306775707600245</v>
      </c>
      <c r="I144" s="5">
        <v>7.4224864162009965</v>
      </c>
      <c r="J144" s="5">
        <v>7.0262014001116411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5.2667311225681139</v>
      </c>
      <c r="E145" s="5">
        <v>5.578794395521947</v>
      </c>
      <c r="F145" s="5">
        <v>5.0037075054046589</v>
      </c>
      <c r="G145" s="5">
        <v>4.8297222229585834</v>
      </c>
      <c r="H145" s="5">
        <v>5.6000410125412197</v>
      </c>
      <c r="I145" s="5">
        <v>5.360876073442947</v>
      </c>
      <c r="J145" s="5">
        <v>4.8863365445417006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4.2822158384615312</v>
      </c>
      <c r="E146" s="5">
        <v>3.0475066346153854</v>
      </c>
      <c r="F146" s="5">
        <v>3.5476289538461572</v>
      </c>
      <c r="G146" s="5">
        <v>3.3477263461538413</v>
      </c>
      <c r="H146" s="5">
        <v>4.2122226365384634</v>
      </c>
      <c r="I146" s="5">
        <v>4.4666314615384541</v>
      </c>
      <c r="J146" s="5">
        <v>4.9393078942307644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2.4927696461538416</v>
      </c>
      <c r="E147" s="5">
        <v>2.6427787826923081</v>
      </c>
      <c r="F147" s="5">
        <v>3.2855881788461567</v>
      </c>
      <c r="G147" s="5">
        <v>2.4576263230769224</v>
      </c>
      <c r="H147" s="5">
        <v>2.7669454749999973</v>
      </c>
      <c r="I147" s="5">
        <v>3.2191938461538432</v>
      </c>
      <c r="J147" s="5">
        <v>3.60871882884615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2.3691359769230735</v>
      </c>
      <c r="E148" s="5">
        <v>1.897719542307692</v>
      </c>
      <c r="F148" s="5">
        <v>2.297896026923075</v>
      </c>
      <c r="G148" s="5">
        <v>2.1882383038461528</v>
      </c>
      <c r="H148" s="5">
        <v>2.5413083288461511</v>
      </c>
      <c r="I148" s="5">
        <v>2.8369145769230775</v>
      </c>
      <c r="J148" s="5">
        <v>2.7418198923076891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2.2931294615384581</v>
      </c>
      <c r="E149" s="5">
        <v>1.9784735653846144</v>
      </c>
      <c r="F149" s="5">
        <v>1.6327155980769215</v>
      </c>
      <c r="G149" s="5">
        <v>2.1318385307692296</v>
      </c>
      <c r="H149" s="5">
        <v>2.0346915096153824</v>
      </c>
      <c r="I149" s="5">
        <v>2.4546353076923095</v>
      </c>
      <c r="J149" s="5">
        <v>2.6006968096153815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2.526648376923073</v>
      </c>
      <c r="E150" s="5">
        <v>1.8160077826923069</v>
      </c>
      <c r="F150" s="5">
        <v>1.7939714596153824</v>
      </c>
      <c r="G150" s="5">
        <v>1.7790647615384612</v>
      </c>
      <c r="H150" s="5">
        <v>1.9962299711538438</v>
      </c>
      <c r="I150" s="5">
        <v>2.1528358846153863</v>
      </c>
      <c r="J150" s="5">
        <v>2.3587715249999985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1.7500680923076906</v>
      </c>
      <c r="E151" s="5">
        <v>1.9986620711538454</v>
      </c>
      <c r="F151" s="5">
        <v>1.9149133557692282</v>
      </c>
      <c r="G151" s="5">
        <v>1.5764167923076922</v>
      </c>
      <c r="H151" s="5">
        <v>2.3600071730769199</v>
      </c>
      <c r="I151" s="5">
        <v>2.3942754230769245</v>
      </c>
      <c r="J151" s="5">
        <v>2.2781297634615369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2.8261086538461488</v>
      </c>
      <c r="E152" s="5">
        <v>3.6743080500000036</v>
      </c>
      <c r="F152" s="5">
        <v>2.660721715384613</v>
      </c>
      <c r="G152" s="5">
        <v>2.6358733846153828</v>
      </c>
      <c r="H152" s="5">
        <v>2.9050855307692292</v>
      </c>
      <c r="I152" s="5">
        <v>2.756434730769231</v>
      </c>
      <c r="J152" s="5">
        <v>3.0240660576923037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4.8490737615384498</v>
      </c>
      <c r="E153" s="5">
        <v>4.7442988557692383</v>
      </c>
      <c r="F153" s="5">
        <v>3.8701406769230804</v>
      </c>
      <c r="G153" s="5">
        <v>3.9800711615384587</v>
      </c>
      <c r="H153" s="5">
        <v>4.5544192884615402</v>
      </c>
      <c r="I153" s="5">
        <v>5.7945489230769214</v>
      </c>
      <c r="J153" s="5">
        <v>5.8062068307692281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10.022337938461517</v>
      </c>
      <c r="E154" s="5">
        <v>10.090421938461564</v>
      </c>
      <c r="F154" s="5">
        <v>9.7358226403846384</v>
      </c>
      <c r="G154" s="5">
        <v>8.3104882730769098</v>
      </c>
      <c r="H154" s="5">
        <v>9.1677057749999769</v>
      </c>
      <c r="I154" s="5">
        <v>10.562979807692317</v>
      </c>
      <c r="J154" s="5">
        <v>8.6891498057692491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11.450948276923052</v>
      </c>
      <c r="E155" s="5">
        <v>10.409607084615406</v>
      </c>
      <c r="F155" s="5">
        <v>9.493938848076942</v>
      </c>
      <c r="G155" s="5">
        <v>9.9138910423076751</v>
      </c>
      <c r="H155" s="5">
        <v>11.2624393730769</v>
      </c>
      <c r="I155" s="5">
        <v>11.247058500000019</v>
      </c>
      <c r="J155" s="5">
        <v>9.5560487423077021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11.344746299999978</v>
      </c>
      <c r="E156" s="5">
        <v>10.625934228846178</v>
      </c>
      <c r="F156" s="5">
        <v>10.280061173076945</v>
      </c>
      <c r="G156" s="5">
        <v>9.644503023076906</v>
      </c>
      <c r="H156" s="5">
        <v>9.7618196846153502</v>
      </c>
      <c r="I156" s="5">
        <v>12.353656384615411</v>
      </c>
      <c r="J156" s="5">
        <v>11.289846615384635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10.384073330769201</v>
      </c>
      <c r="E157" s="5">
        <v>9.0521885153846338</v>
      </c>
      <c r="F157" s="5">
        <v>9.7761366057692509</v>
      </c>
      <c r="G157" s="5">
        <v>8.8056326346153675</v>
      </c>
      <c r="H157" s="5">
        <v>9.5000707807692155</v>
      </c>
      <c r="I157" s="5">
        <v>12.112216846153869</v>
      </c>
      <c r="J157" s="5">
        <v>9.8786157884615609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10.011356223076898</v>
      </c>
      <c r="E158" s="5">
        <v>9.9414405057692488</v>
      </c>
      <c r="F158" s="5">
        <v>9.6955086750000135</v>
      </c>
      <c r="G158" s="5">
        <v>9.8432733884615224</v>
      </c>
      <c r="H158" s="5">
        <v>9.4977209999999754</v>
      </c>
      <c r="I158" s="5">
        <v>11.709817615384639</v>
      </c>
      <c r="J158" s="5">
        <v>10.785835605769233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9.5415516846153636</v>
      </c>
      <c r="E159" s="5">
        <v>8.3724834750000152</v>
      </c>
      <c r="F159" s="5">
        <v>8.6876595403846295</v>
      </c>
      <c r="G159" s="5">
        <v>8.9825871615384507</v>
      </c>
      <c r="H159" s="5">
        <v>9.4557347903846019</v>
      </c>
      <c r="I159" s="5">
        <v>11.428138153846188</v>
      </c>
      <c r="J159" s="5">
        <v>9.6971718250000229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10.162452692307664</v>
      </c>
      <c r="E160" s="5">
        <v>9.4799780826923286</v>
      </c>
      <c r="F160" s="5">
        <v>9.6753516923077143</v>
      </c>
      <c r="G160" s="5">
        <v>9.6816720269230618</v>
      </c>
      <c r="H160" s="5">
        <v>10.608283374999994</v>
      </c>
      <c r="I160" s="5">
        <v>10.945259076923085</v>
      </c>
      <c r="J160" s="5">
        <v>9.6770113846154082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10.301667907692281</v>
      </c>
      <c r="E161" s="5">
        <v>9.3588470480769317</v>
      </c>
      <c r="F161" s="5">
        <v>10.018020398076942</v>
      </c>
      <c r="G161" s="5">
        <v>9.7804109423076806</v>
      </c>
      <c r="H161" s="5">
        <v>9.8410925423076669</v>
      </c>
      <c r="I161" s="5">
        <v>10.925139115384626</v>
      </c>
      <c r="J161" s="5">
        <v>8.7899520076923174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9.7448751384615235</v>
      </c>
      <c r="E162" s="5">
        <v>9.0156424500000121</v>
      </c>
      <c r="F162" s="5">
        <v>9.9172354846153983</v>
      </c>
      <c r="G162" s="5">
        <v>8.6555068346153767</v>
      </c>
      <c r="H162" s="5">
        <v>9.9996382576923075</v>
      </c>
      <c r="I162" s="5">
        <v>9.778301307692292</v>
      </c>
      <c r="J162" s="5">
        <v>8.8907542096153787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9.5314865307692127</v>
      </c>
      <c r="E163" s="5">
        <v>8.1725138903846322</v>
      </c>
      <c r="F163" s="5">
        <v>9.796293588461559</v>
      </c>
      <c r="G163" s="5">
        <v>9.2160987115384483</v>
      </c>
      <c r="H163" s="5">
        <v>9.824211553846137</v>
      </c>
      <c r="I163" s="5">
        <v>9.5368617692307787</v>
      </c>
      <c r="J163" s="5">
        <v>8.8504333288461687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8.6532530307692106</v>
      </c>
      <c r="E164" s="5">
        <v>9.1569619903846231</v>
      </c>
      <c r="F164" s="5">
        <v>9.1915841076923197</v>
      </c>
      <c r="G164" s="5">
        <v>8.9659414615384492</v>
      </c>
      <c r="H164" s="5">
        <v>8.8674953326923092</v>
      </c>
      <c r="I164" s="5">
        <v>9.1344625384615235</v>
      </c>
      <c r="J164" s="5">
        <v>8.5681871634615288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7.6266557230769045</v>
      </c>
      <c r="E165" s="5">
        <v>8.7551073480769404</v>
      </c>
      <c r="F165" s="5">
        <v>9.6350377269230929</v>
      </c>
      <c r="G165" s="5">
        <v>9.136433315384604</v>
      </c>
      <c r="H165" s="5">
        <v>8.1591716980769053</v>
      </c>
      <c r="I165" s="5">
        <v>8.8326631153846229</v>
      </c>
      <c r="J165" s="5">
        <v>7.8020904288461672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8.0570821615384443</v>
      </c>
      <c r="E166" s="5">
        <v>9.4415165442307849</v>
      </c>
      <c r="F166" s="5">
        <v>8.7279735057692402</v>
      </c>
      <c r="G166" s="5">
        <v>8.4822726615384507</v>
      </c>
      <c r="H166" s="5">
        <v>8.7642921442307493</v>
      </c>
      <c r="I166" s="5">
        <v>8.0882245384615423</v>
      </c>
      <c r="J166" s="5">
        <v>7.3988816211538513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6.9517286538461383</v>
      </c>
      <c r="E167" s="5">
        <v>7.5418815288461705</v>
      </c>
      <c r="F167" s="5">
        <v>6.9138450634615518</v>
      </c>
      <c r="G167" s="5">
        <v>8.1925185884615264</v>
      </c>
      <c r="H167" s="5">
        <v>8.0285135076922955</v>
      </c>
      <c r="I167" s="5">
        <v>7.7663051538461527</v>
      </c>
      <c r="J167" s="5">
        <v>6.8545497307692314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6.0267845615384497</v>
      </c>
      <c r="E168" s="5">
        <v>5.607615921153859</v>
      </c>
      <c r="F168" s="5">
        <v>5.6237981711538554</v>
      </c>
      <c r="G168" s="5">
        <v>6.0747406884615316</v>
      </c>
      <c r="H168" s="5">
        <v>7.3849315230769115</v>
      </c>
      <c r="I168" s="5">
        <v>6.8609068846153827</v>
      </c>
      <c r="J168" s="5">
        <v>5.9876507942307704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4.5166513153846068</v>
      </c>
      <c r="E169" s="5">
        <v>5.4230461596153967</v>
      </c>
      <c r="F169" s="5">
        <v>5.1400305865384679</v>
      </c>
      <c r="G169" s="5">
        <v>5.7476603615384549</v>
      </c>
      <c r="H169" s="5">
        <v>5.2733169365384605</v>
      </c>
      <c r="I169" s="5">
        <v>5.8750287692307657</v>
      </c>
      <c r="J169" s="5">
        <v>5.2417144999999907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0.18132597692307695</v>
      </c>
      <c r="E170" s="5">
        <v>0.28263908076923078</v>
      </c>
      <c r="F170" s="5">
        <v>0.262040775</v>
      </c>
      <c r="G170" s="5">
        <v>0.53360589999999997</v>
      </c>
      <c r="H170" s="5">
        <v>0.20405659615384616</v>
      </c>
      <c r="I170" s="5">
        <v>0.28167946153846157</v>
      </c>
      <c r="J170" s="5">
        <v>0.2217648442307692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0.26191530000000002</v>
      </c>
      <c r="E171" s="5">
        <v>0.24226206923076921</v>
      </c>
      <c r="F171" s="5">
        <v>0.30235474038461541</v>
      </c>
      <c r="G171" s="5">
        <v>0.26551041538461539</v>
      </c>
      <c r="H171" s="5">
        <v>0.26527357500000004</v>
      </c>
      <c r="I171" s="5">
        <v>0.18107965384615385</v>
      </c>
      <c r="J171" s="5">
        <v>0.14112308269230769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0.10073665384615384</v>
      </c>
      <c r="E172" s="5">
        <v>0.34320459807692305</v>
      </c>
      <c r="F172" s="5">
        <v>0.20156982692307693</v>
      </c>
      <c r="G172" s="5">
        <v>0.34889616538461532</v>
      </c>
      <c r="H172" s="5">
        <v>0.18365093653846154</v>
      </c>
      <c r="I172" s="5">
        <v>0.2615595</v>
      </c>
      <c r="J172" s="5">
        <v>0.2217648442307692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0.4029466153846154</v>
      </c>
      <c r="E173" s="5">
        <v>0.16150804615384617</v>
      </c>
      <c r="F173" s="5">
        <v>0.2418837923076923</v>
      </c>
      <c r="G173" s="5">
        <v>0.32837286153846151</v>
      </c>
      <c r="H173" s="5">
        <v>0.28567923461538469</v>
      </c>
      <c r="I173" s="5">
        <v>0.20119961538461542</v>
      </c>
      <c r="J173" s="5">
        <v>0.4636901288461539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0.18132597692307695</v>
      </c>
      <c r="E174" s="5">
        <v>0.16055030961538463</v>
      </c>
      <c r="F174" s="5">
        <v>0.30235474038461541</v>
      </c>
      <c r="G174" s="5">
        <v>0.30784955769230771</v>
      </c>
      <c r="H174" s="5">
        <v>0.30608489423076929</v>
      </c>
      <c r="I174" s="5">
        <v>0.24143953846153848</v>
      </c>
      <c r="J174" s="5">
        <v>0.18144396346153846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0.22162063846153848</v>
      </c>
      <c r="E175" s="5">
        <v>0.16150804615384617</v>
      </c>
      <c r="F175" s="5">
        <v>0.16125586153846155</v>
      </c>
      <c r="G175" s="5">
        <v>0.38994277307692304</v>
      </c>
      <c r="H175" s="5">
        <v>0.20405659615384616</v>
      </c>
      <c r="I175" s="5">
        <v>0.1609596923076923</v>
      </c>
      <c r="J175" s="5">
        <v>0.20160440384615383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8.0589323076923083E-2</v>
      </c>
      <c r="E176" s="5">
        <v>0.28263908076923072</v>
      </c>
      <c r="F176" s="5">
        <v>0.10078491346153846</v>
      </c>
      <c r="G176" s="5">
        <v>0.28732625384615385</v>
      </c>
      <c r="H176" s="5">
        <v>0.30491000384615385</v>
      </c>
      <c r="I176" s="5">
        <v>0.14083973076923076</v>
      </c>
      <c r="J176" s="5">
        <v>0.14112308269230769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0.28206263076923083</v>
      </c>
      <c r="E177" s="5">
        <v>0.1816965519230769</v>
      </c>
      <c r="F177" s="5">
        <v>0.10078491346153846</v>
      </c>
      <c r="G177" s="5">
        <v>0.16418643076923076</v>
      </c>
      <c r="H177" s="5">
        <v>0.16207038653846156</v>
      </c>
      <c r="I177" s="5">
        <v>0.12071976923076924</v>
      </c>
      <c r="J177" s="5">
        <v>0.20160440384615383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0.22162063846153848</v>
      </c>
      <c r="E178" s="5">
        <v>0.20188505769230769</v>
      </c>
      <c r="F178" s="5">
        <v>0.2418837923076923</v>
      </c>
      <c r="G178" s="5">
        <v>0.22575634230769223</v>
      </c>
      <c r="H178" s="5">
        <v>0.12243395769230768</v>
      </c>
      <c r="I178" s="5">
        <v>0.1609596923076923</v>
      </c>
      <c r="J178" s="5">
        <v>0.26208572499999999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0.30220996153846158</v>
      </c>
      <c r="E179" s="5">
        <v>0.24226206923076921</v>
      </c>
      <c r="F179" s="5">
        <v>0.20156982692307693</v>
      </c>
      <c r="G179" s="5">
        <v>0.24627964615384615</v>
      </c>
      <c r="H179" s="5">
        <v>0.18365093653846154</v>
      </c>
      <c r="I179" s="5">
        <v>0.22131957692307697</v>
      </c>
      <c r="J179" s="5">
        <v>0.24192528461538459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0.16117864615384617</v>
      </c>
      <c r="E180" s="5">
        <v>0.22207356346153845</v>
      </c>
      <c r="F180" s="5">
        <v>0.22172680961538463</v>
      </c>
      <c r="G180" s="5">
        <v>0.24627964615384615</v>
      </c>
      <c r="H180" s="5">
        <v>0.1212590673076923</v>
      </c>
      <c r="I180" s="5">
        <v>0.1609596923076923</v>
      </c>
      <c r="J180" s="5">
        <v>0.20160440384615383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9.9820092307692329E-2</v>
      </c>
      <c r="E181" s="5">
        <v>0.14131954038461542</v>
      </c>
      <c r="F181" s="5">
        <v>0.2418837923076923</v>
      </c>
      <c r="G181" s="5">
        <v>0.26551041538461539</v>
      </c>
      <c r="H181" s="5">
        <v>0.18247604615384613</v>
      </c>
      <c r="I181" s="5">
        <v>0.32191938461538461</v>
      </c>
      <c r="J181" s="5">
        <v>0.22176484423076925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0.18040941538461538</v>
      </c>
      <c r="E182" s="5">
        <v>0.38358160961538457</v>
      </c>
      <c r="F182" s="5">
        <v>0.32251172307692311</v>
      </c>
      <c r="G182" s="5">
        <v>0.22446380769230773</v>
      </c>
      <c r="H182" s="5">
        <v>0.36377720192307694</v>
      </c>
      <c r="I182" s="5">
        <v>0.28167946153846157</v>
      </c>
      <c r="J182" s="5">
        <v>0.32256704615384613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0.20147330769230767</v>
      </c>
      <c r="E183" s="5">
        <v>0.30282758653846148</v>
      </c>
      <c r="F183" s="5">
        <v>0.30235474038461541</v>
      </c>
      <c r="G183" s="5">
        <v>0.34889616538461526</v>
      </c>
      <c r="H183" s="5">
        <v>0.20405659615384614</v>
      </c>
      <c r="I183" s="5">
        <v>0.32191938461538466</v>
      </c>
      <c r="J183" s="5">
        <v>0.2217648442307692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0.23810172307692309</v>
      </c>
      <c r="E184" s="5">
        <v>0.18169655192307693</v>
      </c>
      <c r="F184" s="5">
        <v>0.20156982692307693</v>
      </c>
      <c r="G184" s="5">
        <v>0.24627964615384607</v>
      </c>
      <c r="H184" s="5">
        <v>0.20405659615384614</v>
      </c>
      <c r="I184" s="5">
        <v>0.2615595</v>
      </c>
      <c r="J184" s="5">
        <v>0.36288792692307698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0.22162063846153848</v>
      </c>
      <c r="E185" s="5">
        <v>0.24226206923076918</v>
      </c>
      <c r="F185" s="5">
        <v>0.2418837923076923</v>
      </c>
      <c r="G185" s="5">
        <v>0.12313982307692307</v>
      </c>
      <c r="H185" s="5">
        <v>0.24486791538461541</v>
      </c>
      <c r="I185" s="5">
        <v>0.18107965384615385</v>
      </c>
      <c r="J185" s="5">
        <v>0.34272748653846158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0.26191530000000002</v>
      </c>
      <c r="E186" s="5">
        <v>0.32205835576923075</v>
      </c>
      <c r="F186" s="5">
        <v>0.20156982692307693</v>
      </c>
      <c r="G186" s="5">
        <v>0.16418643076923076</v>
      </c>
      <c r="H186" s="5">
        <v>0.16324527692307692</v>
      </c>
      <c r="I186" s="5">
        <v>0.10059980769230768</v>
      </c>
      <c r="J186" s="5">
        <v>0.16128352307692306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0.20147330769230767</v>
      </c>
      <c r="E187" s="5">
        <v>0.18073881538461536</v>
      </c>
      <c r="F187" s="5">
        <v>0.18141284423076923</v>
      </c>
      <c r="G187" s="5">
        <v>0.18470973461538459</v>
      </c>
      <c r="H187" s="5">
        <v>0.18365093653846154</v>
      </c>
      <c r="I187" s="5">
        <v>0.32191938461538466</v>
      </c>
      <c r="J187" s="5">
        <v>0.24192528461538459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0.24176796923076924</v>
      </c>
      <c r="E188" s="5">
        <v>0.18073881538461539</v>
      </c>
      <c r="F188" s="5">
        <v>0.2418837923076923</v>
      </c>
      <c r="G188" s="5">
        <v>0.16418643076923076</v>
      </c>
      <c r="H188" s="5">
        <v>0.20288170576923073</v>
      </c>
      <c r="I188" s="5">
        <v>0.2615595</v>
      </c>
      <c r="J188" s="5">
        <v>0.2217648442307692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0.2802295076923077</v>
      </c>
      <c r="E189" s="5">
        <v>0.18169655192307693</v>
      </c>
      <c r="F189" s="5">
        <v>0.18141284423076923</v>
      </c>
      <c r="G189" s="5">
        <v>0.2642178807692307</v>
      </c>
      <c r="H189" s="5">
        <v>0.32649055384615389</v>
      </c>
      <c r="I189" s="5">
        <v>0.26155950000000006</v>
      </c>
      <c r="J189" s="5">
        <v>0.20160440384615383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0.14103131538461541</v>
      </c>
      <c r="E190" s="5">
        <v>0.32110061923076921</v>
      </c>
      <c r="F190" s="5">
        <v>0.2418837923076923</v>
      </c>
      <c r="G190" s="5">
        <v>0.22575634230769231</v>
      </c>
      <c r="H190" s="5">
        <v>0.18365093653846154</v>
      </c>
      <c r="I190" s="5">
        <v>0.26155950000000006</v>
      </c>
      <c r="J190" s="5">
        <v>0.32256704615384613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0.32235729230769233</v>
      </c>
      <c r="E191" s="5">
        <v>0.22207356346153845</v>
      </c>
      <c r="F191" s="5">
        <v>0.40313965384615386</v>
      </c>
      <c r="G191" s="5">
        <v>0.26680294999999998</v>
      </c>
      <c r="H191" s="5">
        <v>0.28567923461538469</v>
      </c>
      <c r="I191" s="5">
        <v>0.28167946153846163</v>
      </c>
      <c r="J191" s="5">
        <v>0.2217648442307692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0.2014733076923077</v>
      </c>
      <c r="E192" s="5">
        <v>0.22111582692307691</v>
      </c>
      <c r="F192" s="5">
        <v>0.40313965384615386</v>
      </c>
      <c r="G192" s="5">
        <v>0.28732625384615373</v>
      </c>
      <c r="H192" s="5">
        <v>0.28567923461538464</v>
      </c>
      <c r="I192" s="5">
        <v>0.36215930769230764</v>
      </c>
      <c r="J192" s="5">
        <v>0.20160440384615383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0.32235729230769233</v>
      </c>
      <c r="E193" s="5">
        <v>0.42395862115384614</v>
      </c>
      <c r="F193" s="5">
        <v>0.32251172307692311</v>
      </c>
      <c r="G193" s="5">
        <v>0.24498711153846148</v>
      </c>
      <c r="H193" s="5">
        <v>0.18365093653846154</v>
      </c>
      <c r="I193" s="5">
        <v>0.24143953846153848</v>
      </c>
      <c r="J193" s="5">
        <v>0.2217648442307692</v>
      </c>
    </row>
  </sheetData>
  <autoFilter ref="A1:J193" xr:uid="{FA743AB3-E503-4A18-9BD0-BB80C5234476}"/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52AD-C4B9-4800-A831-4558F5919DD8}">
  <dimension ref="A1:J193"/>
  <sheetViews>
    <sheetView workbookViewId="0"/>
  </sheetViews>
  <sheetFormatPr defaultRowHeight="14.5" x14ac:dyDescent="0.35"/>
  <sheetData>
    <row r="1" spans="1:10" x14ac:dyDescent="0.35">
      <c r="A1" s="1" t="s">
        <v>2</v>
      </c>
      <c r="B1" s="2" t="s">
        <v>19</v>
      </c>
      <c r="C1" s="2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</row>
    <row r="2" spans="1:10" x14ac:dyDescent="0.35">
      <c r="A2" t="s">
        <v>28</v>
      </c>
      <c r="B2" s="4">
        <v>0</v>
      </c>
      <c r="C2" s="4">
        <v>4.1666666666666664E-2</v>
      </c>
      <c r="D2" s="5">
        <v>0.30625308907586474</v>
      </c>
      <c r="E2" s="5">
        <v>0.21220686487146534</v>
      </c>
      <c r="F2" s="5">
        <v>0.2556128145042651</v>
      </c>
      <c r="G2" s="5">
        <v>0.21944118981026536</v>
      </c>
      <c r="H2" s="5">
        <v>0.23390983968786522</v>
      </c>
      <c r="I2" s="5">
        <v>0.41476796315786424</v>
      </c>
      <c r="J2" s="5">
        <v>0.50640274571599697</v>
      </c>
    </row>
    <row r="3" spans="1:10" x14ac:dyDescent="0.35">
      <c r="A3" t="s">
        <v>28</v>
      </c>
      <c r="B3" s="4">
        <v>4.1666666666666664E-2</v>
      </c>
      <c r="C3" s="4">
        <v>8.3333333333333329E-2</v>
      </c>
      <c r="D3" s="5">
        <v>0.20738398157893204</v>
      </c>
      <c r="E3" s="5">
        <v>0.22185263145653195</v>
      </c>
      <c r="F3" s="5">
        <v>0.20256109828639879</v>
      </c>
      <c r="G3" s="5">
        <v>0.20256109828639879</v>
      </c>
      <c r="H3" s="5">
        <v>0.16397803194613231</v>
      </c>
      <c r="I3" s="5">
        <v>0.37859633846386448</v>
      </c>
      <c r="J3" s="5">
        <v>0.30625308907586474</v>
      </c>
    </row>
    <row r="4" spans="1:10" x14ac:dyDescent="0.35">
      <c r="A4" t="s">
        <v>28</v>
      </c>
      <c r="B4" s="4">
        <v>8.3333333333333329E-2</v>
      </c>
      <c r="C4" s="4">
        <v>0.125</v>
      </c>
      <c r="D4" s="5">
        <v>0.19773821499386546</v>
      </c>
      <c r="E4" s="5">
        <v>0.17362379853119891</v>
      </c>
      <c r="F4" s="5">
        <v>0.16880091523866564</v>
      </c>
      <c r="G4" s="5">
        <v>0.16156659029986567</v>
      </c>
      <c r="H4" s="5">
        <v>0.17603524017746552</v>
      </c>
      <c r="I4" s="5">
        <v>0.25802425615053171</v>
      </c>
      <c r="J4" s="5">
        <v>0.31107597236839812</v>
      </c>
    </row>
    <row r="5" spans="1:10" x14ac:dyDescent="0.35">
      <c r="A5" t="s">
        <v>28</v>
      </c>
      <c r="B5" s="4">
        <v>0.125</v>
      </c>
      <c r="C5" s="4">
        <v>0.16666666666666666</v>
      </c>
      <c r="D5" s="5">
        <v>0.20014965664013204</v>
      </c>
      <c r="E5" s="5">
        <v>0.17362379853119891</v>
      </c>
      <c r="F5" s="5">
        <v>0.14227505712973249</v>
      </c>
      <c r="G5" s="5">
        <v>0.12298352395959926</v>
      </c>
      <c r="H5" s="5">
        <v>0.1543322653610657</v>
      </c>
      <c r="I5" s="5">
        <v>0.26284713944306498</v>
      </c>
      <c r="J5" s="5">
        <v>0.25320137285799837</v>
      </c>
    </row>
    <row r="6" spans="1:10" x14ac:dyDescent="0.35">
      <c r="A6" t="s">
        <v>28</v>
      </c>
      <c r="B6" s="4">
        <v>0.16666666666666666</v>
      </c>
      <c r="C6" s="4">
        <v>0.20833333333333334</v>
      </c>
      <c r="D6" s="5">
        <v>0.21944118981026525</v>
      </c>
      <c r="E6" s="5">
        <v>0.20979542322519865</v>
      </c>
      <c r="F6" s="5">
        <v>0.16880091523866561</v>
      </c>
      <c r="G6" s="5">
        <v>0.16397803194613231</v>
      </c>
      <c r="H6" s="5">
        <v>0.17844668182373219</v>
      </c>
      <c r="I6" s="5">
        <v>0.27249290602813164</v>
      </c>
      <c r="J6" s="5">
        <v>0.26767002273559837</v>
      </c>
    </row>
    <row r="7" spans="1:10" x14ac:dyDescent="0.35">
      <c r="A7" t="s">
        <v>28</v>
      </c>
      <c r="B7" s="4">
        <v>0.20833333333333334</v>
      </c>
      <c r="C7" s="4">
        <v>0.25</v>
      </c>
      <c r="D7" s="5">
        <v>0.3231331805997314</v>
      </c>
      <c r="E7" s="5">
        <v>0.23873272298039855</v>
      </c>
      <c r="F7" s="5">
        <v>0.20014965664013207</v>
      </c>
      <c r="G7" s="5">
        <v>0.27249290602813159</v>
      </c>
      <c r="H7" s="5">
        <v>0.18085812346999885</v>
      </c>
      <c r="I7" s="5">
        <v>0.40512219657279758</v>
      </c>
      <c r="J7" s="5">
        <v>0.34483615541613122</v>
      </c>
    </row>
    <row r="8" spans="1:10" x14ac:dyDescent="0.35">
      <c r="A8" t="s">
        <v>28</v>
      </c>
      <c r="B8" s="4">
        <v>0.25</v>
      </c>
      <c r="C8" s="4">
        <v>0.29166666666666669</v>
      </c>
      <c r="D8" s="5">
        <v>0.48469977089959715</v>
      </c>
      <c r="E8" s="5">
        <v>0.41476796315786413</v>
      </c>
      <c r="F8" s="5">
        <v>0.41235652151159752</v>
      </c>
      <c r="G8" s="5">
        <v>0.41476796315786424</v>
      </c>
      <c r="H8" s="5">
        <v>0.3641276885862646</v>
      </c>
      <c r="I8" s="5">
        <v>0.55704302028759667</v>
      </c>
      <c r="J8" s="5">
        <v>0.5112256290085303</v>
      </c>
    </row>
    <row r="9" spans="1:10" x14ac:dyDescent="0.35">
      <c r="A9" t="s">
        <v>28</v>
      </c>
      <c r="B9" s="4">
        <v>0.29166666666666669</v>
      </c>
      <c r="C9" s="4">
        <v>0.33333333333333331</v>
      </c>
      <c r="D9" s="5">
        <v>0.79577574326799505</v>
      </c>
      <c r="E9" s="5">
        <v>0.6293862696755963</v>
      </c>
      <c r="F9" s="5">
        <v>0.59321464498159659</v>
      </c>
      <c r="G9" s="5">
        <v>0.54257437040999679</v>
      </c>
      <c r="H9" s="5">
        <v>0.58839176168906326</v>
      </c>
      <c r="I9" s="5">
        <v>0.95734233356786069</v>
      </c>
      <c r="J9" s="5">
        <v>0.75478123528146235</v>
      </c>
    </row>
    <row r="10" spans="1:10" x14ac:dyDescent="0.35">
      <c r="A10" t="s">
        <v>28</v>
      </c>
      <c r="B10" s="4">
        <v>0.33333333333333331</v>
      </c>
      <c r="C10" s="4">
        <v>0.375</v>
      </c>
      <c r="D10" s="5">
        <v>0.61732906144426303</v>
      </c>
      <c r="E10" s="5">
        <v>0.4774654459607971</v>
      </c>
      <c r="F10" s="5">
        <v>0.45576247114439733</v>
      </c>
      <c r="G10" s="5">
        <v>0.36412768858626454</v>
      </c>
      <c r="H10" s="5">
        <v>0.38583066340266442</v>
      </c>
      <c r="I10" s="5">
        <v>1.3214700221541249</v>
      </c>
      <c r="J10" s="5">
        <v>1.1767835233781263</v>
      </c>
    </row>
    <row r="11" spans="1:10" x14ac:dyDescent="0.35">
      <c r="A11" t="s">
        <v>28</v>
      </c>
      <c r="B11" s="4">
        <v>0.375</v>
      </c>
      <c r="C11" s="4">
        <v>0.41666666666666669</v>
      </c>
      <c r="D11" s="5">
        <v>0.77889565174412867</v>
      </c>
      <c r="E11" s="5">
        <v>0.51604851230106363</v>
      </c>
      <c r="F11" s="5">
        <v>0.47023112102199721</v>
      </c>
      <c r="G11" s="5">
        <v>0.41235652151159746</v>
      </c>
      <c r="H11" s="5">
        <v>0.41717940480413074</v>
      </c>
      <c r="I11" s="5">
        <v>1.5264425620867912</v>
      </c>
      <c r="J11" s="5">
        <v>1.3600530884943918</v>
      </c>
    </row>
    <row r="12" spans="1:10" x14ac:dyDescent="0.35">
      <c r="A12" t="s">
        <v>28</v>
      </c>
      <c r="B12" s="4">
        <v>0.41666666666666669</v>
      </c>
      <c r="C12" s="4">
        <v>0.45833333333333331</v>
      </c>
      <c r="D12" s="5">
        <v>0.73307826046506241</v>
      </c>
      <c r="E12" s="5">
        <v>0.45335102949813044</v>
      </c>
      <c r="F12" s="5">
        <v>0.48469977089959698</v>
      </c>
      <c r="G12" s="5">
        <v>0.28937299755199819</v>
      </c>
      <c r="H12" s="5">
        <v>0.33277894718479789</v>
      </c>
      <c r="I12" s="5">
        <v>1.5312654453793237</v>
      </c>
      <c r="J12" s="5">
        <v>1.4106933630659912</v>
      </c>
    </row>
    <row r="13" spans="1:10" x14ac:dyDescent="0.35">
      <c r="A13" t="s">
        <v>28</v>
      </c>
      <c r="B13" s="4">
        <v>0.45833333333333331</v>
      </c>
      <c r="C13" s="4">
        <v>0.5</v>
      </c>
      <c r="D13" s="5">
        <v>0.68967231083226266</v>
      </c>
      <c r="E13" s="5">
        <v>0.4268251713891974</v>
      </c>
      <c r="F13" s="5">
        <v>0.41717940480413074</v>
      </c>
      <c r="G13" s="5">
        <v>0.40271075492653091</v>
      </c>
      <c r="H13" s="5">
        <v>0.4340594963279974</v>
      </c>
      <c r="I13" s="5">
        <v>1.3576416468481247</v>
      </c>
      <c r="J13" s="5">
        <v>1.2033093814870595</v>
      </c>
    </row>
    <row r="14" spans="1:10" x14ac:dyDescent="0.35">
      <c r="A14" t="s">
        <v>28</v>
      </c>
      <c r="B14" s="4">
        <v>0.5</v>
      </c>
      <c r="C14" s="4">
        <v>0.54166666666666663</v>
      </c>
      <c r="D14" s="5">
        <v>0.59080320333532976</v>
      </c>
      <c r="E14" s="5">
        <v>0.45093958785186394</v>
      </c>
      <c r="F14" s="5">
        <v>0.40029931328026414</v>
      </c>
      <c r="G14" s="5">
        <v>0.32554462224599801</v>
      </c>
      <c r="H14" s="5">
        <v>0.3761848968175977</v>
      </c>
      <c r="I14" s="5">
        <v>1.1840178483169264</v>
      </c>
      <c r="J14" s="5">
        <v>1.0634457660035936</v>
      </c>
    </row>
    <row r="15" spans="1:10" x14ac:dyDescent="0.35">
      <c r="A15" t="s">
        <v>28</v>
      </c>
      <c r="B15" s="4">
        <v>0.54166666666666663</v>
      </c>
      <c r="C15" s="4">
        <v>0.58333333333333337</v>
      </c>
      <c r="D15" s="5">
        <v>0.5305171621786634</v>
      </c>
      <c r="E15" s="5">
        <v>0.41235652151159752</v>
      </c>
      <c r="F15" s="5">
        <v>0.32072173895346484</v>
      </c>
      <c r="G15" s="5">
        <v>0.33760183047733128</v>
      </c>
      <c r="H15" s="5">
        <v>0.36171624693999777</v>
      </c>
      <c r="I15" s="5">
        <v>1.1092631572826599</v>
      </c>
      <c r="J15" s="5">
        <v>0.95010800862906086</v>
      </c>
    </row>
    <row r="16" spans="1:10" x14ac:dyDescent="0.35">
      <c r="A16" t="s">
        <v>28</v>
      </c>
      <c r="B16" s="4">
        <v>0.58333333333333337</v>
      </c>
      <c r="C16" s="4">
        <v>0.625</v>
      </c>
      <c r="D16" s="5">
        <v>0.62456338638306286</v>
      </c>
      <c r="E16" s="5">
        <v>0.39788787163399753</v>
      </c>
      <c r="F16" s="5">
        <v>0.31348741401466473</v>
      </c>
      <c r="G16" s="5">
        <v>0.2990187641370648</v>
      </c>
      <c r="H16" s="5">
        <v>0.31831029730719806</v>
      </c>
      <c r="I16" s="5">
        <v>1.0393313495409271</v>
      </c>
      <c r="J16" s="5">
        <v>0.98386819167679407</v>
      </c>
    </row>
    <row r="17" spans="1:10" x14ac:dyDescent="0.35">
      <c r="A17" t="s">
        <v>28</v>
      </c>
      <c r="B17" s="4">
        <v>0.625</v>
      </c>
      <c r="C17" s="4">
        <v>0.66666666666666663</v>
      </c>
      <c r="D17" s="5">
        <v>0.45817391279066383</v>
      </c>
      <c r="E17" s="5">
        <v>0.36171624693999777</v>
      </c>
      <c r="F17" s="5">
        <v>0.27972723096693158</v>
      </c>
      <c r="G17" s="5">
        <v>0.35207048035493121</v>
      </c>
      <c r="H17" s="5">
        <v>0.34483615541613133</v>
      </c>
      <c r="I17" s="5">
        <v>0.82953592631572826</v>
      </c>
      <c r="J17" s="5">
        <v>0.91393638393506116</v>
      </c>
    </row>
    <row r="18" spans="1:10" x14ac:dyDescent="0.35">
      <c r="A18" t="s">
        <v>28</v>
      </c>
      <c r="B18" s="4">
        <v>0.66666666666666663</v>
      </c>
      <c r="C18" s="4">
        <v>0.70833333333333337</v>
      </c>
      <c r="D18" s="5">
        <v>0.56668878687266322</v>
      </c>
      <c r="E18" s="5">
        <v>0.39065354669519764</v>
      </c>
      <c r="F18" s="5">
        <v>0.38100778011013092</v>
      </c>
      <c r="G18" s="5">
        <v>0.32554462224599795</v>
      </c>
      <c r="H18" s="5">
        <v>0.33277894718479789</v>
      </c>
      <c r="I18" s="5">
        <v>0.92358215052012804</v>
      </c>
      <c r="J18" s="5">
        <v>1.0393313495409271</v>
      </c>
    </row>
    <row r="19" spans="1:10" x14ac:dyDescent="0.35">
      <c r="A19" t="s">
        <v>28</v>
      </c>
      <c r="B19" s="4">
        <v>0.70833333333333337</v>
      </c>
      <c r="C19" s="4">
        <v>0.75</v>
      </c>
      <c r="D19" s="5">
        <v>0.54739725370253012</v>
      </c>
      <c r="E19" s="5">
        <v>0.44370526291306389</v>
      </c>
      <c r="F19" s="5">
        <v>0.35689336364746449</v>
      </c>
      <c r="G19" s="5">
        <v>0.35207048035493116</v>
      </c>
      <c r="H19" s="5">
        <v>0.36895057187879782</v>
      </c>
      <c r="I19" s="5">
        <v>0.9428736836902607</v>
      </c>
      <c r="J19" s="5">
        <v>1.0489771161259938</v>
      </c>
    </row>
    <row r="20" spans="1:10" x14ac:dyDescent="0.35">
      <c r="A20" t="s">
        <v>28</v>
      </c>
      <c r="B20" s="4">
        <v>0.75</v>
      </c>
      <c r="C20" s="4">
        <v>0.79166666666666663</v>
      </c>
      <c r="D20" s="5">
        <v>0.70414096070986243</v>
      </c>
      <c r="E20" s="5">
        <v>0.56186590358013</v>
      </c>
      <c r="F20" s="5">
        <v>0.45335102949813061</v>
      </c>
      <c r="G20" s="5">
        <v>0.48469977089959709</v>
      </c>
      <c r="H20" s="5">
        <v>0.6969066357710626</v>
      </c>
      <c r="I20" s="5">
        <v>0.93081647545892787</v>
      </c>
      <c r="J20" s="5">
        <v>1.1502576652691934</v>
      </c>
    </row>
    <row r="21" spans="1:10" x14ac:dyDescent="0.35">
      <c r="A21" t="s">
        <v>28</v>
      </c>
      <c r="B21" s="4">
        <v>0.79166666666666663</v>
      </c>
      <c r="C21" s="4">
        <v>0.83333333333333337</v>
      </c>
      <c r="D21" s="5">
        <v>0.82953592631572826</v>
      </c>
      <c r="E21" s="5">
        <v>0.70172951906359582</v>
      </c>
      <c r="F21" s="5">
        <v>0.66796933601586272</v>
      </c>
      <c r="G21" s="5">
        <v>0.60768329485919637</v>
      </c>
      <c r="H21" s="5">
        <v>1.1309661320990594</v>
      </c>
      <c r="I21" s="5">
        <v>1.0369199078946605</v>
      </c>
      <c r="J21" s="5">
        <v>1.135789015391593</v>
      </c>
    </row>
    <row r="22" spans="1:10" x14ac:dyDescent="0.35">
      <c r="A22" t="s">
        <v>28</v>
      </c>
      <c r="B22" s="4">
        <v>0.83333333333333337</v>
      </c>
      <c r="C22" s="4">
        <v>0.875</v>
      </c>
      <c r="D22" s="5">
        <v>0.83194736796199487</v>
      </c>
      <c r="E22" s="5">
        <v>0.67279221930839606</v>
      </c>
      <c r="F22" s="5">
        <v>0.69208375247852905</v>
      </c>
      <c r="G22" s="5">
        <v>0.53534004547119685</v>
      </c>
      <c r="H22" s="5">
        <v>1.0055711664931941</v>
      </c>
      <c r="I22" s="5">
        <v>1.1550805485617262</v>
      </c>
      <c r="J22" s="5">
        <v>1.1261432488065266</v>
      </c>
    </row>
    <row r="23" spans="1:10" x14ac:dyDescent="0.35">
      <c r="A23" t="s">
        <v>28</v>
      </c>
      <c r="B23" s="4">
        <v>0.875</v>
      </c>
      <c r="C23" s="4">
        <v>0.91666666666666663</v>
      </c>
      <c r="D23" s="5">
        <v>0.74513546869639558</v>
      </c>
      <c r="E23" s="5">
        <v>0.68002654424719589</v>
      </c>
      <c r="F23" s="5">
        <v>0.64385491955319618</v>
      </c>
      <c r="G23" s="5">
        <v>0.49916842077719703</v>
      </c>
      <c r="H23" s="5">
        <v>0.85365034277839458</v>
      </c>
      <c r="I23" s="5">
        <v>0.97422242509172752</v>
      </c>
      <c r="J23" s="5">
        <v>1.1840178483169261</v>
      </c>
    </row>
    <row r="24" spans="1:10" x14ac:dyDescent="0.35">
      <c r="A24" t="s">
        <v>28</v>
      </c>
      <c r="B24" s="4">
        <v>0.91666666666666663</v>
      </c>
      <c r="C24" s="4">
        <v>0.95833333333333337</v>
      </c>
      <c r="D24" s="5">
        <v>0.61732906144426303</v>
      </c>
      <c r="E24" s="5">
        <v>0.57392311181146327</v>
      </c>
      <c r="F24" s="5">
        <v>0.49434553748466364</v>
      </c>
      <c r="G24" s="5">
        <v>0.42200228809666412</v>
      </c>
      <c r="H24" s="5">
        <v>0.75236979363519541</v>
      </c>
      <c r="I24" s="5">
        <v>0.98386819167679396</v>
      </c>
      <c r="J24" s="5">
        <v>0.95251945027532769</v>
      </c>
    </row>
    <row r="25" spans="1:10" x14ac:dyDescent="0.35">
      <c r="A25" t="s">
        <v>28</v>
      </c>
      <c r="B25" s="4">
        <v>0.95833333333333337</v>
      </c>
      <c r="C25" s="4">
        <v>0</v>
      </c>
      <c r="D25" s="5">
        <v>0.47746544596079715</v>
      </c>
      <c r="E25" s="5">
        <v>0.46540823772946383</v>
      </c>
      <c r="F25" s="5">
        <v>0.37859633846386437</v>
      </c>
      <c r="G25" s="5">
        <v>0.40271075492653086</v>
      </c>
      <c r="H25" s="5">
        <v>0.66314645272332917</v>
      </c>
      <c r="I25" s="5">
        <v>0.71378672729492898</v>
      </c>
      <c r="J25" s="5">
        <v>0.78371853503666189</v>
      </c>
    </row>
    <row r="26" spans="1:10" x14ac:dyDescent="0.35">
      <c r="A26" t="s">
        <v>29</v>
      </c>
      <c r="B26" s="4">
        <v>0</v>
      </c>
      <c r="C26" s="4">
        <v>4.1666666666666664E-2</v>
      </c>
      <c r="D26" s="5">
        <v>0.40528664443501172</v>
      </c>
      <c r="E26" s="5">
        <v>0.28082854102583493</v>
      </c>
      <c r="F26" s="5">
        <v>0.33827074259930112</v>
      </c>
      <c r="G26" s="5">
        <v>0.29040224128807929</v>
      </c>
      <c r="H26" s="5">
        <v>0.309549641812568</v>
      </c>
      <c r="I26" s="5">
        <v>0.54889214836867728</v>
      </c>
      <c r="J26" s="5">
        <v>0.67015901835710601</v>
      </c>
    </row>
    <row r="27" spans="1:10" x14ac:dyDescent="0.35">
      <c r="A27" t="s">
        <v>29</v>
      </c>
      <c r="B27" s="4">
        <v>4.1666666666666664E-2</v>
      </c>
      <c r="C27" s="4">
        <v>8.3333333333333329E-2</v>
      </c>
      <c r="D27" s="5">
        <v>0.27444607418433864</v>
      </c>
      <c r="E27" s="5">
        <v>0.29359347470882735</v>
      </c>
      <c r="F27" s="5">
        <v>0.26806360734284235</v>
      </c>
      <c r="G27" s="5">
        <v>0.26806360734284235</v>
      </c>
      <c r="H27" s="5">
        <v>0.21700387261087245</v>
      </c>
      <c r="I27" s="5">
        <v>0.50102364705745539</v>
      </c>
      <c r="J27" s="5">
        <v>0.40528664443501161</v>
      </c>
    </row>
    <row r="28" spans="1:10" x14ac:dyDescent="0.35">
      <c r="A28" t="s">
        <v>29</v>
      </c>
      <c r="B28" s="4">
        <v>8.3333333333333329E-2</v>
      </c>
      <c r="C28" s="4">
        <v>0.125</v>
      </c>
      <c r="D28" s="5">
        <v>0.26168114050134611</v>
      </c>
      <c r="E28" s="5">
        <v>0.22976880629386492</v>
      </c>
      <c r="F28" s="5">
        <v>0.22338633945236866</v>
      </c>
      <c r="G28" s="5">
        <v>0.21381263919012428</v>
      </c>
      <c r="H28" s="5">
        <v>0.23296003971461304</v>
      </c>
      <c r="I28" s="5">
        <v>0.34146197602004924</v>
      </c>
      <c r="J28" s="5">
        <v>0.4116691112765079</v>
      </c>
    </row>
    <row r="29" spans="1:10" x14ac:dyDescent="0.35">
      <c r="A29" t="s">
        <v>29</v>
      </c>
      <c r="B29" s="4">
        <v>0.125</v>
      </c>
      <c r="C29" s="4">
        <v>0.16666666666666666</v>
      </c>
      <c r="D29" s="5">
        <v>0.26487237392209428</v>
      </c>
      <c r="E29" s="5">
        <v>0.22976880629386487</v>
      </c>
      <c r="F29" s="5">
        <v>0.1882827718241393</v>
      </c>
      <c r="G29" s="5">
        <v>0.16275290445815432</v>
      </c>
      <c r="H29" s="5">
        <v>0.20423893892787992</v>
      </c>
      <c r="I29" s="5">
        <v>0.34784444286154542</v>
      </c>
      <c r="J29" s="5">
        <v>0.33507950917855295</v>
      </c>
    </row>
    <row r="30" spans="1:10" x14ac:dyDescent="0.35">
      <c r="A30" t="s">
        <v>29</v>
      </c>
      <c r="B30" s="4">
        <v>0.16666666666666666</v>
      </c>
      <c r="C30" s="4">
        <v>0.20833333333333334</v>
      </c>
      <c r="D30" s="5">
        <v>0.29040224128807923</v>
      </c>
      <c r="E30" s="5">
        <v>0.2776373076050867</v>
      </c>
      <c r="F30" s="5">
        <v>0.22338633945236866</v>
      </c>
      <c r="G30" s="5">
        <v>0.21700387261087239</v>
      </c>
      <c r="H30" s="5">
        <v>0.23615127313536116</v>
      </c>
      <c r="I30" s="5">
        <v>0.36060937654453801</v>
      </c>
      <c r="J30" s="5">
        <v>0.35422690970304177</v>
      </c>
    </row>
    <row r="31" spans="1:10" x14ac:dyDescent="0.35">
      <c r="A31" t="s">
        <v>29</v>
      </c>
      <c r="B31" s="4">
        <v>0.20833333333333334</v>
      </c>
      <c r="C31" s="4">
        <v>0.25</v>
      </c>
      <c r="D31" s="5">
        <v>0.42762527838024855</v>
      </c>
      <c r="E31" s="5">
        <v>0.31593210865406424</v>
      </c>
      <c r="F31" s="5">
        <v>0.26487237392209423</v>
      </c>
      <c r="G31" s="5">
        <v>0.36060937654453795</v>
      </c>
      <c r="H31" s="5">
        <v>0.23934250655610925</v>
      </c>
      <c r="I31" s="5">
        <v>0.53612721468568469</v>
      </c>
      <c r="J31" s="5">
        <v>0.45634637916698179</v>
      </c>
    </row>
    <row r="32" spans="1:10" x14ac:dyDescent="0.35">
      <c r="A32" t="s">
        <v>29</v>
      </c>
      <c r="B32" s="4">
        <v>0.25</v>
      </c>
      <c r="C32" s="4">
        <v>0.29166666666666669</v>
      </c>
      <c r="D32" s="5">
        <v>0.64143791757037283</v>
      </c>
      <c r="E32" s="5">
        <v>0.54889214836867739</v>
      </c>
      <c r="F32" s="5">
        <v>0.54570091494792916</v>
      </c>
      <c r="G32" s="5">
        <v>0.54889214836867728</v>
      </c>
      <c r="H32" s="5">
        <v>0.48187624653296673</v>
      </c>
      <c r="I32" s="5">
        <v>0.73717492019281672</v>
      </c>
      <c r="J32" s="5">
        <v>0.67654148519860224</v>
      </c>
    </row>
    <row r="33" spans="1:10" x14ac:dyDescent="0.35">
      <c r="A33" t="s">
        <v>29</v>
      </c>
      <c r="B33" s="4">
        <v>0.29166666666666669</v>
      </c>
      <c r="C33" s="4">
        <v>0.33333333333333331</v>
      </c>
      <c r="D33" s="5">
        <v>1.0531070288468809</v>
      </c>
      <c r="E33" s="5">
        <v>0.83291192281526039</v>
      </c>
      <c r="F33" s="5">
        <v>0.7850434215040385</v>
      </c>
      <c r="G33" s="5">
        <v>0.7180275196683279</v>
      </c>
      <c r="H33" s="5">
        <v>0.77866095466254237</v>
      </c>
      <c r="I33" s="5">
        <v>1.2669196680370047</v>
      </c>
      <c r="J33" s="5">
        <v>0.99885606069416277</v>
      </c>
    </row>
    <row r="34" spans="1:10" x14ac:dyDescent="0.35">
      <c r="A34" t="s">
        <v>29</v>
      </c>
      <c r="B34" s="4">
        <v>0.33333333333333331</v>
      </c>
      <c r="C34" s="4">
        <v>0.375</v>
      </c>
      <c r="D34" s="5">
        <v>0.81695575571151968</v>
      </c>
      <c r="E34" s="5">
        <v>0.63186421730812847</v>
      </c>
      <c r="F34" s="5">
        <v>0.60314311652139541</v>
      </c>
      <c r="G34" s="5">
        <v>0.48187624653296662</v>
      </c>
      <c r="H34" s="5">
        <v>0.51059734731969975</v>
      </c>
      <c r="I34" s="5">
        <v>1.7487959145699712</v>
      </c>
      <c r="J34" s="5">
        <v>1.5573219093250843</v>
      </c>
    </row>
    <row r="35" spans="1:10" x14ac:dyDescent="0.35">
      <c r="A35" t="s">
        <v>29</v>
      </c>
      <c r="B35" s="4">
        <v>0.375</v>
      </c>
      <c r="C35" s="4">
        <v>0.41666666666666669</v>
      </c>
      <c r="D35" s="5">
        <v>1.030768394901644</v>
      </c>
      <c r="E35" s="5">
        <v>0.68292395204009848</v>
      </c>
      <c r="F35" s="5">
        <v>0.62229051704588412</v>
      </c>
      <c r="G35" s="5">
        <v>0.54570091494792916</v>
      </c>
      <c r="H35" s="5">
        <v>0.55208338178942529</v>
      </c>
      <c r="I35" s="5">
        <v>2.0200507553335614</v>
      </c>
      <c r="J35" s="5">
        <v>1.7998556493019415</v>
      </c>
    </row>
    <row r="36" spans="1:10" x14ac:dyDescent="0.35">
      <c r="A36" t="s">
        <v>29</v>
      </c>
      <c r="B36" s="4">
        <v>0.41666666666666669</v>
      </c>
      <c r="C36" s="4">
        <v>0.45833333333333331</v>
      </c>
      <c r="D36" s="5">
        <v>0.97013495990742971</v>
      </c>
      <c r="E36" s="5">
        <v>0.59995188310064729</v>
      </c>
      <c r="F36" s="5">
        <v>0.64143791757037283</v>
      </c>
      <c r="G36" s="5">
        <v>0.38294801048977484</v>
      </c>
      <c r="H36" s="5">
        <v>0.44039021206324108</v>
      </c>
      <c r="I36" s="5">
        <v>2.0264332221750583</v>
      </c>
      <c r="J36" s="5">
        <v>1.8668715511376517</v>
      </c>
    </row>
    <row r="37" spans="1:10" x14ac:dyDescent="0.35">
      <c r="A37" t="s">
        <v>29</v>
      </c>
      <c r="B37" s="4">
        <v>0.45833333333333331</v>
      </c>
      <c r="C37" s="4">
        <v>0.5</v>
      </c>
      <c r="D37" s="5">
        <v>0.91269275833396357</v>
      </c>
      <c r="E37" s="5">
        <v>0.56484831547241798</v>
      </c>
      <c r="F37" s="5">
        <v>0.5520833817894254</v>
      </c>
      <c r="G37" s="5">
        <v>0.53293598126493658</v>
      </c>
      <c r="H37" s="5">
        <v>0.57442201573466223</v>
      </c>
      <c r="I37" s="5">
        <v>1.7966644158811924</v>
      </c>
      <c r="J37" s="5">
        <v>1.592425476953313</v>
      </c>
    </row>
    <row r="38" spans="1:10" x14ac:dyDescent="0.35">
      <c r="A38" t="s">
        <v>29</v>
      </c>
      <c r="B38" s="4">
        <v>0.5</v>
      </c>
      <c r="C38" s="4">
        <v>0.54166666666666663</v>
      </c>
      <c r="D38" s="5">
        <v>0.78185218808329049</v>
      </c>
      <c r="E38" s="5">
        <v>0.59676064967989917</v>
      </c>
      <c r="F38" s="5">
        <v>0.52974474784418857</v>
      </c>
      <c r="G38" s="5">
        <v>0.43081651180099673</v>
      </c>
      <c r="H38" s="5">
        <v>0.49783241363670733</v>
      </c>
      <c r="I38" s="5">
        <v>1.5668956095873283</v>
      </c>
      <c r="J38" s="5">
        <v>1.4073339385499226</v>
      </c>
    </row>
    <row r="39" spans="1:10" x14ac:dyDescent="0.35">
      <c r="A39" t="s">
        <v>29</v>
      </c>
      <c r="B39" s="4">
        <v>0.54166666666666663</v>
      </c>
      <c r="C39" s="4">
        <v>0.58333333333333337</v>
      </c>
      <c r="D39" s="5">
        <v>0.7020713525645873</v>
      </c>
      <c r="E39" s="5">
        <v>0.54570091494792916</v>
      </c>
      <c r="F39" s="5">
        <v>0.42443404495950043</v>
      </c>
      <c r="G39" s="5">
        <v>0.44677267890473732</v>
      </c>
      <c r="H39" s="5">
        <v>0.47868501311221867</v>
      </c>
      <c r="I39" s="5">
        <v>1.4679673735441365</v>
      </c>
      <c r="J39" s="5">
        <v>1.2573459677747603</v>
      </c>
    </row>
    <row r="40" spans="1:10" x14ac:dyDescent="0.35">
      <c r="A40" t="s">
        <v>29</v>
      </c>
      <c r="B40" s="4">
        <v>0.58333333333333337</v>
      </c>
      <c r="C40" s="4">
        <v>0.625</v>
      </c>
      <c r="D40" s="5">
        <v>0.82652945597376426</v>
      </c>
      <c r="E40" s="5">
        <v>0.52655351442344045</v>
      </c>
      <c r="F40" s="5">
        <v>0.41486034469725602</v>
      </c>
      <c r="G40" s="5">
        <v>0.39571294417276737</v>
      </c>
      <c r="H40" s="5">
        <v>0.42124281153875237</v>
      </c>
      <c r="I40" s="5">
        <v>1.3754216043424408</v>
      </c>
      <c r="J40" s="5">
        <v>1.3020232356652339</v>
      </c>
    </row>
    <row r="41" spans="1:10" x14ac:dyDescent="0.35">
      <c r="A41" t="s">
        <v>29</v>
      </c>
      <c r="B41" s="4">
        <v>0.625</v>
      </c>
      <c r="C41" s="4">
        <v>0.66666666666666663</v>
      </c>
      <c r="D41" s="5">
        <v>0.60633434994214341</v>
      </c>
      <c r="E41" s="5">
        <v>0.47868501311221856</v>
      </c>
      <c r="F41" s="5">
        <v>0.37018307680678231</v>
      </c>
      <c r="G41" s="5">
        <v>0.46592007942922609</v>
      </c>
      <c r="H41" s="5">
        <v>0.45634637916698167</v>
      </c>
      <c r="I41" s="5">
        <v>1.0977842967373546</v>
      </c>
      <c r="J41" s="5">
        <v>1.209477466463539</v>
      </c>
    </row>
    <row r="42" spans="1:10" x14ac:dyDescent="0.35">
      <c r="A42" t="s">
        <v>29</v>
      </c>
      <c r="B42" s="4">
        <v>0.66666666666666663</v>
      </c>
      <c r="C42" s="4">
        <v>0.70833333333333337</v>
      </c>
      <c r="D42" s="5">
        <v>0.74993985387580919</v>
      </c>
      <c r="E42" s="5">
        <v>0.51697981416119609</v>
      </c>
      <c r="F42" s="5">
        <v>0.50421488047820351</v>
      </c>
      <c r="G42" s="5">
        <v>0.43081651180099667</v>
      </c>
      <c r="H42" s="5">
        <v>0.44039021206324108</v>
      </c>
      <c r="I42" s="5">
        <v>1.2222424001465315</v>
      </c>
      <c r="J42" s="5">
        <v>1.3754216043424417</v>
      </c>
    </row>
    <row r="43" spans="1:10" x14ac:dyDescent="0.35">
      <c r="A43" t="s">
        <v>29</v>
      </c>
      <c r="B43" s="4">
        <v>0.70833333333333337</v>
      </c>
      <c r="C43" s="4">
        <v>0.75</v>
      </c>
      <c r="D43" s="5">
        <v>0.72440998650982413</v>
      </c>
      <c r="E43" s="5">
        <v>0.58718694941765481</v>
      </c>
      <c r="F43" s="5">
        <v>0.47230254627072238</v>
      </c>
      <c r="G43" s="5">
        <v>0.46592007942922609</v>
      </c>
      <c r="H43" s="5">
        <v>0.48825871337446303</v>
      </c>
      <c r="I43" s="5">
        <v>1.247772267512516</v>
      </c>
      <c r="J43" s="5">
        <v>1.3881865380254335</v>
      </c>
    </row>
    <row r="44" spans="1:10" x14ac:dyDescent="0.35">
      <c r="A44" t="s">
        <v>29</v>
      </c>
      <c r="B44" s="4">
        <v>0.75</v>
      </c>
      <c r="C44" s="4">
        <v>0.79166666666666663</v>
      </c>
      <c r="D44" s="5">
        <v>0.93184015885845217</v>
      </c>
      <c r="E44" s="5">
        <v>0.74355738703431296</v>
      </c>
      <c r="F44" s="5">
        <v>0.59995188310064729</v>
      </c>
      <c r="G44" s="5">
        <v>0.64143791757037283</v>
      </c>
      <c r="H44" s="5">
        <v>0.92226645859620782</v>
      </c>
      <c r="I44" s="5">
        <v>1.2318161004087758</v>
      </c>
      <c r="J44" s="5">
        <v>1.5222183416968551</v>
      </c>
    </row>
    <row r="45" spans="1:10" x14ac:dyDescent="0.35">
      <c r="A45" t="s">
        <v>29</v>
      </c>
      <c r="B45" s="4">
        <v>0.79166666666666663</v>
      </c>
      <c r="C45" s="4">
        <v>0.83333333333333337</v>
      </c>
      <c r="D45" s="5">
        <v>1.0977842967373548</v>
      </c>
      <c r="E45" s="5">
        <v>0.92864892543770405</v>
      </c>
      <c r="F45" s="5">
        <v>0.88397165754723028</v>
      </c>
      <c r="G45" s="5">
        <v>0.80419082202852732</v>
      </c>
      <c r="H45" s="5">
        <v>1.4966884743308695</v>
      </c>
      <c r="I45" s="5">
        <v>1.3722303709216928</v>
      </c>
      <c r="J45" s="5">
        <v>1.5030709411723662</v>
      </c>
    </row>
    <row r="46" spans="1:10" x14ac:dyDescent="0.35">
      <c r="A46" t="s">
        <v>29</v>
      </c>
      <c r="B46" s="4">
        <v>0.83333333333333337</v>
      </c>
      <c r="C46" s="4">
        <v>0.875</v>
      </c>
      <c r="D46" s="5">
        <v>1.1009755301581028</v>
      </c>
      <c r="E46" s="5">
        <v>0.89035412438872663</v>
      </c>
      <c r="F46" s="5">
        <v>0.91588399175471147</v>
      </c>
      <c r="G46" s="5">
        <v>0.70845381940608343</v>
      </c>
      <c r="H46" s="5">
        <v>1.3307443364519675</v>
      </c>
      <c r="I46" s="5">
        <v>1.5286008085383505</v>
      </c>
      <c r="J46" s="5">
        <v>1.4903060074893735</v>
      </c>
    </row>
    <row r="47" spans="1:10" x14ac:dyDescent="0.35">
      <c r="A47" t="s">
        <v>29</v>
      </c>
      <c r="B47" s="4">
        <v>0.875</v>
      </c>
      <c r="C47" s="4">
        <v>0.91666666666666663</v>
      </c>
      <c r="D47" s="5">
        <v>0.9860911270111703</v>
      </c>
      <c r="E47" s="5">
        <v>0.89992782465097099</v>
      </c>
      <c r="F47" s="5">
        <v>0.8520593233397491</v>
      </c>
      <c r="G47" s="5">
        <v>0.66058531809486165</v>
      </c>
      <c r="H47" s="5">
        <v>1.129696630944836</v>
      </c>
      <c r="I47" s="5">
        <v>1.2892583019822415</v>
      </c>
      <c r="J47" s="5">
        <v>1.5668956095873281</v>
      </c>
    </row>
    <row r="48" spans="1:10" x14ac:dyDescent="0.35">
      <c r="A48" t="s">
        <v>29</v>
      </c>
      <c r="B48" s="4">
        <v>0.91666666666666663</v>
      </c>
      <c r="C48" s="4">
        <v>0.95833333333333337</v>
      </c>
      <c r="D48" s="5">
        <v>0.81695575571151968</v>
      </c>
      <c r="E48" s="5">
        <v>0.75951355413805344</v>
      </c>
      <c r="F48" s="5">
        <v>0.65420285125336541</v>
      </c>
      <c r="G48" s="5">
        <v>0.55846584863092164</v>
      </c>
      <c r="H48" s="5">
        <v>0.99566482727341488</v>
      </c>
      <c r="I48" s="5">
        <v>1.3020232356652339</v>
      </c>
      <c r="J48" s="5">
        <v>1.2605372011955085</v>
      </c>
    </row>
    <row r="49" spans="1:10" x14ac:dyDescent="0.35">
      <c r="A49" t="s">
        <v>29</v>
      </c>
      <c r="B49" s="4">
        <v>0.95833333333333337</v>
      </c>
      <c r="C49" s="4">
        <v>0</v>
      </c>
      <c r="D49" s="5">
        <v>0.63186421730812858</v>
      </c>
      <c r="E49" s="5">
        <v>0.61590805020438766</v>
      </c>
      <c r="F49" s="5">
        <v>0.50102364705745539</v>
      </c>
      <c r="G49" s="5">
        <v>0.53293598126493658</v>
      </c>
      <c r="H49" s="5">
        <v>0.87758919070573416</v>
      </c>
      <c r="I49" s="5">
        <v>0.94460509254144454</v>
      </c>
      <c r="J49" s="5">
        <v>1.03715086174314</v>
      </c>
    </row>
    <row r="50" spans="1:10" x14ac:dyDescent="0.35">
      <c r="A50" t="s">
        <v>30</v>
      </c>
      <c r="B50" s="4">
        <v>0</v>
      </c>
      <c r="C50" s="4">
        <v>4.1666666666666664E-2</v>
      </c>
      <c r="D50" s="5">
        <v>0.4211083822255301</v>
      </c>
      <c r="E50" s="5">
        <v>0.29179163492792631</v>
      </c>
      <c r="F50" s="5">
        <v>0.35147628752682036</v>
      </c>
      <c r="G50" s="5">
        <v>0.30173907702774205</v>
      </c>
      <c r="H50" s="5">
        <v>0.32163396122737342</v>
      </c>
      <c r="I50" s="5">
        <v>0.57032001372276531</v>
      </c>
      <c r="J50" s="5">
        <v>0.69632094698709701</v>
      </c>
    </row>
    <row r="51" spans="1:10" x14ac:dyDescent="0.35">
      <c r="A51" t="s">
        <v>30</v>
      </c>
      <c r="B51" s="4">
        <v>4.1666666666666664E-2</v>
      </c>
      <c r="C51" s="4">
        <v>8.3333333333333329E-2</v>
      </c>
      <c r="D51" s="5">
        <v>0.2851600068613826</v>
      </c>
      <c r="E51" s="5">
        <v>0.30505489106101391</v>
      </c>
      <c r="F51" s="5">
        <v>0.27852837879483877</v>
      </c>
      <c r="G51" s="5">
        <v>0.27852837879483877</v>
      </c>
      <c r="H51" s="5">
        <v>0.22547535426248855</v>
      </c>
      <c r="I51" s="5">
        <v>0.52058280322368677</v>
      </c>
      <c r="J51" s="5">
        <v>0.42110838222552999</v>
      </c>
    </row>
    <row r="52" spans="1:10" x14ac:dyDescent="0.35">
      <c r="A52" t="s">
        <v>30</v>
      </c>
      <c r="B52" s="4">
        <v>8.3333333333333329E-2</v>
      </c>
      <c r="C52" s="4">
        <v>0.125</v>
      </c>
      <c r="D52" s="5">
        <v>0.271896750728295</v>
      </c>
      <c r="E52" s="5">
        <v>0.23873861039557603</v>
      </c>
      <c r="F52" s="5">
        <v>0.23210698232903229</v>
      </c>
      <c r="G52" s="5">
        <v>0.22215954022921663</v>
      </c>
      <c r="H52" s="5">
        <v>0.24205442442884803</v>
      </c>
      <c r="I52" s="5">
        <v>0.35479210156009228</v>
      </c>
      <c r="J52" s="5">
        <v>0.42774001029207392</v>
      </c>
    </row>
    <row r="53" spans="1:10" x14ac:dyDescent="0.35">
      <c r="A53" t="s">
        <v>30</v>
      </c>
      <c r="B53" s="4">
        <v>0.125</v>
      </c>
      <c r="C53" s="4">
        <v>0.16666666666666666</v>
      </c>
      <c r="D53" s="5">
        <v>0.27521256476156686</v>
      </c>
      <c r="E53" s="5">
        <v>0.23873861039557609</v>
      </c>
      <c r="F53" s="5">
        <v>0.19563302796304158</v>
      </c>
      <c r="G53" s="5">
        <v>0.16910651569686644</v>
      </c>
      <c r="H53" s="5">
        <v>0.21221209812940098</v>
      </c>
      <c r="I53" s="5">
        <v>0.36142372962663605</v>
      </c>
      <c r="J53" s="5">
        <v>0.34816047349354862</v>
      </c>
    </row>
    <row r="54" spans="1:10" x14ac:dyDescent="0.35">
      <c r="A54" t="s">
        <v>30</v>
      </c>
      <c r="B54" s="4">
        <v>0.16666666666666666</v>
      </c>
      <c r="C54" s="4">
        <v>0.20833333333333334</v>
      </c>
      <c r="D54" s="5">
        <v>0.30173907702774194</v>
      </c>
      <c r="E54" s="5">
        <v>0.2884758208946544</v>
      </c>
      <c r="F54" s="5">
        <v>0.23210698232903237</v>
      </c>
      <c r="G54" s="5">
        <v>0.22547535426248855</v>
      </c>
      <c r="H54" s="5">
        <v>0.24537023846211983</v>
      </c>
      <c r="I54" s="5">
        <v>0.37468698575972359</v>
      </c>
      <c r="J54" s="5">
        <v>0.36805535769317993</v>
      </c>
    </row>
    <row r="55" spans="1:10" x14ac:dyDescent="0.35">
      <c r="A55" t="s">
        <v>30</v>
      </c>
      <c r="B55" s="4">
        <v>0.20833333333333334</v>
      </c>
      <c r="C55" s="4">
        <v>0.25</v>
      </c>
      <c r="D55" s="5">
        <v>0.44431908045843332</v>
      </c>
      <c r="E55" s="5">
        <v>0.32826558929391719</v>
      </c>
      <c r="F55" s="5">
        <v>0.27521256476156691</v>
      </c>
      <c r="G55" s="5">
        <v>0.37468698575972359</v>
      </c>
      <c r="H55" s="5">
        <v>0.24868605249539175</v>
      </c>
      <c r="I55" s="5">
        <v>0.55705675758967765</v>
      </c>
      <c r="J55" s="5">
        <v>0.47416140675788038</v>
      </c>
    </row>
    <row r="56" spans="1:10" x14ac:dyDescent="0.35">
      <c r="A56" t="s">
        <v>30</v>
      </c>
      <c r="B56" s="4">
        <v>0.25</v>
      </c>
      <c r="C56" s="4">
        <v>0.29166666666666669</v>
      </c>
      <c r="D56" s="5">
        <v>0.66647862068765007</v>
      </c>
      <c r="E56" s="5">
        <v>0.57032001372276508</v>
      </c>
      <c r="F56" s="5">
        <v>0.56700419968949334</v>
      </c>
      <c r="G56" s="5">
        <v>0.5703200137227652</v>
      </c>
      <c r="H56" s="5">
        <v>0.50068791902405563</v>
      </c>
      <c r="I56" s="5">
        <v>0.76595304168580691</v>
      </c>
      <c r="J56" s="5">
        <v>0.70295257505364084</v>
      </c>
    </row>
    <row r="57" spans="1:10" x14ac:dyDescent="0.35">
      <c r="A57" t="s">
        <v>30</v>
      </c>
      <c r="B57" s="4">
        <v>0.29166666666666669</v>
      </c>
      <c r="C57" s="4">
        <v>0.33333333333333331</v>
      </c>
      <c r="D57" s="5">
        <v>1.0942186309797242</v>
      </c>
      <c r="E57" s="5">
        <v>0.86542746268396387</v>
      </c>
      <c r="F57" s="5">
        <v>0.81569025218488533</v>
      </c>
      <c r="G57" s="5">
        <v>0.74605815748617543</v>
      </c>
      <c r="H57" s="5">
        <v>0.80905862411834151</v>
      </c>
      <c r="I57" s="5">
        <v>1.3163781712089411</v>
      </c>
      <c r="J57" s="5">
        <v>1.0378497924141017</v>
      </c>
    </row>
    <row r="58" spans="1:10" x14ac:dyDescent="0.35">
      <c r="A58" t="s">
        <v>30</v>
      </c>
      <c r="B58" s="4">
        <v>0.33333333333333331</v>
      </c>
      <c r="C58" s="4">
        <v>0.375</v>
      </c>
      <c r="D58" s="5">
        <v>0.84884839251760391</v>
      </c>
      <c r="E58" s="5">
        <v>0.65653117858783461</v>
      </c>
      <c r="F58" s="5">
        <v>0.62668885228838733</v>
      </c>
      <c r="G58" s="5">
        <v>0.50068791902405541</v>
      </c>
      <c r="H58" s="5">
        <v>0.53053024532350246</v>
      </c>
      <c r="I58" s="5">
        <v>1.8170660902329958</v>
      </c>
      <c r="J58" s="5">
        <v>1.6181172482366826</v>
      </c>
    </row>
    <row r="59" spans="1:10" x14ac:dyDescent="0.35">
      <c r="A59" t="s">
        <v>30</v>
      </c>
      <c r="B59" s="4">
        <v>0.375</v>
      </c>
      <c r="C59" s="4">
        <v>0.41666666666666669</v>
      </c>
      <c r="D59" s="5">
        <v>1.0710079327468209</v>
      </c>
      <c r="E59" s="5">
        <v>0.70958420312018455</v>
      </c>
      <c r="F59" s="5">
        <v>0.6465837364880187</v>
      </c>
      <c r="G59" s="5">
        <v>0.56700419968949323</v>
      </c>
      <c r="H59" s="5">
        <v>0.57363582775603694</v>
      </c>
      <c r="I59" s="5">
        <v>2.0989102830611071</v>
      </c>
      <c r="J59" s="5">
        <v>1.8701191147653462</v>
      </c>
    </row>
    <row r="60" spans="1:10" x14ac:dyDescent="0.35">
      <c r="A60" t="s">
        <v>30</v>
      </c>
      <c r="B60" s="4">
        <v>0.41666666666666669</v>
      </c>
      <c r="C60" s="4">
        <v>0.45833333333333331</v>
      </c>
      <c r="D60" s="5">
        <v>1.008007466114655</v>
      </c>
      <c r="E60" s="5">
        <v>0.62337303825511547</v>
      </c>
      <c r="F60" s="5">
        <v>0.66647862068765018</v>
      </c>
      <c r="G60" s="5">
        <v>0.39789768399262687</v>
      </c>
      <c r="H60" s="5">
        <v>0.45758233659152087</v>
      </c>
      <c r="I60" s="5">
        <v>2.1055419111276508</v>
      </c>
      <c r="J60" s="5">
        <v>1.9397512094640559</v>
      </c>
    </row>
    <row r="61" spans="1:10" x14ac:dyDescent="0.35">
      <c r="A61" t="s">
        <v>30</v>
      </c>
      <c r="B61" s="4">
        <v>0.45833333333333331</v>
      </c>
      <c r="C61" s="4">
        <v>0.5</v>
      </c>
      <c r="D61" s="5">
        <v>0.94832281351576087</v>
      </c>
      <c r="E61" s="5">
        <v>0.5868990838891246</v>
      </c>
      <c r="F61" s="5">
        <v>0.57363582775603716</v>
      </c>
      <c r="G61" s="5">
        <v>0.55374094355640568</v>
      </c>
      <c r="H61" s="5">
        <v>0.59684652598894039</v>
      </c>
      <c r="I61" s="5">
        <v>1.866803300732075</v>
      </c>
      <c r="J61" s="5">
        <v>1.6545912026026737</v>
      </c>
    </row>
    <row r="62" spans="1:10" x14ac:dyDescent="0.35">
      <c r="A62" t="s">
        <v>30</v>
      </c>
      <c r="B62" s="4">
        <v>0.5</v>
      </c>
      <c r="C62" s="4">
        <v>0.54166666666666663</v>
      </c>
      <c r="D62" s="5">
        <v>0.81237443815161348</v>
      </c>
      <c r="E62" s="5">
        <v>0.62005722422184362</v>
      </c>
      <c r="F62" s="5">
        <v>0.55042512952313372</v>
      </c>
      <c r="G62" s="5">
        <v>0.44763489449170518</v>
      </c>
      <c r="H62" s="5">
        <v>0.51726698919041503</v>
      </c>
      <c r="I62" s="5">
        <v>1.6280646903364988</v>
      </c>
      <c r="J62" s="5">
        <v>1.4622739886729041</v>
      </c>
    </row>
    <row r="63" spans="1:10" x14ac:dyDescent="0.35">
      <c r="A63" t="s">
        <v>30</v>
      </c>
      <c r="B63" s="4">
        <v>0.54166666666666663</v>
      </c>
      <c r="C63" s="4">
        <v>0.58333333333333337</v>
      </c>
      <c r="D63" s="5">
        <v>0.72947908731981614</v>
      </c>
      <c r="E63" s="5">
        <v>0.56700419968949334</v>
      </c>
      <c r="F63" s="5">
        <v>0.44100326642516152</v>
      </c>
      <c r="G63" s="5">
        <v>0.46421396465806464</v>
      </c>
      <c r="H63" s="5">
        <v>0.49737210499078349</v>
      </c>
      <c r="I63" s="5">
        <v>1.5252744553050699</v>
      </c>
      <c r="J63" s="5">
        <v>1.3064307291091253</v>
      </c>
    </row>
    <row r="64" spans="1:10" x14ac:dyDescent="0.35">
      <c r="A64" t="s">
        <v>30</v>
      </c>
      <c r="B64" s="4">
        <v>0.58333333333333337</v>
      </c>
      <c r="C64" s="4">
        <v>0.625</v>
      </c>
      <c r="D64" s="5">
        <v>0.85879583461742004</v>
      </c>
      <c r="E64" s="5">
        <v>0.54710931548986197</v>
      </c>
      <c r="F64" s="5">
        <v>0.43105582432534578</v>
      </c>
      <c r="G64" s="5">
        <v>0.41116094012571447</v>
      </c>
      <c r="H64" s="5">
        <v>0.43768745239188961</v>
      </c>
      <c r="I64" s="5">
        <v>1.4291158483401853</v>
      </c>
      <c r="J64" s="5">
        <v>1.3528521255749315</v>
      </c>
    </row>
    <row r="65" spans="1:10" x14ac:dyDescent="0.35">
      <c r="A65" t="s">
        <v>30</v>
      </c>
      <c r="B65" s="4">
        <v>0.625</v>
      </c>
      <c r="C65" s="4">
        <v>0.66666666666666663</v>
      </c>
      <c r="D65" s="5">
        <v>0.6300046663216593</v>
      </c>
      <c r="E65" s="5">
        <v>0.4973721049907836</v>
      </c>
      <c r="F65" s="5">
        <v>0.38463442785953933</v>
      </c>
      <c r="G65" s="5">
        <v>0.48410884885769606</v>
      </c>
      <c r="H65" s="5">
        <v>0.47416140675788032</v>
      </c>
      <c r="I65" s="5">
        <v>1.1406400274455304</v>
      </c>
      <c r="J65" s="5">
        <v>1.2566935186100467</v>
      </c>
    </row>
    <row r="66" spans="1:10" x14ac:dyDescent="0.35">
      <c r="A66" t="s">
        <v>30</v>
      </c>
      <c r="B66" s="4">
        <v>0.66666666666666663</v>
      </c>
      <c r="C66" s="4">
        <v>0.70833333333333337</v>
      </c>
      <c r="D66" s="5">
        <v>0.77921629781889423</v>
      </c>
      <c r="E66" s="5">
        <v>0.53716187339004617</v>
      </c>
      <c r="F66" s="5">
        <v>0.52389861725695863</v>
      </c>
      <c r="G66" s="5">
        <v>0.44763489449170513</v>
      </c>
      <c r="H66" s="5">
        <v>0.45758233659152087</v>
      </c>
      <c r="I66" s="5">
        <v>1.2699567747431344</v>
      </c>
      <c r="J66" s="5">
        <v>1.4291158483401851</v>
      </c>
    </row>
    <row r="67" spans="1:10" x14ac:dyDescent="0.35">
      <c r="A67" t="s">
        <v>30</v>
      </c>
      <c r="B67" s="4">
        <v>0.70833333333333337</v>
      </c>
      <c r="C67" s="4">
        <v>0.75</v>
      </c>
      <c r="D67" s="5">
        <v>0.7526897855527197</v>
      </c>
      <c r="E67" s="5">
        <v>0.61010978212202782</v>
      </c>
      <c r="F67" s="5">
        <v>0.49074047692423978</v>
      </c>
      <c r="G67" s="5">
        <v>0.48410884885769601</v>
      </c>
      <c r="H67" s="5">
        <v>0.50731954709059934</v>
      </c>
      <c r="I67" s="5">
        <v>1.2964832870093095</v>
      </c>
      <c r="J67" s="5">
        <v>1.4423791044732726</v>
      </c>
    </row>
    <row r="68" spans="1:10" x14ac:dyDescent="0.35">
      <c r="A68" t="s">
        <v>30</v>
      </c>
      <c r="B68" s="4">
        <v>0.75</v>
      </c>
      <c r="C68" s="4">
        <v>0.79166666666666663</v>
      </c>
      <c r="D68" s="5">
        <v>0.96821769771539212</v>
      </c>
      <c r="E68" s="5">
        <v>0.77258466975235041</v>
      </c>
      <c r="F68" s="5">
        <v>0.62337303825511559</v>
      </c>
      <c r="G68" s="5">
        <v>0.66647862068764985</v>
      </c>
      <c r="H68" s="5">
        <v>0.95827025561557655</v>
      </c>
      <c r="I68" s="5">
        <v>1.27990421684295</v>
      </c>
      <c r="J68" s="5">
        <v>1.5816432938706921</v>
      </c>
    </row>
    <row r="69" spans="1:10" x14ac:dyDescent="0.35">
      <c r="A69" t="s">
        <v>30</v>
      </c>
      <c r="B69" s="4">
        <v>0.79166666666666663</v>
      </c>
      <c r="C69" s="4">
        <v>0.83333333333333337</v>
      </c>
      <c r="D69" s="5">
        <v>1.1406400274455304</v>
      </c>
      <c r="E69" s="5">
        <v>0.96490188368212004</v>
      </c>
      <c r="F69" s="5">
        <v>0.91848048721631392</v>
      </c>
      <c r="G69" s="5">
        <v>0.8355851363845167</v>
      </c>
      <c r="H69" s="5">
        <v>1.5551167816045168</v>
      </c>
      <c r="I69" s="5">
        <v>1.4258000343069133</v>
      </c>
      <c r="J69" s="5">
        <v>1.5617484096710608</v>
      </c>
    </row>
    <row r="70" spans="1:10" x14ac:dyDescent="0.35">
      <c r="A70" t="s">
        <v>30</v>
      </c>
      <c r="B70" s="4">
        <v>0.83333333333333337</v>
      </c>
      <c r="C70" s="4">
        <v>0.875</v>
      </c>
      <c r="D70" s="5">
        <v>1.1439558414788029</v>
      </c>
      <c r="E70" s="5">
        <v>0.92511211528285764</v>
      </c>
      <c r="F70" s="5">
        <v>0.95163862754903272</v>
      </c>
      <c r="G70" s="5">
        <v>0.73611071538635997</v>
      </c>
      <c r="H70" s="5">
        <v>1.3826944518743787</v>
      </c>
      <c r="I70" s="5">
        <v>1.5882749219372356</v>
      </c>
      <c r="J70" s="5">
        <v>1.5484851535379731</v>
      </c>
    </row>
    <row r="71" spans="1:10" x14ac:dyDescent="0.35">
      <c r="A71" t="s">
        <v>30</v>
      </c>
      <c r="B71" s="4">
        <v>0.875</v>
      </c>
      <c r="C71" s="4">
        <v>0.91666666666666663</v>
      </c>
      <c r="D71" s="5">
        <v>1.0245865362810145</v>
      </c>
      <c r="E71" s="5">
        <v>0.93505955738267332</v>
      </c>
      <c r="F71" s="5">
        <v>0.8853223468835949</v>
      </c>
      <c r="G71" s="5">
        <v>0.68637350488728133</v>
      </c>
      <c r="H71" s="5">
        <v>1.1737981677782496</v>
      </c>
      <c r="I71" s="5">
        <v>1.3395888694418441</v>
      </c>
      <c r="J71" s="5">
        <v>1.6280646903364986</v>
      </c>
    </row>
    <row r="72" spans="1:10" x14ac:dyDescent="0.35">
      <c r="A72" t="s">
        <v>30</v>
      </c>
      <c r="B72" s="4">
        <v>0.91666666666666663</v>
      </c>
      <c r="C72" s="4">
        <v>0.95833333333333337</v>
      </c>
      <c r="D72" s="5">
        <v>0.84884839251760447</v>
      </c>
      <c r="E72" s="5">
        <v>0.78916373991871025</v>
      </c>
      <c r="F72" s="5">
        <v>0.6797418768207375</v>
      </c>
      <c r="G72" s="5">
        <v>0.58026745582258077</v>
      </c>
      <c r="H72" s="5">
        <v>1.0345339783808301</v>
      </c>
      <c r="I72" s="5">
        <v>1.3528521255749315</v>
      </c>
      <c r="J72" s="5">
        <v>1.3097465431423969</v>
      </c>
    </row>
    <row r="73" spans="1:10" x14ac:dyDescent="0.35">
      <c r="A73" t="s">
        <v>30</v>
      </c>
      <c r="B73" s="4">
        <v>0.95833333333333337</v>
      </c>
      <c r="C73" s="4">
        <v>0</v>
      </c>
      <c r="D73" s="5">
        <v>0.65653117858783439</v>
      </c>
      <c r="E73" s="5">
        <v>0.63995210842147521</v>
      </c>
      <c r="F73" s="5">
        <v>0.52058280322368689</v>
      </c>
      <c r="G73" s="5">
        <v>0.55374094355640568</v>
      </c>
      <c r="H73" s="5">
        <v>0.91184885914977021</v>
      </c>
      <c r="I73" s="5">
        <v>0.98148095384847978</v>
      </c>
      <c r="J73" s="5">
        <v>1.0776395608133646</v>
      </c>
    </row>
    <row r="74" spans="1:10" x14ac:dyDescent="0.35">
      <c r="A74" t="s">
        <v>31</v>
      </c>
      <c r="B74" s="4">
        <v>0</v>
      </c>
      <c r="C74" s="4">
        <v>4.1666666666666664E-2</v>
      </c>
      <c r="D74" s="5">
        <v>0.41486368816760388</v>
      </c>
      <c r="E74" s="5">
        <v>0.28746460282479641</v>
      </c>
      <c r="F74" s="5">
        <v>0.34626418067532294</v>
      </c>
      <c r="G74" s="5">
        <v>0.29726453246655077</v>
      </c>
      <c r="H74" s="5">
        <v>0.3168643917500597</v>
      </c>
      <c r="I74" s="5">
        <v>0.56186263279392024</v>
      </c>
      <c r="J74" s="5">
        <v>0.6859950749228092</v>
      </c>
    </row>
    <row r="75" spans="1:10" x14ac:dyDescent="0.35">
      <c r="A75" t="s">
        <v>31</v>
      </c>
      <c r="B75" s="4">
        <v>4.1666666666666664E-2</v>
      </c>
      <c r="C75" s="4">
        <v>8.3333333333333329E-2</v>
      </c>
      <c r="D75" s="5">
        <v>0.28093131639696006</v>
      </c>
      <c r="E75" s="5">
        <v>0.30053117568046894</v>
      </c>
      <c r="F75" s="5">
        <v>0.27439802996912377</v>
      </c>
      <c r="G75" s="5">
        <v>0.27439802996912382</v>
      </c>
      <c r="H75" s="5">
        <v>0.22213173854643356</v>
      </c>
      <c r="I75" s="5">
        <v>0.51286298458514812</v>
      </c>
      <c r="J75" s="5">
        <v>0.41486368816760388</v>
      </c>
    </row>
    <row r="76" spans="1:10" x14ac:dyDescent="0.35">
      <c r="A76" t="s">
        <v>31</v>
      </c>
      <c r="B76" s="4">
        <v>8.3333333333333329E-2</v>
      </c>
      <c r="C76" s="4">
        <v>0.125</v>
      </c>
      <c r="D76" s="5">
        <v>0.26786474354128748</v>
      </c>
      <c r="E76" s="5">
        <v>0.23519831140210615</v>
      </c>
      <c r="F76" s="5">
        <v>0.22866502497426983</v>
      </c>
      <c r="G76" s="5">
        <v>0.21886509533251544</v>
      </c>
      <c r="H76" s="5">
        <v>0.23846495461602427</v>
      </c>
      <c r="I76" s="5">
        <v>0.34953082388924106</v>
      </c>
      <c r="J76" s="5">
        <v>0.42139697459544018</v>
      </c>
    </row>
    <row r="77" spans="1:10" x14ac:dyDescent="0.35">
      <c r="A77" t="s">
        <v>31</v>
      </c>
      <c r="B77" s="4">
        <v>0.125</v>
      </c>
      <c r="C77" s="4">
        <v>0.16666666666666666</v>
      </c>
      <c r="D77" s="5">
        <v>0.27113138675520571</v>
      </c>
      <c r="E77" s="5">
        <v>0.23519831140210615</v>
      </c>
      <c r="F77" s="5">
        <v>0.1927319496211703</v>
      </c>
      <c r="G77" s="5">
        <v>0.16659880390982515</v>
      </c>
      <c r="H77" s="5">
        <v>0.20906516569076097</v>
      </c>
      <c r="I77" s="5">
        <v>0.3560641103170773</v>
      </c>
      <c r="J77" s="5">
        <v>0.34299753746140471</v>
      </c>
    </row>
    <row r="78" spans="1:10" x14ac:dyDescent="0.35">
      <c r="A78" t="s">
        <v>31</v>
      </c>
      <c r="B78" s="4">
        <v>0.16666666666666666</v>
      </c>
      <c r="C78" s="4">
        <v>0.20833333333333334</v>
      </c>
      <c r="D78" s="5">
        <v>0.29726453246655093</v>
      </c>
      <c r="E78" s="5">
        <v>0.28419795961087824</v>
      </c>
      <c r="F78" s="5">
        <v>0.2286650249742698</v>
      </c>
      <c r="G78" s="5">
        <v>0.22213173854643356</v>
      </c>
      <c r="H78" s="5">
        <v>0.24173159782994247</v>
      </c>
      <c r="I78" s="5">
        <v>0.36913068317274994</v>
      </c>
      <c r="J78" s="5">
        <v>0.36259739674491354</v>
      </c>
    </row>
    <row r="79" spans="1:10" x14ac:dyDescent="0.35">
      <c r="A79" t="s">
        <v>31</v>
      </c>
      <c r="B79" s="4">
        <v>0.20833333333333334</v>
      </c>
      <c r="C79" s="4">
        <v>0.25</v>
      </c>
      <c r="D79" s="5">
        <v>0.43773019066503083</v>
      </c>
      <c r="E79" s="5">
        <v>0.32339767817789594</v>
      </c>
      <c r="F79" s="5">
        <v>0.27113138675520571</v>
      </c>
      <c r="G79" s="5">
        <v>0.36913068317274994</v>
      </c>
      <c r="H79" s="5">
        <v>0.24499824104386056</v>
      </c>
      <c r="I79" s="5">
        <v>0.54879605993824754</v>
      </c>
      <c r="J79" s="5">
        <v>0.46712997959029412</v>
      </c>
    </row>
    <row r="80" spans="1:10" x14ac:dyDescent="0.35">
      <c r="A80" t="s">
        <v>31</v>
      </c>
      <c r="B80" s="4">
        <v>0.25</v>
      </c>
      <c r="C80" s="4">
        <v>0.29166666666666669</v>
      </c>
      <c r="D80" s="5">
        <v>0.65659528599754613</v>
      </c>
      <c r="E80" s="5">
        <v>0.56186263279392024</v>
      </c>
      <c r="F80" s="5">
        <v>0.55859598958000201</v>
      </c>
      <c r="G80" s="5">
        <v>0.56186263279392024</v>
      </c>
      <c r="H80" s="5">
        <v>0.49326312530163929</v>
      </c>
      <c r="I80" s="5">
        <v>0.75459458241509048</v>
      </c>
      <c r="J80" s="5">
        <v>0.69252836135064555</v>
      </c>
    </row>
    <row r="81" spans="1:10" x14ac:dyDescent="0.35">
      <c r="A81" t="s">
        <v>31</v>
      </c>
      <c r="B81" s="4">
        <v>0.29166666666666669</v>
      </c>
      <c r="C81" s="4">
        <v>0.33333333333333331</v>
      </c>
      <c r="D81" s="5">
        <v>1.0779922605929859</v>
      </c>
      <c r="E81" s="5">
        <v>0.85259387883263438</v>
      </c>
      <c r="F81" s="5">
        <v>0.80359423062386226</v>
      </c>
      <c r="G81" s="5">
        <v>0.73499472313158165</v>
      </c>
      <c r="H81" s="5">
        <v>0.79706094419602624</v>
      </c>
      <c r="I81" s="5">
        <v>1.2968573559255012</v>
      </c>
      <c r="J81" s="5">
        <v>1.0224593259563777</v>
      </c>
    </row>
    <row r="82" spans="1:10" x14ac:dyDescent="0.35">
      <c r="A82" t="s">
        <v>31</v>
      </c>
      <c r="B82" s="4">
        <v>0.33333333333333331</v>
      </c>
      <c r="C82" s="4">
        <v>0.375</v>
      </c>
      <c r="D82" s="5">
        <v>0.83626066276304389</v>
      </c>
      <c r="E82" s="5">
        <v>0.64679535635579188</v>
      </c>
      <c r="F82" s="5">
        <v>0.61739556743052837</v>
      </c>
      <c r="G82" s="5">
        <v>0.49326312530163929</v>
      </c>
      <c r="H82" s="5">
        <v>0.52266291422690248</v>
      </c>
      <c r="I82" s="5">
        <v>1.7901204812271407</v>
      </c>
      <c r="J82" s="5">
        <v>1.5941218883920518</v>
      </c>
    </row>
    <row r="83" spans="1:10" x14ac:dyDescent="0.35">
      <c r="A83" t="s">
        <v>31</v>
      </c>
      <c r="B83" s="4">
        <v>0.375</v>
      </c>
      <c r="C83" s="4">
        <v>0.41666666666666669</v>
      </c>
      <c r="D83" s="5">
        <v>1.0551257580955593</v>
      </c>
      <c r="E83" s="5">
        <v>0.69906164777848201</v>
      </c>
      <c r="F83" s="5">
        <v>0.6369954267140373</v>
      </c>
      <c r="G83" s="5">
        <v>0.55859598958000201</v>
      </c>
      <c r="H83" s="5">
        <v>0.56512927600783847</v>
      </c>
      <c r="I83" s="5">
        <v>2.0677851544101822</v>
      </c>
      <c r="J83" s="5">
        <v>1.8423867726498311</v>
      </c>
    </row>
    <row r="84" spans="1:10" x14ac:dyDescent="0.35">
      <c r="A84" t="s">
        <v>31</v>
      </c>
      <c r="B84" s="4">
        <v>0.41666666666666669</v>
      </c>
      <c r="C84" s="4">
        <v>0.45833333333333331</v>
      </c>
      <c r="D84" s="5">
        <v>0.99305953703111427</v>
      </c>
      <c r="E84" s="5">
        <v>0.61412892421661036</v>
      </c>
      <c r="F84" s="5">
        <v>0.65659528599754624</v>
      </c>
      <c r="G84" s="5">
        <v>0.39199718567017688</v>
      </c>
      <c r="H84" s="5">
        <v>0.45079676352070347</v>
      </c>
      <c r="I84" s="5">
        <v>2.0743184408380189</v>
      </c>
      <c r="J84" s="5">
        <v>1.910986280142112</v>
      </c>
    </row>
    <row r="85" spans="1:10" x14ac:dyDescent="0.35">
      <c r="A85" t="s">
        <v>31</v>
      </c>
      <c r="B85" s="4">
        <v>0.45833333333333331</v>
      </c>
      <c r="C85" s="4">
        <v>0.5</v>
      </c>
      <c r="D85" s="5">
        <v>0.93425995918058813</v>
      </c>
      <c r="E85" s="5">
        <v>0.57819584886351083</v>
      </c>
      <c r="F85" s="5">
        <v>0.56512927600783835</v>
      </c>
      <c r="G85" s="5">
        <v>0.54552941672432942</v>
      </c>
      <c r="H85" s="5">
        <v>0.5879957785052653</v>
      </c>
      <c r="I85" s="5">
        <v>1.8391201294359125</v>
      </c>
      <c r="J85" s="5">
        <v>1.6300549637451516</v>
      </c>
    </row>
    <row r="86" spans="1:10" x14ac:dyDescent="0.35">
      <c r="A86" t="s">
        <v>31</v>
      </c>
      <c r="B86" s="4">
        <v>0.5</v>
      </c>
      <c r="C86" s="4">
        <v>0.54166666666666663</v>
      </c>
      <c r="D86" s="5">
        <v>0.80032758740994425</v>
      </c>
      <c r="E86" s="5">
        <v>0.61086228100269224</v>
      </c>
      <c r="F86" s="5">
        <v>0.54226277351041141</v>
      </c>
      <c r="G86" s="5">
        <v>0.44099683387894911</v>
      </c>
      <c r="H86" s="5">
        <v>0.50959634137123</v>
      </c>
      <c r="I86" s="5">
        <v>1.6039218180338064</v>
      </c>
      <c r="J86" s="5">
        <v>1.4405896573378993</v>
      </c>
    </row>
    <row r="87" spans="1:10" x14ac:dyDescent="0.35">
      <c r="A87" t="s">
        <v>31</v>
      </c>
      <c r="B87" s="4">
        <v>0.54166666666666663</v>
      </c>
      <c r="C87" s="4">
        <v>0.58333333333333337</v>
      </c>
      <c r="D87" s="5">
        <v>0.71866150706199083</v>
      </c>
      <c r="E87" s="5">
        <v>0.55859598958000212</v>
      </c>
      <c r="F87" s="5">
        <v>0.43446354745111271</v>
      </c>
      <c r="G87" s="5">
        <v>0.45733004994853971</v>
      </c>
      <c r="H87" s="5">
        <v>0.48999648208772129</v>
      </c>
      <c r="I87" s="5">
        <v>1.502655878402344</v>
      </c>
      <c r="J87" s="5">
        <v>1.2870574262837466</v>
      </c>
    </row>
    <row r="88" spans="1:10" x14ac:dyDescent="0.35">
      <c r="A88" t="s">
        <v>31</v>
      </c>
      <c r="B88" s="4">
        <v>0.58333333333333337</v>
      </c>
      <c r="C88" s="4">
        <v>0.625</v>
      </c>
      <c r="D88" s="5">
        <v>0.84606059240479803</v>
      </c>
      <c r="E88" s="5">
        <v>0.53899613029649318</v>
      </c>
      <c r="F88" s="5">
        <v>0.42466361780935824</v>
      </c>
      <c r="G88" s="5">
        <v>0.40506375852584953</v>
      </c>
      <c r="H88" s="5">
        <v>0.43119690423719459</v>
      </c>
      <c r="I88" s="5">
        <v>1.4079232251987184</v>
      </c>
      <c r="J88" s="5">
        <v>1.3327904312786012</v>
      </c>
    </row>
    <row r="89" spans="1:10" x14ac:dyDescent="0.35">
      <c r="A89" t="s">
        <v>31</v>
      </c>
      <c r="B89" s="4">
        <v>0.625</v>
      </c>
      <c r="C89" s="4">
        <v>0.66666666666666663</v>
      </c>
      <c r="D89" s="5">
        <v>0.62066221064444682</v>
      </c>
      <c r="E89" s="5">
        <v>0.48999648208772101</v>
      </c>
      <c r="F89" s="5">
        <v>0.37893061281450424</v>
      </c>
      <c r="G89" s="5">
        <v>0.47692990923204859</v>
      </c>
      <c r="H89" s="5">
        <v>0.46712997959029406</v>
      </c>
      <c r="I89" s="5">
        <v>1.1237252655878402</v>
      </c>
      <c r="J89" s="5">
        <v>1.2380577780749749</v>
      </c>
    </row>
    <row r="90" spans="1:10" x14ac:dyDescent="0.35">
      <c r="A90" t="s">
        <v>31</v>
      </c>
      <c r="B90" s="4">
        <v>0.66666666666666663</v>
      </c>
      <c r="C90" s="4">
        <v>0.70833333333333337</v>
      </c>
      <c r="D90" s="5">
        <v>0.76766115527076306</v>
      </c>
      <c r="E90" s="5">
        <v>0.52919620065473871</v>
      </c>
      <c r="F90" s="5">
        <v>0.51612962779906624</v>
      </c>
      <c r="G90" s="5">
        <v>0.44099683387894906</v>
      </c>
      <c r="H90" s="5">
        <v>0.45079676352070341</v>
      </c>
      <c r="I90" s="5">
        <v>1.2511243509306478</v>
      </c>
      <c r="J90" s="5">
        <v>1.4079232251987184</v>
      </c>
    </row>
    <row r="91" spans="1:10" x14ac:dyDescent="0.35">
      <c r="A91" t="s">
        <v>31</v>
      </c>
      <c r="B91" s="4">
        <v>0.70833333333333337</v>
      </c>
      <c r="C91" s="4">
        <v>0.75</v>
      </c>
      <c r="D91" s="5">
        <v>0.74152800955941767</v>
      </c>
      <c r="E91" s="5">
        <v>0.60106235136093789</v>
      </c>
      <c r="F91" s="5">
        <v>0.48346319565988483</v>
      </c>
      <c r="G91" s="5">
        <v>0.47692990923204853</v>
      </c>
      <c r="H91" s="5">
        <v>0.49979641172947553</v>
      </c>
      <c r="I91" s="5">
        <v>1.2772574966419923</v>
      </c>
      <c r="J91" s="5">
        <v>1.4209897980543909</v>
      </c>
    </row>
    <row r="92" spans="1:10" x14ac:dyDescent="0.35">
      <c r="A92" t="s">
        <v>31</v>
      </c>
      <c r="B92" s="4">
        <v>0.75</v>
      </c>
      <c r="C92" s="4">
        <v>0.79166666666666663</v>
      </c>
      <c r="D92" s="5">
        <v>0.95385981846409684</v>
      </c>
      <c r="E92" s="5">
        <v>0.76112786884292671</v>
      </c>
      <c r="F92" s="5">
        <v>0.61412892421661047</v>
      </c>
      <c r="G92" s="5">
        <v>0.65659528599754635</v>
      </c>
      <c r="H92" s="5">
        <v>0.94405988882234237</v>
      </c>
      <c r="I92" s="5">
        <v>1.2609242805724021</v>
      </c>
      <c r="J92" s="5">
        <v>1.5581888130389527</v>
      </c>
    </row>
    <row r="93" spans="1:10" x14ac:dyDescent="0.35">
      <c r="A93" t="s">
        <v>31</v>
      </c>
      <c r="B93" s="4">
        <v>0.79166666666666663</v>
      </c>
      <c r="C93" s="4">
        <v>0.83333333333333337</v>
      </c>
      <c r="D93" s="5">
        <v>1.1237252655878398</v>
      </c>
      <c r="E93" s="5">
        <v>0.95059317525017883</v>
      </c>
      <c r="F93" s="5">
        <v>0.90486017025532461</v>
      </c>
      <c r="G93" s="5">
        <v>0.8231940899073712</v>
      </c>
      <c r="H93" s="5">
        <v>1.532055667327608</v>
      </c>
      <c r="I93" s="5">
        <v>1.4046565819848003</v>
      </c>
      <c r="J93" s="5">
        <v>1.5385889537554438</v>
      </c>
    </row>
    <row r="94" spans="1:10" x14ac:dyDescent="0.35">
      <c r="A94" t="s">
        <v>31</v>
      </c>
      <c r="B94" s="4">
        <v>0.83333333333333337</v>
      </c>
      <c r="C94" s="4">
        <v>0.875</v>
      </c>
      <c r="D94" s="5">
        <v>1.1269919088017581</v>
      </c>
      <c r="E94" s="5">
        <v>0.91139345668316107</v>
      </c>
      <c r="F94" s="5">
        <v>0.93752660239450636</v>
      </c>
      <c r="G94" s="5">
        <v>0.72519479348982685</v>
      </c>
      <c r="H94" s="5">
        <v>1.362190220203864</v>
      </c>
      <c r="I94" s="5">
        <v>1.5647220994667892</v>
      </c>
      <c r="J94" s="5">
        <v>1.5255223808997715</v>
      </c>
    </row>
    <row r="95" spans="1:10" x14ac:dyDescent="0.35">
      <c r="A95" t="s">
        <v>31</v>
      </c>
      <c r="B95" s="4">
        <v>0.875</v>
      </c>
      <c r="C95" s="4">
        <v>0.91666666666666663</v>
      </c>
      <c r="D95" s="5">
        <v>1.0093927531007054</v>
      </c>
      <c r="E95" s="5">
        <v>0.92119338632491554</v>
      </c>
      <c r="F95" s="5">
        <v>0.87219373811614354</v>
      </c>
      <c r="G95" s="5">
        <v>0.67619514528105484</v>
      </c>
      <c r="H95" s="5">
        <v>1.1563916977270214</v>
      </c>
      <c r="I95" s="5">
        <v>1.3197238584229281</v>
      </c>
      <c r="J95" s="5">
        <v>1.6039218180338073</v>
      </c>
    </row>
    <row r="96" spans="1:10" x14ac:dyDescent="0.35">
      <c r="A96" t="s">
        <v>31</v>
      </c>
      <c r="B96" s="4">
        <v>0.91666666666666663</v>
      </c>
      <c r="C96" s="4">
        <v>0.95833333333333337</v>
      </c>
      <c r="D96" s="5">
        <v>0.83626066276304378</v>
      </c>
      <c r="E96" s="5">
        <v>0.7774610849125172</v>
      </c>
      <c r="F96" s="5">
        <v>0.66966185885321883</v>
      </c>
      <c r="G96" s="5">
        <v>0.57166256243567459</v>
      </c>
      <c r="H96" s="5">
        <v>1.0191926827424598</v>
      </c>
      <c r="I96" s="5">
        <v>1.332790431278601</v>
      </c>
      <c r="J96" s="5">
        <v>1.2903240694976648</v>
      </c>
    </row>
    <row r="97" spans="1:10" x14ac:dyDescent="0.35">
      <c r="A97" t="s">
        <v>31</v>
      </c>
      <c r="B97" s="4">
        <v>0.95833333333333337</v>
      </c>
      <c r="C97" s="4">
        <v>0</v>
      </c>
      <c r="D97" s="5">
        <v>0.64679535635579199</v>
      </c>
      <c r="E97" s="5">
        <v>0.63046214028620107</v>
      </c>
      <c r="F97" s="5">
        <v>0.5128629845851479</v>
      </c>
      <c r="G97" s="5">
        <v>0.54552941672432964</v>
      </c>
      <c r="H97" s="5">
        <v>0.89832688382748838</v>
      </c>
      <c r="I97" s="5">
        <v>0.96692639131976932</v>
      </c>
      <c r="J97" s="5">
        <v>1.0616590445233953</v>
      </c>
    </row>
    <row r="98" spans="1:10" x14ac:dyDescent="0.35">
      <c r="A98" t="s">
        <v>32</v>
      </c>
      <c r="B98" s="4">
        <v>0</v>
      </c>
      <c r="C98" s="4">
        <v>4.1666666666666664E-2</v>
      </c>
      <c r="D98" s="5">
        <v>0.45068875489164262</v>
      </c>
      <c r="E98" s="5">
        <v>0.31228827110602003</v>
      </c>
      <c r="F98" s="5">
        <v>0.37616541746861504</v>
      </c>
      <c r="G98" s="5">
        <v>0.32293446216645244</v>
      </c>
      <c r="H98" s="5">
        <v>0.34422684428731753</v>
      </c>
      <c r="I98" s="5">
        <v>0.61038162079813008</v>
      </c>
      <c r="J98" s="5">
        <v>0.74523337423027469</v>
      </c>
    </row>
    <row r="99" spans="1:10" x14ac:dyDescent="0.35">
      <c r="A99" t="s">
        <v>32</v>
      </c>
      <c r="B99" s="4">
        <v>4.1666666666666664E-2</v>
      </c>
      <c r="C99" s="4">
        <v>8.3333333333333329E-2</v>
      </c>
      <c r="D99" s="5">
        <v>0.30519081039906498</v>
      </c>
      <c r="E99" s="5">
        <v>0.32648319251993002</v>
      </c>
      <c r="F99" s="5">
        <v>0.29809334969211004</v>
      </c>
      <c r="G99" s="5">
        <v>0.29809334969210999</v>
      </c>
      <c r="H99" s="5">
        <v>0.24131366403647</v>
      </c>
      <c r="I99" s="5">
        <v>0.55715066549596748</v>
      </c>
      <c r="J99" s="5">
        <v>0.45068875489164256</v>
      </c>
    </row>
    <row r="100" spans="1:10" x14ac:dyDescent="0.35">
      <c r="A100" t="s">
        <v>32</v>
      </c>
      <c r="B100" s="4">
        <v>8.3333333333333329E-2</v>
      </c>
      <c r="C100" s="4">
        <v>0.125</v>
      </c>
      <c r="D100" s="5">
        <v>0.29099588898515499</v>
      </c>
      <c r="E100" s="5">
        <v>0.25550858545038008</v>
      </c>
      <c r="F100" s="5">
        <v>0.248411124743425</v>
      </c>
      <c r="G100" s="5">
        <v>0.23776493368299251</v>
      </c>
      <c r="H100" s="5">
        <v>0.25905731580385755</v>
      </c>
      <c r="I100" s="5">
        <v>0.37971414782209262</v>
      </c>
      <c r="J100" s="5">
        <v>0.45778621559859756</v>
      </c>
    </row>
    <row r="101" spans="1:10" x14ac:dyDescent="0.35">
      <c r="A101" t="s">
        <v>32</v>
      </c>
      <c r="B101" s="4">
        <v>0.125</v>
      </c>
      <c r="C101" s="4">
        <v>0.16666666666666666</v>
      </c>
      <c r="D101" s="5">
        <v>0.29454461933863257</v>
      </c>
      <c r="E101" s="5">
        <v>0.25550858545038008</v>
      </c>
      <c r="F101" s="5">
        <v>0.2093750908551725</v>
      </c>
      <c r="G101" s="5">
        <v>0.18098524802735247</v>
      </c>
      <c r="H101" s="5">
        <v>0.22711874262256002</v>
      </c>
      <c r="I101" s="5">
        <v>0.38681160852904745</v>
      </c>
      <c r="J101" s="5">
        <v>0.37261668711513746</v>
      </c>
    </row>
    <row r="102" spans="1:10" x14ac:dyDescent="0.35">
      <c r="A102" t="s">
        <v>32</v>
      </c>
      <c r="B102" s="4">
        <v>0.16666666666666666</v>
      </c>
      <c r="C102" s="4">
        <v>0.20833333333333334</v>
      </c>
      <c r="D102" s="5">
        <v>0.32293446216645266</v>
      </c>
      <c r="E102" s="5">
        <v>0.30873954075254251</v>
      </c>
      <c r="F102" s="5">
        <v>0.24841112474342497</v>
      </c>
      <c r="G102" s="5">
        <v>0.24131366403647</v>
      </c>
      <c r="H102" s="5">
        <v>0.26260604615733507</v>
      </c>
      <c r="I102" s="5">
        <v>0.40100652994295766</v>
      </c>
      <c r="J102" s="5">
        <v>0.39390906923600244</v>
      </c>
    </row>
    <row r="103" spans="1:10" x14ac:dyDescent="0.35">
      <c r="A103" t="s">
        <v>32</v>
      </c>
      <c r="B103" s="4">
        <v>0.20833333333333334</v>
      </c>
      <c r="C103" s="4">
        <v>0.25</v>
      </c>
      <c r="D103" s="5">
        <v>0.47552986736598502</v>
      </c>
      <c r="E103" s="5">
        <v>0.35132430499427247</v>
      </c>
      <c r="F103" s="5">
        <v>0.29454461933863246</v>
      </c>
      <c r="G103" s="5">
        <v>0.4010065299429576</v>
      </c>
      <c r="H103" s="5">
        <v>0.26615477651081254</v>
      </c>
      <c r="I103" s="5">
        <v>0.59618669938421998</v>
      </c>
      <c r="J103" s="5">
        <v>0.50746844054728257</v>
      </c>
    </row>
    <row r="104" spans="1:10" x14ac:dyDescent="0.35">
      <c r="A104" t="s">
        <v>32</v>
      </c>
      <c r="B104" s="4">
        <v>0.25</v>
      </c>
      <c r="C104" s="4">
        <v>0.29166666666666669</v>
      </c>
      <c r="D104" s="5">
        <v>0.71329480104897725</v>
      </c>
      <c r="E104" s="5">
        <v>0.61038162079813008</v>
      </c>
      <c r="F104" s="5">
        <v>0.6068328904446525</v>
      </c>
      <c r="G104" s="5">
        <v>0.61038162079813008</v>
      </c>
      <c r="H104" s="5">
        <v>0.53585828337510255</v>
      </c>
      <c r="I104" s="5">
        <v>0.81975671165330255</v>
      </c>
      <c r="J104" s="5">
        <v>0.75233083493722974</v>
      </c>
    </row>
    <row r="105" spans="1:10" x14ac:dyDescent="0.35">
      <c r="A105" t="s">
        <v>32</v>
      </c>
      <c r="B105" s="4">
        <v>0.29166666666666669</v>
      </c>
      <c r="C105" s="4">
        <v>0.33333333333333331</v>
      </c>
      <c r="D105" s="5">
        <v>1.1710810166475747</v>
      </c>
      <c r="E105" s="5">
        <v>0.9262186222576273</v>
      </c>
      <c r="F105" s="5">
        <v>0.8729876669554647</v>
      </c>
      <c r="G105" s="5">
        <v>0.7984643295324374</v>
      </c>
      <c r="H105" s="5">
        <v>0.86589020624850999</v>
      </c>
      <c r="I105" s="5">
        <v>1.408845950330567</v>
      </c>
      <c r="J105" s="5">
        <v>1.1107526006384576</v>
      </c>
    </row>
    <row r="106" spans="1:10" x14ac:dyDescent="0.35">
      <c r="A106" t="s">
        <v>32</v>
      </c>
      <c r="B106" s="4">
        <v>0.33333333333333331</v>
      </c>
      <c r="C106" s="4">
        <v>0.375</v>
      </c>
      <c r="D106" s="5">
        <v>0.90847497049023984</v>
      </c>
      <c r="E106" s="5">
        <v>0.70264860998854484</v>
      </c>
      <c r="F106" s="5">
        <v>0.67071003680724728</v>
      </c>
      <c r="G106" s="5">
        <v>0.53585828337510255</v>
      </c>
      <c r="H106" s="5">
        <v>0.56779685655639989</v>
      </c>
      <c r="I106" s="5">
        <v>1.9447042337056695</v>
      </c>
      <c r="J106" s="5">
        <v>1.7317804124970197</v>
      </c>
    </row>
    <row r="107" spans="1:10" x14ac:dyDescent="0.35">
      <c r="A107" t="s">
        <v>32</v>
      </c>
      <c r="B107" s="4">
        <v>0.375</v>
      </c>
      <c r="C107" s="4">
        <v>0.41666666666666669</v>
      </c>
      <c r="D107" s="5">
        <v>1.1462399041732323</v>
      </c>
      <c r="E107" s="5">
        <v>0.75942829564418501</v>
      </c>
      <c r="F107" s="5">
        <v>0.69200241892811243</v>
      </c>
      <c r="G107" s="5">
        <v>0.6068328904446525</v>
      </c>
      <c r="H107" s="5">
        <v>0.61393035115160755</v>
      </c>
      <c r="I107" s="5">
        <v>2.2463463137512569</v>
      </c>
      <c r="J107" s="5">
        <v>2.0014839193613096</v>
      </c>
    </row>
    <row r="108" spans="1:10" x14ac:dyDescent="0.35">
      <c r="A108" t="s">
        <v>32</v>
      </c>
      <c r="B108" s="4">
        <v>0.41666666666666669</v>
      </c>
      <c r="C108" s="4">
        <v>0.45833333333333331</v>
      </c>
      <c r="D108" s="5">
        <v>1.0788140274571598</v>
      </c>
      <c r="E108" s="5">
        <v>0.66716130645377014</v>
      </c>
      <c r="F108" s="5">
        <v>0.71329480104897725</v>
      </c>
      <c r="G108" s="5">
        <v>0.42584764241729994</v>
      </c>
      <c r="H108" s="5">
        <v>0.48972478877989517</v>
      </c>
      <c r="I108" s="5">
        <v>2.2534437744582116</v>
      </c>
      <c r="J108" s="5">
        <v>2.0760072567843375</v>
      </c>
    </row>
    <row r="109" spans="1:10" x14ac:dyDescent="0.35">
      <c r="A109" t="s">
        <v>32</v>
      </c>
      <c r="B109" s="4">
        <v>0.45833333333333331</v>
      </c>
      <c r="C109" s="4">
        <v>0.5</v>
      </c>
      <c r="D109" s="5">
        <v>1.0149368810945649</v>
      </c>
      <c r="E109" s="5">
        <v>0.62812527256551753</v>
      </c>
      <c r="F109" s="5">
        <v>0.61393035115160743</v>
      </c>
      <c r="G109" s="5">
        <v>0.59263796903074251</v>
      </c>
      <c r="H109" s="5">
        <v>0.63877146362595005</v>
      </c>
      <c r="I109" s="5">
        <v>1.9979351890078318</v>
      </c>
      <c r="J109" s="5">
        <v>1.770816446385272</v>
      </c>
    </row>
    <row r="110" spans="1:10" x14ac:dyDescent="0.35">
      <c r="A110" t="s">
        <v>32</v>
      </c>
      <c r="B110" s="4">
        <v>0.5</v>
      </c>
      <c r="C110" s="4">
        <v>0.54166666666666663</v>
      </c>
      <c r="D110" s="5">
        <v>0.86943893660198746</v>
      </c>
      <c r="E110" s="5">
        <v>0.66361257610029256</v>
      </c>
      <c r="F110" s="5">
        <v>0.58908923867726515</v>
      </c>
      <c r="G110" s="5">
        <v>0.47907859771946265</v>
      </c>
      <c r="H110" s="5">
        <v>0.55360193514249012</v>
      </c>
      <c r="I110" s="5">
        <v>1.7424266035574523</v>
      </c>
      <c r="J110" s="5">
        <v>1.5649900858835772</v>
      </c>
    </row>
    <row r="111" spans="1:10" x14ac:dyDescent="0.35">
      <c r="A111" t="s">
        <v>32</v>
      </c>
      <c r="B111" s="4">
        <v>0.54166666666666663</v>
      </c>
      <c r="C111" s="4">
        <v>0.58333333333333337</v>
      </c>
      <c r="D111" s="5">
        <v>0.78072067776504994</v>
      </c>
      <c r="E111" s="5">
        <v>0.60683289044465261</v>
      </c>
      <c r="F111" s="5">
        <v>0.47198113701250749</v>
      </c>
      <c r="G111" s="5">
        <v>0.49682224948685</v>
      </c>
      <c r="H111" s="5">
        <v>0.53230955302162519</v>
      </c>
      <c r="I111" s="5">
        <v>1.6324159625996495</v>
      </c>
      <c r="J111" s="5">
        <v>1.3981997592701345</v>
      </c>
    </row>
    <row r="112" spans="1:10" x14ac:dyDescent="0.35">
      <c r="A112" t="s">
        <v>32</v>
      </c>
      <c r="B112" s="4">
        <v>0.58333333333333337</v>
      </c>
      <c r="C112" s="4">
        <v>0.625</v>
      </c>
      <c r="D112" s="5">
        <v>0.91912116155067225</v>
      </c>
      <c r="E112" s="5">
        <v>0.58554050832378757</v>
      </c>
      <c r="F112" s="5">
        <v>0.46133494595207503</v>
      </c>
      <c r="G112" s="5">
        <v>0.4400425638312101</v>
      </c>
      <c r="H112" s="5">
        <v>0.46843240665903002</v>
      </c>
      <c r="I112" s="5">
        <v>1.5295027823488023</v>
      </c>
      <c r="J112" s="5">
        <v>1.44788198421882</v>
      </c>
    </row>
    <row r="113" spans="1:10" x14ac:dyDescent="0.35">
      <c r="A113" t="s">
        <v>32</v>
      </c>
      <c r="B113" s="4">
        <v>0.625</v>
      </c>
      <c r="C113" s="4">
        <v>0.66666666666666663</v>
      </c>
      <c r="D113" s="5">
        <v>0.67425876716072486</v>
      </c>
      <c r="E113" s="5">
        <v>0.53230955302162486</v>
      </c>
      <c r="F113" s="5">
        <v>0.41165272100338995</v>
      </c>
      <c r="G113" s="5">
        <v>0.51811463160771498</v>
      </c>
      <c r="H113" s="5">
        <v>0.50746844054728257</v>
      </c>
      <c r="I113" s="5">
        <v>1.2207632415962597</v>
      </c>
      <c r="J113" s="5">
        <v>1.3449688039679724</v>
      </c>
    </row>
    <row r="114" spans="1:10" x14ac:dyDescent="0.35">
      <c r="A114" t="s">
        <v>32</v>
      </c>
      <c r="B114" s="4">
        <v>0.66666666666666663</v>
      </c>
      <c r="C114" s="4">
        <v>0.70833333333333337</v>
      </c>
      <c r="D114" s="5">
        <v>0.83395163306721265</v>
      </c>
      <c r="E114" s="5">
        <v>0.57489431726335494</v>
      </c>
      <c r="F114" s="5">
        <v>0.56069939584944506</v>
      </c>
      <c r="G114" s="5">
        <v>0.4790785977194626</v>
      </c>
      <c r="H114" s="5">
        <v>0.48972478877989506</v>
      </c>
      <c r="I114" s="5">
        <v>1.359163725381882</v>
      </c>
      <c r="J114" s="5">
        <v>1.5295027823488021</v>
      </c>
    </row>
    <row r="115" spans="1:10" x14ac:dyDescent="0.35">
      <c r="A115" t="s">
        <v>32</v>
      </c>
      <c r="B115" s="4">
        <v>0.70833333333333337</v>
      </c>
      <c r="C115" s="4">
        <v>0.75</v>
      </c>
      <c r="D115" s="5">
        <v>0.80556179023939234</v>
      </c>
      <c r="E115" s="5">
        <v>0.65296638503985993</v>
      </c>
      <c r="F115" s="5">
        <v>0.52521209231466992</v>
      </c>
      <c r="G115" s="5">
        <v>0.51811463160771498</v>
      </c>
      <c r="H115" s="5">
        <v>0.5429557440820576</v>
      </c>
      <c r="I115" s="5">
        <v>1.3875535682097022</v>
      </c>
      <c r="J115" s="5">
        <v>1.5436977037627124</v>
      </c>
    </row>
    <row r="116" spans="1:10" x14ac:dyDescent="0.35">
      <c r="A116" t="s">
        <v>32</v>
      </c>
      <c r="B116" s="4">
        <v>0.75</v>
      </c>
      <c r="C116" s="4">
        <v>0.79166666666666663</v>
      </c>
      <c r="D116" s="5">
        <v>1.03622926321543</v>
      </c>
      <c r="E116" s="5">
        <v>0.82685417236025749</v>
      </c>
      <c r="F116" s="5">
        <v>0.66716130645376992</v>
      </c>
      <c r="G116" s="5">
        <v>0.71329480104897769</v>
      </c>
      <c r="H116" s="5">
        <v>1.0255830721549972</v>
      </c>
      <c r="I116" s="5">
        <v>1.3698099164423145</v>
      </c>
      <c r="J116" s="5">
        <v>1.6927443786087673</v>
      </c>
    </row>
    <row r="117" spans="1:10" x14ac:dyDescent="0.35">
      <c r="A117" t="s">
        <v>32</v>
      </c>
      <c r="B117" s="4">
        <v>0.79166666666666663</v>
      </c>
      <c r="C117" s="4">
        <v>0.83333333333333337</v>
      </c>
      <c r="D117" s="5">
        <v>1.2207632415962597</v>
      </c>
      <c r="E117" s="5">
        <v>1.0326805328619524</v>
      </c>
      <c r="F117" s="5">
        <v>0.98299830791326737</v>
      </c>
      <c r="G117" s="5">
        <v>0.89428004907632996</v>
      </c>
      <c r="H117" s="5">
        <v>1.6643545357809475</v>
      </c>
      <c r="I117" s="5">
        <v>1.525954051995325</v>
      </c>
      <c r="J117" s="5">
        <v>1.6714519964879022</v>
      </c>
    </row>
    <row r="118" spans="1:10" x14ac:dyDescent="0.35">
      <c r="A118" t="s">
        <v>32</v>
      </c>
      <c r="B118" s="4">
        <v>0.83333333333333337</v>
      </c>
      <c r="C118" s="4">
        <v>0.875</v>
      </c>
      <c r="D118" s="5">
        <v>1.2243119719497373</v>
      </c>
      <c r="E118" s="5">
        <v>0.99009576862022253</v>
      </c>
      <c r="F118" s="5">
        <v>1.0184856114480425</v>
      </c>
      <c r="G118" s="5">
        <v>0.78781813847200466</v>
      </c>
      <c r="H118" s="5">
        <v>1.4798205574001169</v>
      </c>
      <c r="I118" s="5">
        <v>1.6998418393157224</v>
      </c>
      <c r="J118" s="5">
        <v>1.6572570750739923</v>
      </c>
    </row>
    <row r="119" spans="1:10" x14ac:dyDescent="0.35">
      <c r="A119" t="s">
        <v>32</v>
      </c>
      <c r="B119" s="4">
        <v>0.875</v>
      </c>
      <c r="C119" s="4">
        <v>0.91666666666666663</v>
      </c>
      <c r="D119" s="5">
        <v>1.0965576792245473</v>
      </c>
      <c r="E119" s="5">
        <v>1.0007419596806548</v>
      </c>
      <c r="F119" s="5">
        <v>0.94751100437849245</v>
      </c>
      <c r="G119" s="5">
        <v>0.73458718316984239</v>
      </c>
      <c r="H119" s="5">
        <v>1.2562505451310346</v>
      </c>
      <c r="I119" s="5">
        <v>1.4336870628049097</v>
      </c>
      <c r="J119" s="5">
        <v>1.7424266035574523</v>
      </c>
    </row>
    <row r="120" spans="1:10" x14ac:dyDescent="0.35">
      <c r="A120" t="s">
        <v>32</v>
      </c>
      <c r="B120" s="4">
        <v>0.91666666666666663</v>
      </c>
      <c r="C120" s="4">
        <v>0.95833333333333337</v>
      </c>
      <c r="D120" s="5">
        <v>0.90847497049023984</v>
      </c>
      <c r="E120" s="5">
        <v>0.84459782412764484</v>
      </c>
      <c r="F120" s="5">
        <v>0.72748972246288757</v>
      </c>
      <c r="G120" s="5">
        <v>0.62102781185856237</v>
      </c>
      <c r="H120" s="5">
        <v>1.10720387028498</v>
      </c>
      <c r="I120" s="5">
        <v>1.4478819842188195</v>
      </c>
      <c r="J120" s="5">
        <v>1.4017484896236119</v>
      </c>
    </row>
    <row r="121" spans="1:10" x14ac:dyDescent="0.35">
      <c r="A121" t="s">
        <v>32</v>
      </c>
      <c r="B121" s="4">
        <v>0.95833333333333337</v>
      </c>
      <c r="C121" s="4">
        <v>0</v>
      </c>
      <c r="D121" s="5">
        <v>0.70264860998854506</v>
      </c>
      <c r="E121" s="5">
        <v>0.6849049582211576</v>
      </c>
      <c r="F121" s="5">
        <v>0.55715066549596737</v>
      </c>
      <c r="G121" s="5">
        <v>0.59263796903074251</v>
      </c>
      <c r="H121" s="5">
        <v>0.97590084720631232</v>
      </c>
      <c r="I121" s="5">
        <v>1.0504241846293398</v>
      </c>
      <c r="J121" s="5">
        <v>1.1533373648801872</v>
      </c>
    </row>
    <row r="122" spans="1:10" x14ac:dyDescent="0.35">
      <c r="A122" t="s">
        <v>33</v>
      </c>
      <c r="B122" s="4">
        <v>0</v>
      </c>
      <c r="C122" s="4">
        <v>4.1666666666666664E-2</v>
      </c>
      <c r="D122" s="5">
        <v>0.4441071335120394</v>
      </c>
      <c r="E122" s="5">
        <v>0.30772777755164932</v>
      </c>
      <c r="F122" s="5">
        <v>0.37067209568721388</v>
      </c>
      <c r="G122" s="5">
        <v>0.31821849724091006</v>
      </c>
      <c r="H122" s="5">
        <v>0.3391999366194316</v>
      </c>
      <c r="I122" s="5">
        <v>0.60146792885095079</v>
      </c>
      <c r="J122" s="5">
        <v>0.73435037824825389</v>
      </c>
    </row>
    <row r="123" spans="1:10" x14ac:dyDescent="0.35">
      <c r="A123" t="s">
        <v>33</v>
      </c>
      <c r="B123" s="4">
        <v>4.1666666666666664E-2</v>
      </c>
      <c r="C123" s="4">
        <v>8.3333333333333329E-2</v>
      </c>
      <c r="D123" s="5">
        <v>0.30073396442547545</v>
      </c>
      <c r="E123" s="5">
        <v>0.32171540380399694</v>
      </c>
      <c r="F123" s="5">
        <v>0.29374015129930159</v>
      </c>
      <c r="G123" s="5">
        <v>0.29374015129930164</v>
      </c>
      <c r="H123" s="5">
        <v>0.23778964628991078</v>
      </c>
      <c r="I123" s="5">
        <v>0.54901433040464709</v>
      </c>
      <c r="J123" s="5">
        <v>0.44410713351203934</v>
      </c>
    </row>
    <row r="124" spans="1:10" x14ac:dyDescent="0.35">
      <c r="A124" t="s">
        <v>33</v>
      </c>
      <c r="B124" s="4">
        <v>8.3333333333333329E-2</v>
      </c>
      <c r="C124" s="4">
        <v>0.125</v>
      </c>
      <c r="D124" s="5">
        <v>0.28674633817312778</v>
      </c>
      <c r="E124" s="5">
        <v>0.25177727254225857</v>
      </c>
      <c r="F124" s="5">
        <v>0.24478345941608468</v>
      </c>
      <c r="G124" s="5">
        <v>0.23429273972682388</v>
      </c>
      <c r="H124" s="5">
        <v>0.25527417910534544</v>
      </c>
      <c r="I124" s="5">
        <v>0.37416900225030086</v>
      </c>
      <c r="J124" s="5">
        <v>0.45110094663821321</v>
      </c>
    </row>
    <row r="125" spans="1:10" x14ac:dyDescent="0.35">
      <c r="A125" t="s">
        <v>33</v>
      </c>
      <c r="B125" s="4">
        <v>0.125</v>
      </c>
      <c r="C125" s="4">
        <v>0.16666666666666666</v>
      </c>
      <c r="D125" s="5">
        <v>0.2902432447362146</v>
      </c>
      <c r="E125" s="5">
        <v>0.25177727254225857</v>
      </c>
      <c r="F125" s="5">
        <v>0.20631748722212853</v>
      </c>
      <c r="G125" s="5">
        <v>0.1783422347174331</v>
      </c>
      <c r="H125" s="5">
        <v>0.22380202003756311</v>
      </c>
      <c r="I125" s="5">
        <v>0.38116281537647462</v>
      </c>
      <c r="J125" s="5">
        <v>0.367175189124127</v>
      </c>
    </row>
    <row r="126" spans="1:10" x14ac:dyDescent="0.35">
      <c r="A126" t="s">
        <v>33</v>
      </c>
      <c r="B126" s="4">
        <v>0.16666666666666666</v>
      </c>
      <c r="C126" s="4">
        <v>0.20833333333333334</v>
      </c>
      <c r="D126" s="5">
        <v>0.31821849724091006</v>
      </c>
      <c r="E126" s="5">
        <v>0.30423087098856239</v>
      </c>
      <c r="F126" s="5">
        <v>0.24478345941608468</v>
      </c>
      <c r="G126" s="5">
        <v>0.23778964628991084</v>
      </c>
      <c r="H126" s="5">
        <v>0.25877108566843232</v>
      </c>
      <c r="I126" s="5">
        <v>0.39515044162882246</v>
      </c>
      <c r="J126" s="5">
        <v>0.38815662850264848</v>
      </c>
    </row>
    <row r="127" spans="1:10" x14ac:dyDescent="0.35">
      <c r="A127" t="s">
        <v>33</v>
      </c>
      <c r="B127" s="4">
        <v>0.20833333333333334</v>
      </c>
      <c r="C127" s="4">
        <v>0.25</v>
      </c>
      <c r="D127" s="5">
        <v>0.46858547945364781</v>
      </c>
      <c r="E127" s="5">
        <v>0.34619374974560546</v>
      </c>
      <c r="F127" s="5">
        <v>0.29024324473621471</v>
      </c>
      <c r="G127" s="5">
        <v>0.39515044162882246</v>
      </c>
      <c r="H127" s="5">
        <v>0.26226799223151931</v>
      </c>
      <c r="I127" s="5">
        <v>0.58748030259860318</v>
      </c>
      <c r="J127" s="5">
        <v>0.50005763852143004</v>
      </c>
    </row>
    <row r="128" spans="1:10" x14ac:dyDescent="0.35">
      <c r="A128" t="s">
        <v>33</v>
      </c>
      <c r="B128" s="4">
        <v>0.25</v>
      </c>
      <c r="C128" s="4">
        <v>0.29166666666666669</v>
      </c>
      <c r="D128" s="5">
        <v>0.70287821918047166</v>
      </c>
      <c r="E128" s="5">
        <v>0.60146792885095091</v>
      </c>
      <c r="F128" s="5">
        <v>0.59797102228786403</v>
      </c>
      <c r="G128" s="5">
        <v>0.60146792885095102</v>
      </c>
      <c r="H128" s="5">
        <v>0.52803289102612538</v>
      </c>
      <c r="I128" s="5">
        <v>0.8077854160730793</v>
      </c>
      <c r="J128" s="5">
        <v>0.74134419137442775</v>
      </c>
    </row>
    <row r="129" spans="1:10" x14ac:dyDescent="0.35">
      <c r="A129" t="s">
        <v>33</v>
      </c>
      <c r="B129" s="4">
        <v>0.29166666666666669</v>
      </c>
      <c r="C129" s="4">
        <v>0.33333333333333331</v>
      </c>
      <c r="D129" s="5">
        <v>1.1539791658186846</v>
      </c>
      <c r="E129" s="5">
        <v>0.91269261296568704</v>
      </c>
      <c r="F129" s="5">
        <v>0.86023901451938323</v>
      </c>
      <c r="G129" s="5">
        <v>0.78680397669455771</v>
      </c>
      <c r="H129" s="5">
        <v>0.85324520139320947</v>
      </c>
      <c r="I129" s="5">
        <v>1.3882719055455084</v>
      </c>
      <c r="J129" s="5">
        <v>1.094531754246207</v>
      </c>
    </row>
    <row r="130" spans="1:10" x14ac:dyDescent="0.35">
      <c r="A130" t="s">
        <v>33</v>
      </c>
      <c r="B130" s="4">
        <v>0.33333333333333331</v>
      </c>
      <c r="C130" s="4">
        <v>0.375</v>
      </c>
      <c r="D130" s="5">
        <v>0.89520808015025244</v>
      </c>
      <c r="E130" s="5">
        <v>0.69238749949121092</v>
      </c>
      <c r="F130" s="5">
        <v>0.66091534042342859</v>
      </c>
      <c r="G130" s="5">
        <v>0.52803289102612549</v>
      </c>
      <c r="H130" s="5">
        <v>0.55950505009390772</v>
      </c>
      <c r="I130" s="5">
        <v>1.9163047965716342</v>
      </c>
      <c r="J130" s="5">
        <v>1.7064904027864189</v>
      </c>
    </row>
    <row r="131" spans="1:10" x14ac:dyDescent="0.35">
      <c r="A131" t="s">
        <v>33</v>
      </c>
      <c r="B131" s="4">
        <v>0.375</v>
      </c>
      <c r="C131" s="4">
        <v>0.41666666666666669</v>
      </c>
      <c r="D131" s="5">
        <v>1.1295008198770762</v>
      </c>
      <c r="E131" s="5">
        <v>0.74833800450060184</v>
      </c>
      <c r="F131" s="5">
        <v>0.68189677980195007</v>
      </c>
      <c r="G131" s="5">
        <v>0.59797102228786403</v>
      </c>
      <c r="H131" s="5">
        <v>0.60496483541403789</v>
      </c>
      <c r="I131" s="5">
        <v>2.2135418544340228</v>
      </c>
      <c r="J131" s="5">
        <v>1.9722553015810247</v>
      </c>
    </row>
    <row r="132" spans="1:10" x14ac:dyDescent="0.35">
      <c r="A132" t="s">
        <v>33</v>
      </c>
      <c r="B132" s="4">
        <v>0.41666666666666669</v>
      </c>
      <c r="C132" s="4">
        <v>0.45833333333333331</v>
      </c>
      <c r="D132" s="5">
        <v>1.0630595951784245</v>
      </c>
      <c r="E132" s="5">
        <v>0.65741843386034171</v>
      </c>
      <c r="F132" s="5">
        <v>0.70287821918047177</v>
      </c>
      <c r="G132" s="5">
        <v>0.41962878757043087</v>
      </c>
      <c r="H132" s="5">
        <v>0.48257310570599554</v>
      </c>
      <c r="I132" s="5">
        <v>2.2205356675601964</v>
      </c>
      <c r="J132" s="5">
        <v>2.0456903394058501</v>
      </c>
    </row>
    <row r="133" spans="1:10" x14ac:dyDescent="0.35">
      <c r="A133" t="s">
        <v>33</v>
      </c>
      <c r="B133" s="4">
        <v>0.45833333333333331</v>
      </c>
      <c r="C133" s="4">
        <v>0.5</v>
      </c>
      <c r="D133" s="5">
        <v>1.0001152770428603</v>
      </c>
      <c r="E133" s="5">
        <v>0.61895246166638551</v>
      </c>
      <c r="F133" s="5">
        <v>0.60496483541403789</v>
      </c>
      <c r="G133" s="5">
        <v>0.5839833960355163</v>
      </c>
      <c r="H133" s="5">
        <v>0.62944318135564636</v>
      </c>
      <c r="I133" s="5">
        <v>1.9687583950179381</v>
      </c>
      <c r="J133" s="5">
        <v>1.7449563749803749</v>
      </c>
    </row>
    <row r="134" spans="1:10" x14ac:dyDescent="0.35">
      <c r="A134" t="s">
        <v>33</v>
      </c>
      <c r="B134" s="4">
        <v>0.5</v>
      </c>
      <c r="C134" s="4">
        <v>0.54166666666666663</v>
      </c>
      <c r="D134" s="5">
        <v>0.85674210795629613</v>
      </c>
      <c r="E134" s="5">
        <v>0.65392152729725472</v>
      </c>
      <c r="F134" s="5">
        <v>0.58048648947242931</v>
      </c>
      <c r="G134" s="5">
        <v>0.47208238601673469</v>
      </c>
      <c r="H134" s="5">
        <v>0.54551742384156021</v>
      </c>
      <c r="I134" s="5">
        <v>1.7169811224756795</v>
      </c>
      <c r="J134" s="5">
        <v>1.5421357943213332</v>
      </c>
    </row>
    <row r="135" spans="1:10" x14ac:dyDescent="0.35">
      <c r="A135" t="s">
        <v>33</v>
      </c>
      <c r="B135" s="4">
        <v>0.54166666666666663</v>
      </c>
      <c r="C135" s="4">
        <v>0.58333333333333337</v>
      </c>
      <c r="D135" s="5">
        <v>0.76931944387912332</v>
      </c>
      <c r="E135" s="5">
        <v>0.59797102228786403</v>
      </c>
      <c r="F135" s="5">
        <v>0.46508857289056099</v>
      </c>
      <c r="G135" s="5">
        <v>0.4895669188321693</v>
      </c>
      <c r="H135" s="5">
        <v>0.52453598446303851</v>
      </c>
      <c r="I135" s="5">
        <v>1.6085770190199848</v>
      </c>
      <c r="J135" s="5">
        <v>1.3777811858562479</v>
      </c>
    </row>
    <row r="136" spans="1:10" x14ac:dyDescent="0.35">
      <c r="A136" t="s">
        <v>33</v>
      </c>
      <c r="B136" s="4">
        <v>0.58333333333333337</v>
      </c>
      <c r="C136" s="4">
        <v>0.625</v>
      </c>
      <c r="D136" s="5">
        <v>0.9056987998395134</v>
      </c>
      <c r="E136" s="5">
        <v>0.57698958290934244</v>
      </c>
      <c r="F136" s="5">
        <v>0.45459785320130008</v>
      </c>
      <c r="G136" s="5">
        <v>0.43361641382277855</v>
      </c>
      <c r="H136" s="5">
        <v>0.461591666327474</v>
      </c>
      <c r="I136" s="5">
        <v>1.507166728690464</v>
      </c>
      <c r="J136" s="5">
        <v>1.4267378777394648</v>
      </c>
    </row>
    <row r="137" spans="1:10" x14ac:dyDescent="0.35">
      <c r="A137" t="s">
        <v>33</v>
      </c>
      <c r="B137" s="4">
        <v>0.625</v>
      </c>
      <c r="C137" s="4">
        <v>0.66666666666666663</v>
      </c>
      <c r="D137" s="5">
        <v>0.66441224698651546</v>
      </c>
      <c r="E137" s="5">
        <v>0.52453598446303862</v>
      </c>
      <c r="F137" s="5">
        <v>0.40564116131808314</v>
      </c>
      <c r="G137" s="5">
        <v>0.51054835821069089</v>
      </c>
      <c r="H137" s="5">
        <v>0.50005763852143015</v>
      </c>
      <c r="I137" s="5">
        <v>1.202935857701902</v>
      </c>
      <c r="J137" s="5">
        <v>1.3253275874099442</v>
      </c>
    </row>
    <row r="138" spans="1:10" x14ac:dyDescent="0.35">
      <c r="A138" t="s">
        <v>33</v>
      </c>
      <c r="B138" s="4">
        <v>0.66666666666666663</v>
      </c>
      <c r="C138" s="4">
        <v>0.70833333333333337</v>
      </c>
      <c r="D138" s="5">
        <v>0.82177304232542703</v>
      </c>
      <c r="E138" s="5">
        <v>0.56649886322008158</v>
      </c>
      <c r="F138" s="5">
        <v>0.55251123696773397</v>
      </c>
      <c r="G138" s="5">
        <v>0.4720823860167348</v>
      </c>
      <c r="H138" s="5">
        <v>0.48257310570599549</v>
      </c>
      <c r="I138" s="5">
        <v>1.3393152136622919</v>
      </c>
      <c r="J138" s="5">
        <v>1.5071667286904642</v>
      </c>
    </row>
    <row r="139" spans="1:10" x14ac:dyDescent="0.35">
      <c r="A139" t="s">
        <v>33</v>
      </c>
      <c r="B139" s="4">
        <v>0.70833333333333337</v>
      </c>
      <c r="C139" s="4">
        <v>0.75</v>
      </c>
      <c r="D139" s="5">
        <v>0.79379778982073168</v>
      </c>
      <c r="E139" s="5">
        <v>0.64343080760799387</v>
      </c>
      <c r="F139" s="5">
        <v>0.51754217133686464</v>
      </c>
      <c r="G139" s="5">
        <v>0.51054835821069089</v>
      </c>
      <c r="H139" s="5">
        <v>0.53502670415229936</v>
      </c>
      <c r="I139" s="5">
        <v>1.3672904661669871</v>
      </c>
      <c r="J139" s="5">
        <v>1.5211543549428113</v>
      </c>
    </row>
    <row r="140" spans="1:10" x14ac:dyDescent="0.35">
      <c r="A140" t="s">
        <v>33</v>
      </c>
      <c r="B140" s="4">
        <v>0.75</v>
      </c>
      <c r="C140" s="4">
        <v>0.79166666666666663</v>
      </c>
      <c r="D140" s="5">
        <v>1.0210967164213818</v>
      </c>
      <c r="E140" s="5">
        <v>0.81477922919925327</v>
      </c>
      <c r="F140" s="5">
        <v>0.65741843386034182</v>
      </c>
      <c r="G140" s="5">
        <v>0.70287821918047166</v>
      </c>
      <c r="H140" s="5">
        <v>1.0106059967321208</v>
      </c>
      <c r="I140" s="5">
        <v>1.3498059333515526</v>
      </c>
      <c r="J140" s="5">
        <v>1.6680244305924625</v>
      </c>
    </row>
    <row r="141" spans="1:10" x14ac:dyDescent="0.35">
      <c r="A141" t="s">
        <v>33</v>
      </c>
      <c r="B141" s="4">
        <v>0.79166666666666663</v>
      </c>
      <c r="C141" s="4">
        <v>0.83333333333333337</v>
      </c>
      <c r="D141" s="5">
        <v>1.2029358577019016</v>
      </c>
      <c r="E141" s="5">
        <v>1.0175998098582948</v>
      </c>
      <c r="F141" s="5">
        <v>0.96864311797507774</v>
      </c>
      <c r="G141" s="5">
        <v>0.88122045389790482</v>
      </c>
      <c r="H141" s="5">
        <v>1.6400491780877671</v>
      </c>
      <c r="I141" s="5">
        <v>1.5036698221273772</v>
      </c>
      <c r="J141" s="5">
        <v>1.6470429912139413</v>
      </c>
    </row>
    <row r="142" spans="1:10" x14ac:dyDescent="0.35">
      <c r="A142" t="s">
        <v>33</v>
      </c>
      <c r="B142" s="4">
        <v>0.83333333333333337</v>
      </c>
      <c r="C142" s="4">
        <v>0.875</v>
      </c>
      <c r="D142" s="5">
        <v>1.2064327642649886</v>
      </c>
      <c r="E142" s="5">
        <v>0.9756369311012516</v>
      </c>
      <c r="F142" s="5">
        <v>1.0036121836059473</v>
      </c>
      <c r="G142" s="5">
        <v>0.77631325700529719</v>
      </c>
      <c r="H142" s="5">
        <v>1.4582100368072468</v>
      </c>
      <c r="I142" s="5">
        <v>1.6750182437186363</v>
      </c>
      <c r="J142" s="5">
        <v>1.6330553649615931</v>
      </c>
    </row>
    <row r="143" spans="1:10" x14ac:dyDescent="0.35">
      <c r="A143" t="s">
        <v>33</v>
      </c>
      <c r="B143" s="4">
        <v>0.875</v>
      </c>
      <c r="C143" s="4">
        <v>0.91666666666666663</v>
      </c>
      <c r="D143" s="5">
        <v>1.0805441279938595</v>
      </c>
      <c r="E143" s="5">
        <v>0.98612765079051257</v>
      </c>
      <c r="F143" s="5">
        <v>0.93367405234420864</v>
      </c>
      <c r="G143" s="5">
        <v>0.72385965855899315</v>
      </c>
      <c r="H143" s="5">
        <v>1.237904923332771</v>
      </c>
      <c r="I143" s="5">
        <v>1.4127502514871171</v>
      </c>
      <c r="J143" s="5">
        <v>1.7169811224756795</v>
      </c>
    </row>
    <row r="144" spans="1:10" x14ac:dyDescent="0.35">
      <c r="A144" t="s">
        <v>33</v>
      </c>
      <c r="B144" s="4">
        <v>0.91666666666666663</v>
      </c>
      <c r="C144" s="4">
        <v>0.95833333333333337</v>
      </c>
      <c r="D144" s="5">
        <v>0.89520808015025244</v>
      </c>
      <c r="E144" s="5">
        <v>0.83226376201468788</v>
      </c>
      <c r="F144" s="5">
        <v>0.71686584543281928</v>
      </c>
      <c r="G144" s="5">
        <v>0.61195864854021176</v>
      </c>
      <c r="H144" s="5">
        <v>1.0910348476831202</v>
      </c>
      <c r="I144" s="5">
        <v>1.4267378777394648</v>
      </c>
      <c r="J144" s="5">
        <v>1.3812780924193349</v>
      </c>
    </row>
    <row r="145" spans="1:10" x14ac:dyDescent="0.35">
      <c r="A145" t="s">
        <v>33</v>
      </c>
      <c r="B145" s="4">
        <v>0.95833333333333337</v>
      </c>
      <c r="C145" s="4">
        <v>0</v>
      </c>
      <c r="D145" s="5">
        <v>0.69238749949121092</v>
      </c>
      <c r="E145" s="5">
        <v>0.67490296667577632</v>
      </c>
      <c r="F145" s="5">
        <v>0.54901433040464709</v>
      </c>
      <c r="G145" s="5">
        <v>0.58398339603551619</v>
      </c>
      <c r="H145" s="5">
        <v>0.96164930484890376</v>
      </c>
      <c r="I145" s="5">
        <v>1.0350843426737295</v>
      </c>
      <c r="J145" s="5">
        <v>1.1364946330032502</v>
      </c>
    </row>
    <row r="146" spans="1:10" x14ac:dyDescent="0.35">
      <c r="A146" t="s">
        <v>10</v>
      </c>
      <c r="B146" s="4">
        <v>0</v>
      </c>
      <c r="C146" s="4">
        <v>4.1666666666666664E-2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</row>
    <row r="147" spans="1:10" x14ac:dyDescent="0.35">
      <c r="A147" t="s">
        <v>10</v>
      </c>
      <c r="B147" s="4">
        <v>4.1666666666666664E-2</v>
      </c>
      <c r="C147" s="4">
        <v>8.3333333333333329E-2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</row>
    <row r="148" spans="1:10" x14ac:dyDescent="0.35">
      <c r="A148" t="s">
        <v>10</v>
      </c>
      <c r="B148" s="4">
        <v>8.3333333333333329E-2</v>
      </c>
      <c r="C148" s="4">
        <v>0.125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</row>
    <row r="149" spans="1:10" x14ac:dyDescent="0.35">
      <c r="A149" t="s">
        <v>10</v>
      </c>
      <c r="B149" s="4">
        <v>0.125</v>
      </c>
      <c r="C149" s="4">
        <v>0.16666666666666666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</row>
    <row r="150" spans="1:10" x14ac:dyDescent="0.35">
      <c r="A150" t="s">
        <v>10</v>
      </c>
      <c r="B150" s="4">
        <v>0.16666666666666666</v>
      </c>
      <c r="C150" s="4">
        <v>0.20833333333333334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</row>
    <row r="151" spans="1:10" x14ac:dyDescent="0.35">
      <c r="A151" t="s">
        <v>10</v>
      </c>
      <c r="B151" s="4">
        <v>0.20833333333333334</v>
      </c>
      <c r="C151" s="4">
        <v>0.25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</row>
    <row r="152" spans="1:10" x14ac:dyDescent="0.35">
      <c r="A152" t="s">
        <v>10</v>
      </c>
      <c r="B152" s="4">
        <v>0.25</v>
      </c>
      <c r="C152" s="4">
        <v>0.29166666666666669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</row>
    <row r="153" spans="1:10" x14ac:dyDescent="0.35">
      <c r="A153" t="s">
        <v>10</v>
      </c>
      <c r="B153" s="4">
        <v>0.29166666666666669</v>
      </c>
      <c r="C153" s="4">
        <v>0.33333333333333331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</row>
    <row r="154" spans="1:10" x14ac:dyDescent="0.35">
      <c r="A154" t="s">
        <v>10</v>
      </c>
      <c r="B154" s="4">
        <v>0.33333333333333331</v>
      </c>
      <c r="C154" s="4">
        <v>0.375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</row>
    <row r="155" spans="1:10" x14ac:dyDescent="0.35">
      <c r="A155" t="s">
        <v>10</v>
      </c>
      <c r="B155" s="4">
        <v>0.375</v>
      </c>
      <c r="C155" s="4">
        <v>0.41666666666666669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</row>
    <row r="156" spans="1:10" x14ac:dyDescent="0.35">
      <c r="A156" t="s">
        <v>10</v>
      </c>
      <c r="B156" s="4">
        <v>0.41666666666666669</v>
      </c>
      <c r="C156" s="4">
        <v>0.45833333333333331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</row>
    <row r="157" spans="1:10" x14ac:dyDescent="0.35">
      <c r="A157" t="s">
        <v>10</v>
      </c>
      <c r="B157" s="4">
        <v>0.45833333333333331</v>
      </c>
      <c r="C157" s="4">
        <v>0.5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</row>
    <row r="158" spans="1:10" x14ac:dyDescent="0.35">
      <c r="A158" t="s">
        <v>10</v>
      </c>
      <c r="B158" s="4">
        <v>0.5</v>
      </c>
      <c r="C158" s="4">
        <v>0.54166666666666663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</row>
    <row r="159" spans="1:10" x14ac:dyDescent="0.35">
      <c r="A159" t="s">
        <v>10</v>
      </c>
      <c r="B159" s="4">
        <v>0.54166666666666663</v>
      </c>
      <c r="C159" s="4">
        <v>0.58333333333333337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</row>
    <row r="160" spans="1:10" x14ac:dyDescent="0.35">
      <c r="A160" t="s">
        <v>10</v>
      </c>
      <c r="B160" s="4">
        <v>0.58333333333333337</v>
      </c>
      <c r="C160" s="4">
        <v>0.625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</row>
    <row r="161" spans="1:10" x14ac:dyDescent="0.35">
      <c r="A161" t="s">
        <v>10</v>
      </c>
      <c r="B161" s="4">
        <v>0.625</v>
      </c>
      <c r="C161" s="4">
        <v>0.66666666666666663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</row>
    <row r="162" spans="1:10" x14ac:dyDescent="0.35">
      <c r="A162" t="s">
        <v>10</v>
      </c>
      <c r="B162" s="4">
        <v>0.66666666666666663</v>
      </c>
      <c r="C162" s="4">
        <v>0.70833333333333337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</row>
    <row r="163" spans="1:10" x14ac:dyDescent="0.35">
      <c r="A163" t="s">
        <v>10</v>
      </c>
      <c r="B163" s="4">
        <v>0.70833333333333337</v>
      </c>
      <c r="C163" s="4">
        <v>0.75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</row>
    <row r="164" spans="1:10" x14ac:dyDescent="0.35">
      <c r="A164" t="s">
        <v>10</v>
      </c>
      <c r="B164" s="4">
        <v>0.75</v>
      </c>
      <c r="C164" s="4">
        <v>0.79166666666666663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</row>
    <row r="165" spans="1:10" x14ac:dyDescent="0.35">
      <c r="A165" t="s">
        <v>10</v>
      </c>
      <c r="B165" s="4">
        <v>0.79166666666666663</v>
      </c>
      <c r="C165" s="4">
        <v>0.83333333333333337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</row>
    <row r="166" spans="1:10" x14ac:dyDescent="0.35">
      <c r="A166" t="s">
        <v>10</v>
      </c>
      <c r="B166" s="4">
        <v>0.83333333333333337</v>
      </c>
      <c r="C166" s="4">
        <v>0.875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</row>
    <row r="167" spans="1:10" x14ac:dyDescent="0.35">
      <c r="A167" t="s">
        <v>10</v>
      </c>
      <c r="B167" s="4">
        <v>0.875</v>
      </c>
      <c r="C167" s="4">
        <v>0.91666666666666663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</row>
    <row r="168" spans="1:10" x14ac:dyDescent="0.35">
      <c r="A168" t="s">
        <v>10</v>
      </c>
      <c r="B168" s="4">
        <v>0.91666666666666663</v>
      </c>
      <c r="C168" s="4">
        <v>0.95833333333333337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</row>
    <row r="169" spans="1:10" x14ac:dyDescent="0.35">
      <c r="A169" t="s">
        <v>10</v>
      </c>
      <c r="B169" s="4">
        <v>0.95833333333333337</v>
      </c>
      <c r="C169" s="4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</row>
    <row r="170" spans="1:10" x14ac:dyDescent="0.35">
      <c r="A170" t="s">
        <v>11</v>
      </c>
      <c r="B170" s="4">
        <v>0</v>
      </c>
      <c r="C170" s="4">
        <v>4.1666666666666664E-2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</row>
    <row r="171" spans="1:10" x14ac:dyDescent="0.35">
      <c r="A171" t="s">
        <v>11</v>
      </c>
      <c r="B171" s="4">
        <v>4.1666666666666664E-2</v>
      </c>
      <c r="C171" s="4">
        <v>8.3333333333333329E-2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</row>
    <row r="172" spans="1:10" x14ac:dyDescent="0.35">
      <c r="A172" t="s">
        <v>11</v>
      </c>
      <c r="B172" s="4">
        <v>8.3333333333333329E-2</v>
      </c>
      <c r="C172" s="4">
        <v>0.125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</row>
    <row r="173" spans="1:10" x14ac:dyDescent="0.35">
      <c r="A173" t="s">
        <v>11</v>
      </c>
      <c r="B173" s="4">
        <v>0.125</v>
      </c>
      <c r="C173" s="4">
        <v>0.16666666666666666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</row>
    <row r="174" spans="1:10" x14ac:dyDescent="0.35">
      <c r="A174" t="s">
        <v>11</v>
      </c>
      <c r="B174" s="4">
        <v>0.16666666666666666</v>
      </c>
      <c r="C174" s="4">
        <v>0.20833333333333334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</row>
    <row r="175" spans="1:10" x14ac:dyDescent="0.35">
      <c r="A175" t="s">
        <v>11</v>
      </c>
      <c r="B175" s="4">
        <v>0.20833333333333334</v>
      </c>
      <c r="C175" s="4">
        <v>0.25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</row>
    <row r="176" spans="1:10" x14ac:dyDescent="0.35">
      <c r="A176" t="s">
        <v>11</v>
      </c>
      <c r="B176" s="4">
        <v>0.25</v>
      </c>
      <c r="C176" s="4">
        <v>0.29166666666666669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</row>
    <row r="177" spans="1:10" x14ac:dyDescent="0.35">
      <c r="A177" t="s">
        <v>11</v>
      </c>
      <c r="B177" s="4">
        <v>0.29166666666666669</v>
      </c>
      <c r="C177" s="4">
        <v>0.33333333333333331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</row>
    <row r="178" spans="1:10" x14ac:dyDescent="0.35">
      <c r="A178" t="s">
        <v>11</v>
      </c>
      <c r="B178" s="4">
        <v>0.33333333333333331</v>
      </c>
      <c r="C178" s="4">
        <v>0.375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</row>
    <row r="179" spans="1:10" x14ac:dyDescent="0.35">
      <c r="A179" t="s">
        <v>11</v>
      </c>
      <c r="B179" s="4">
        <v>0.375</v>
      </c>
      <c r="C179" s="4">
        <v>0.41666666666666669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</row>
    <row r="180" spans="1:10" x14ac:dyDescent="0.35">
      <c r="A180" t="s">
        <v>11</v>
      </c>
      <c r="B180" s="4">
        <v>0.41666666666666669</v>
      </c>
      <c r="C180" s="4">
        <v>0.45833333333333331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</row>
    <row r="181" spans="1:10" x14ac:dyDescent="0.35">
      <c r="A181" t="s">
        <v>11</v>
      </c>
      <c r="B181" s="4">
        <v>0.45833333333333331</v>
      </c>
      <c r="C181" s="4">
        <v>0.5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</row>
    <row r="182" spans="1:10" x14ac:dyDescent="0.35">
      <c r="A182" t="s">
        <v>11</v>
      </c>
      <c r="B182" s="4">
        <v>0.5</v>
      </c>
      <c r="C182" s="4">
        <v>0.54166666666666663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</row>
    <row r="183" spans="1:10" x14ac:dyDescent="0.35">
      <c r="A183" t="s">
        <v>11</v>
      </c>
      <c r="B183" s="4">
        <v>0.54166666666666663</v>
      </c>
      <c r="C183" s="4">
        <v>0.58333333333333337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</row>
    <row r="184" spans="1:10" x14ac:dyDescent="0.35">
      <c r="A184" t="s">
        <v>11</v>
      </c>
      <c r="B184" s="4">
        <v>0.58333333333333337</v>
      </c>
      <c r="C184" s="4">
        <v>0.625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</row>
    <row r="185" spans="1:10" x14ac:dyDescent="0.35">
      <c r="A185" t="s">
        <v>11</v>
      </c>
      <c r="B185" s="4">
        <v>0.625</v>
      </c>
      <c r="C185" s="4">
        <v>0.66666666666666663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</row>
    <row r="186" spans="1:10" x14ac:dyDescent="0.35">
      <c r="A186" t="s">
        <v>11</v>
      </c>
      <c r="B186" s="4">
        <v>0.66666666666666663</v>
      </c>
      <c r="C186" s="4">
        <v>0.70833333333333337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</row>
    <row r="187" spans="1:10" x14ac:dyDescent="0.35">
      <c r="A187" t="s">
        <v>11</v>
      </c>
      <c r="B187" s="4">
        <v>0.70833333333333337</v>
      </c>
      <c r="C187" s="4">
        <v>0.75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</row>
    <row r="188" spans="1:10" x14ac:dyDescent="0.35">
      <c r="A188" t="s">
        <v>11</v>
      </c>
      <c r="B188" s="4">
        <v>0.75</v>
      </c>
      <c r="C188" s="4">
        <v>0.79166666666666663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</row>
    <row r="189" spans="1:10" x14ac:dyDescent="0.35">
      <c r="A189" t="s">
        <v>11</v>
      </c>
      <c r="B189" s="4">
        <v>0.79166666666666663</v>
      </c>
      <c r="C189" s="4">
        <v>0.83333333333333337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</row>
    <row r="190" spans="1:10" x14ac:dyDescent="0.35">
      <c r="A190" t="s">
        <v>11</v>
      </c>
      <c r="B190" s="4">
        <v>0.83333333333333337</v>
      </c>
      <c r="C190" s="4">
        <v>0.875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</row>
    <row r="191" spans="1:10" x14ac:dyDescent="0.35">
      <c r="A191" t="s">
        <v>11</v>
      </c>
      <c r="B191" s="4">
        <v>0.875</v>
      </c>
      <c r="C191" s="4">
        <v>0.91666666666666663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</row>
    <row r="192" spans="1:10" x14ac:dyDescent="0.35">
      <c r="A192" t="s">
        <v>11</v>
      </c>
      <c r="B192" s="4">
        <v>0.91666666666666663</v>
      </c>
      <c r="C192" s="4">
        <v>0.95833333333333337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</row>
    <row r="193" spans="1:10" x14ac:dyDescent="0.35">
      <c r="A193" t="s">
        <v>11</v>
      </c>
      <c r="B193" s="4">
        <v>0.95833333333333337</v>
      </c>
      <c r="C193" s="4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</row>
  </sheetData>
  <conditionalFormatting sqref="D2:J1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L CCG Document" ma:contentTypeID="0x0101009CEB1DA2CC907747900298E7F35D742E00297FD45B5B922249B52F3A186AD3A9A0" ma:contentTypeVersion="3" ma:contentTypeDescription="" ma:contentTypeScope="" ma:versionID="7edd5cd76bf36c3ec87f9c91c41302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65629fe-fa3b-4d8f-b0ac-4a13011ce303" ContentTypeId="0x0101009CEB1DA2CC907747900298E7F35D742E" PreviousValue="false"/>
</file>

<file path=customXml/itemProps1.xml><?xml version="1.0" encoding="utf-8"?>
<ds:datastoreItem xmlns:ds="http://schemas.openxmlformats.org/officeDocument/2006/customXml" ds:itemID="{4E34AA9C-87B6-48D5-9570-230F36905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C7E8C7-AF9D-482F-AF5D-57C1E05F55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242C54-E439-4A75-8766-60166C6035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9E3C4B-E53D-4BCD-BEFE-05F313D5389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Volumes</vt:lpstr>
      <vt:lpstr>Summary Percentages</vt:lpstr>
      <vt:lpstr>Example 1</vt:lpstr>
      <vt:lpstr>Example 2</vt:lpstr>
      <vt:lpstr>Example 3</vt:lpstr>
      <vt:lpstr>Example 4</vt:lpstr>
      <vt:lpstr>Example 5</vt:lpstr>
      <vt:lpstr>Example 6</vt:lpstr>
      <vt:lpstr>111 online activity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Goodey (NHS South East London ICB)</dc:creator>
  <cp:lastModifiedBy>Claire Goodey (NHS South East London ICB)</cp:lastModifiedBy>
  <dcterms:created xsi:type="dcterms:W3CDTF">2024-02-29T12:57:34Z</dcterms:created>
  <dcterms:modified xsi:type="dcterms:W3CDTF">2024-06-28T10:38:37Z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0x0101009CEB1DA2CC907747900298E7F35D742E00297FD45B5B922249B52F3A186AD3A9A0</vt:lpwstr>
  </property>
</Properties>
</file>