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9"/>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181_Water Tanker Truck_ITT/02 Solicitation/To be published/"/>
    </mc:Choice>
  </mc:AlternateContent>
  <xr:revisionPtr revIDLastSave="152" documentId="6_{80C86804-721C-4D60-B8DC-6DA0827E8964}" xr6:coauthVersionLast="47" xr6:coauthVersionMax="47" xr10:uidLastSave="{CF4D7DDB-8FC1-4212-A5F8-065353B004A2}"/>
  <bookViews>
    <workbookView xWindow="-120" yWindow="-120" windowWidth="29040" windowHeight="17520" xr2:uid="{00000000-000D-0000-FFFF-FFFF00000000}"/>
  </bookViews>
  <sheets>
    <sheet name="ToR" sheetId="13" r:id="rId1"/>
    <sheet name="Sheet2" sheetId="15" state="hidden" r:id="rId2"/>
    <sheet name="Sheet1" sheetId="14" state="hidden" r:id="rId3"/>
  </sheets>
  <definedNames>
    <definedName name="_xlnm._FilterDatabase" localSheetId="0" hidden="1">ToR!$A$3:$F$5</definedName>
    <definedName name="solver_adj" localSheetId="1" hidden="1">Sheet2!$E$4:$E$5</definedName>
    <definedName name="solver_cvg" localSheetId="1" hidden="1">0.0001</definedName>
    <definedName name="solver_drv" localSheetId="1" hidden="1">1</definedName>
    <definedName name="solver_eng" localSheetId="1" hidden="1">1</definedName>
    <definedName name="solver_est" localSheetId="1" hidden="1">1</definedName>
    <definedName name="solver_itr" localSheetId="1" hidden="1">2147483647</definedName>
    <definedName name="solver_lhs1" localSheetId="1" hidden="1">Sheet2!$E$4</definedName>
    <definedName name="solver_lhs2" localSheetId="1" hidden="1">Sheet2!$E$5</definedName>
    <definedName name="solver_lhs3" localSheetId="1" hidden="1">Sheet2!$E$5</definedName>
    <definedName name="solver_mip" localSheetId="1" hidden="1">2147483647</definedName>
    <definedName name="solver_mni" localSheetId="1" hidden="1">30</definedName>
    <definedName name="solver_mrt" localSheetId="1" hidden="1">0.075</definedName>
    <definedName name="solver_msl" localSheetId="1" hidden="1">2</definedName>
    <definedName name="solver_neg" localSheetId="1" hidden="1">1</definedName>
    <definedName name="solver_nod" localSheetId="1" hidden="1">2147483647</definedName>
    <definedName name="solver_num" localSheetId="1" hidden="1">3</definedName>
    <definedName name="solver_nwt" localSheetId="1" hidden="1">1</definedName>
    <definedName name="solver_opt" localSheetId="1" hidden="1">Sheet2!$E$7</definedName>
    <definedName name="solver_pre" localSheetId="1" hidden="1">0.000001</definedName>
    <definedName name="solver_rbv" localSheetId="1" hidden="1">1</definedName>
    <definedName name="solver_rel1" localSheetId="1" hidden="1">3</definedName>
    <definedName name="solver_rel2" localSheetId="1" hidden="1">3</definedName>
    <definedName name="solver_rel3" localSheetId="1" hidden="1">3</definedName>
    <definedName name="solver_rhs1" localSheetId="1" hidden="1">1</definedName>
    <definedName name="solver_rhs2" localSheetId="1" hidden="1">Sheet2!$E$4</definedName>
    <definedName name="solver_rhs3" localSheetId="1" hidden="1">1</definedName>
    <definedName name="solver_rlx" localSheetId="1" hidden="1">2</definedName>
    <definedName name="solver_rsd" localSheetId="1" hidden="1">0</definedName>
    <definedName name="solver_scl" localSheetId="1" hidden="1">1</definedName>
    <definedName name="solver_sho" localSheetId="1" hidden="1">2</definedName>
    <definedName name="solver_ssz" localSheetId="1" hidden="1">100</definedName>
    <definedName name="solver_tim" localSheetId="1" hidden="1">2147483647</definedName>
    <definedName name="solver_tol" localSheetId="1" hidden="1">0.01</definedName>
    <definedName name="solver_typ" localSheetId="1" hidden="1">3</definedName>
    <definedName name="solver_val" localSheetId="1" hidden="1">3590</definedName>
    <definedName name="solver_ver" localSheetId="1" hidden="1">3</definedName>
    <definedName name="_xlnm.Print_Area" localSheetId="0">ToR!$A$1:$J$5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13" l="1"/>
  <c r="K5" i="13"/>
  <c r="J55" i="15"/>
  <c r="J54" i="15"/>
  <c r="J53" i="15"/>
  <c r="J51" i="15"/>
  <c r="J50" i="15"/>
  <c r="J49" i="15"/>
  <c r="J16" i="15"/>
  <c r="J15" i="15"/>
  <c r="J17" i="15"/>
  <c r="I5" i="15"/>
  <c r="I4" i="15"/>
  <c r="E7" i="15"/>
  <c r="I6" i="15"/>
</calcChain>
</file>

<file path=xl/sharedStrings.xml><?xml version="1.0" encoding="utf-8"?>
<sst xmlns="http://schemas.openxmlformats.org/spreadsheetml/2006/main" count="74" uniqueCount="65">
  <si>
    <t>ITT No. PFRU2-2025-181 Procurement of Water Tanker Truck for Technical Water | ITT № PFRU2-2025-181 Закупівля Автоцистерни для технічної води
Volume 3 - Terms of Reference (ToR)/Specifications | Розділ 3 - Технічне завдання (ТЗ)/Специфікації</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</si>
  <si>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</si>
  <si>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</si>
  <si>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</si>
  <si>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</si>
  <si>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</si>
  <si>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</si>
  <si>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Country of Origin 
|
Країна походження</t>
  </si>
  <si>
    <t xml:space="preserve">Quantity of vehicles proposed in this ITT, pcs. 
| 
Кількість авто запропонована у даному ITT, шт. </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</si>
  <si>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</si>
  <si>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</si>
  <si>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</si>
  <si>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r>
      <rPr>
        <b/>
        <i/>
        <sz val="12"/>
        <color rgb="FF000000"/>
        <rFont val="Calibri"/>
        <family val="2"/>
      </rPr>
      <t xml:space="preserve">Water Tanker Truck for Technical Water </t>
    </r>
    <r>
      <rPr>
        <b/>
        <i/>
        <u/>
        <sz val="12"/>
        <color rgb="FF000000"/>
        <rFont val="Calibri"/>
        <family val="2"/>
      </rPr>
      <t xml:space="preserve">or equivalent in terms of characteristics: 
</t>
    </r>
    <r>
      <rPr>
        <b/>
        <i/>
        <sz val="12"/>
        <color rgb="FF000000"/>
        <rFont val="Calibri"/>
        <family val="2"/>
      </rPr>
      <t xml:space="preserve">
</t>
    </r>
    <r>
      <rPr>
        <i/>
        <sz val="12"/>
        <color rgb="FF000000"/>
        <rFont val="Calibri"/>
        <family val="2"/>
      </rPr>
      <t>Year of manufacture: 2025
Condition: New
Purpose: Transportation and storage of technical (non-potable) water
Base chassis: FORD TRUCKS 1833 DC or equivalent
Wheel formula: 4×2
Engine: Diesel, emission standard not lower than EURO-5
Transmission: Manual
Cab capacity: 3 seats
Tank:
Volume: 10 m³
Number of compartments: 1
Material: Stainless steel or equivalent
Top filling hatch with a diameter of at least 400 mm
Filling system: Top (gravity) or via pump
Discharge system: Bottom outlet with valve
Liquid level sensor
Flow meter with digital display
Pumping unit:
Pump type: Centrifugal (non-firefighting)
Drive: Power take-off (PTO) from gearbox
Capacity: Not less than 200–250 L/min
Head: Not less than 25 m</t>
    </r>
  </si>
  <si>
    <r>
      <t xml:space="preserve">Автоцистерна для технічної води </t>
    </r>
    <r>
      <rPr>
        <b/>
        <i/>
        <u/>
        <sz val="12"/>
        <color rgb="FF000000"/>
        <rFont val="Calibri"/>
        <family val="2"/>
      </rPr>
      <t xml:space="preserve">або еквівалент відповідно до характеристик:
</t>
    </r>
    <r>
      <rPr>
        <b/>
        <i/>
        <sz val="12"/>
        <color rgb="FF000000"/>
        <rFont val="Calibri"/>
        <family val="2"/>
      </rPr>
      <t xml:space="preserve">
</t>
    </r>
    <r>
      <rPr>
        <i/>
        <sz val="12"/>
        <color rgb="FF000000"/>
        <rFont val="Calibri"/>
        <family val="2"/>
      </rPr>
      <t>Рік випуску: 2025
Стан: новий
Призначення: транспортування та зберігання технічної води
Базове шасі: FORD TRUCKS 1833 DC або еквівалент
Колісна формула: 4×2
Двигун: дизельний, стандарт токсичності не нижче EURO-5
Коробка передач: механічна
Кількість місць у кабіні: 3
Цистерна:
Об’єм: 10 м³
Кількість секцій: 1
Матеріал: нержавіюча сталь чи інший
Заливна горловина зверху, діаметром не менше 400 мм
Система заповнення: зверху (самопливом) або через насос
Система зливу: нижній патрубок із засувкою
Датчик рівня рідини
Витратомір з цифровим дисплеєм
Насосна установка:
Тип насоса: відцентровий (не пожежний)
Привід: від відбору потужності коробки передач
Продуктивність: не менше 200–250 л/хв
Напір: не менше 25 м</t>
    </r>
  </si>
  <si>
    <t>Total amount VAT excl. |
Загальна сума без ПДВ</t>
  </si>
  <si>
    <r>
      <rPr>
        <b/>
        <sz val="14"/>
        <color rgb="FF000000"/>
        <rFont val="Calibri"/>
        <scheme val="minor"/>
      </rPr>
      <t xml:space="preserve">Core note 1: </t>
    </r>
    <r>
      <rPr>
        <sz val="14"/>
        <color rgb="FF000000"/>
        <rFont val="Calibri"/>
        <scheme val="minor"/>
      </rPr>
      <t xml:space="preserve">Delivery destination - Ukraine, 64207, Kharkiv oblast, Izium raion, Balakliia city. The contractual delivery address will be provided to the successful bidder in the tripartite purchase order. /
</t>
    </r>
    <r>
      <rPr>
        <b/>
        <sz val="14"/>
        <color rgb="FF000000"/>
        <rFont val="Calibri"/>
        <scheme val="minor"/>
      </rPr>
      <t xml:space="preserve">Основна примітка 1: </t>
    </r>
    <r>
      <rPr>
        <sz val="14"/>
        <color rgb="FF000000"/>
        <rFont val="Calibri"/>
        <scheme val="minor"/>
      </rPr>
      <t xml:space="preserve">Місце доставки - Україна, 64207, Харківська обл., Ізюмський р-н, м. Балаклія. Контрактна адреса доставки буде надана переможцю тендеру в тристоронньому договорі про закупівлю.
</t>
    </r>
    <r>
      <rPr>
        <b/>
        <sz val="14"/>
        <color rgb="FF000000"/>
        <rFont val="Calibri"/>
        <scheme val="minor"/>
      </rPr>
      <t>Core note 2:</t>
    </r>
    <r>
      <rPr>
        <sz val="14"/>
        <color rgb="FF000000"/>
        <rFont val="Calibri"/>
        <scheme val="minor"/>
      </rPr>
      <t xml:space="preserve"> Fixed Price in GBP (the price should be calculated based on the exchange rate of GBP to UAH, according to the OANDA rate ( https://fxds-hcc.oanda.com/ ) on the Friday immediately preceding the date on which the invoice was issued). The exchange rate for this ITT as of the issue date - </t>
    </r>
    <r>
      <rPr>
        <b/>
        <u/>
        <sz val="14"/>
        <color rgb="FF000000"/>
        <rFont val="Calibri"/>
        <scheme val="minor"/>
      </rPr>
      <t>55.4666 UAH.</t>
    </r>
    <r>
      <rPr>
        <sz val="14"/>
        <color rgb="FF000000"/>
        <rFont val="Calibri"/>
        <scheme val="minor"/>
      </rPr>
      <t xml:space="preserve">/ 
</t>
    </r>
    <r>
      <rPr>
        <b/>
        <sz val="14"/>
        <color rgb="FF000000"/>
        <rFont val="Calibri"/>
        <scheme val="minor"/>
      </rPr>
      <t>Основна примітка 2:</t>
    </r>
    <r>
      <rPr>
        <sz val="14"/>
        <color rgb="FF000000"/>
        <rFont val="Calibri"/>
        <scheme val="minor"/>
      </rPr>
      <t xml:space="preserve"> Фіксована ціна у фунтах стерлінгів (ціна повинна бути розрахована на основі обмінного курсу фунта стерлінгів до гривні, згідно з курсом OANDA ( https://fxds-hcc.oanda.com/ ) у п'ятницю, що безпосередньо передує даті виставлення рахунку-фактури). Обмінний курс для цієї ІТТ на дату публікації - </t>
    </r>
    <r>
      <rPr>
        <b/>
        <u/>
        <sz val="14"/>
        <color rgb="FF000000"/>
        <rFont val="Calibri"/>
        <scheme val="minor"/>
      </rPr>
      <t xml:space="preserve">55.4666 грн.
</t>
    </r>
    <r>
      <rPr>
        <sz val="14"/>
        <color rgb="FF000000"/>
        <rFont val="Calibri"/>
        <scheme val="minor"/>
      </rPr>
      <t xml:space="preserve">
</t>
    </r>
    <r>
      <rPr>
        <b/>
        <sz val="14"/>
        <color rgb="FF000000"/>
        <rFont val="Calibri"/>
        <scheme val="minor"/>
      </rPr>
      <t xml:space="preserve">General notes: / Загальні примітки:
</t>
    </r>
    <r>
      <rPr>
        <sz val="14"/>
        <color rgb="FF000000"/>
        <rFont val="Calibri"/>
        <scheme val="minor"/>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transportation/delivery/unloading costs and local taxes, excluding VAT.  / 
3•	Ціни повинні включати відповідні витрати на транспортування/доставку/розвантаження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thirty six (36) months after delivery and acceptance of the Goods, unless otherwise specified in the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тридцяти шести (36)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</si>
  <si>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</si>
  <si>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2020): | 
Умови постачання (ІНКОТЕРМС 2020):</t>
  </si>
  <si>
    <t>DDP:
Kharkiv oblast, Izium raion, Balakliia city |
Харківська обл., Ізюмський р-н, м. Балаклія</t>
  </si>
  <si>
    <t>Payment terms (Chemonics requirement - 100% post-payment, NET within 30 c.d.): | 
Умови оплати (вимога Chemonics - 100% післяплата, NET протягом 30 к.д.):</t>
  </si>
  <si>
    <t>Bid validity (c.d.) | 
Термін дії пропозиції (к.д.)</t>
  </si>
  <si>
    <t>Consent to enter into a tripartite Purchase Order (Vendor – Chemonics/Payer – Final Recipient/Buyer): |
Згода на укладення тристороннього Договору на закупівлю (Постачальник - Кімонікс/Платник - Кінцевий реципієнт/Покупець):</t>
  </si>
  <si>
    <t>Consent to install a GPS tracker on a vehicle: |
Згода на встановлення GPS-трекера на транспортний засіб:</t>
  </si>
  <si>
    <t xml:space="preserve">Bid currency: | 
Валюта пропозиції: </t>
  </si>
  <si>
    <t>GBP | Фунти Стерлінги</t>
  </si>
  <si>
    <t xml:space="preserve">Warranty on offered item:
Гарантія на запропонований товар: 		 </t>
  </si>
  <si>
    <t>Company name according to the Charter: | 
Назва компанії згідно Статуту:</t>
  </si>
  <si>
    <t>EDRPOU | ЄДРПОУ:</t>
  </si>
  <si>
    <t>Signature of the company representative and Stamp | 
Підпис представника підприємства та Печатка</t>
  </si>
  <si>
    <t>Date | Дата:</t>
  </si>
  <si>
    <t>Contact person of the company (whith role): | 
Контактна особа компанії (із зазначенням посади):</t>
  </si>
  <si>
    <t>Mobile: | Мобільний:</t>
  </si>
  <si>
    <t>E-mail: |
Електронна пошта:</t>
  </si>
  <si>
    <t>Після заповнення, вимога Chemonics - надати цей документ у підписаному/завіреному печаткою форматі PDF та Excel. |
Once completed, Chemonics requirement - provide this document in both signed/stamped PDF and Excel formats.</t>
  </si>
  <si>
    <t>x</t>
  </si>
  <si>
    <t>Пропозиція по тендеру</t>
  </si>
  <si>
    <t>Запропоновано</t>
  </si>
  <si>
    <t>Ціна</t>
  </si>
  <si>
    <t>Кількість</t>
  </si>
  <si>
    <t>Сума</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</si>
  <si>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Висота 2700 см (з кромкою)
Ширина 30 см (з кромкою)</t>
  </si>
  <si>
    <t>ДСП U963 ST9 Діамант сірий 2800х2070х25 мм EGGER (2024-26)
Висота 2700 см (з кромкою)
Ширина 30 см (з кромкою)</t>
  </si>
  <si>
    <t>ДСП Egger U 963 ST9 Діамант сірий (Антрацит) 2800х2070х25 мм Нарізані ДСП плити товщина 25 мл. Темно сірого або чорного кольору з матавим покриттям з кромкою чорного кольору. Довжина 900 см (з кромкою)
Ширина 30 см (без кромки)</t>
  </si>
  <si>
    <t>ДСП U963 ST9 Діамант сірий 2800х2070х25 мм EGGER (2024-26)
Довжина 900 см (з кромкою)
Ширина 30 см (без кромки)</t>
  </si>
  <si>
    <t>Before</t>
  </si>
  <si>
    <t>Description</t>
  </si>
  <si>
    <t>UoM</t>
  </si>
  <si>
    <t>Qty</t>
  </si>
  <si>
    <t>Price</t>
  </si>
  <si>
    <t>Amount</t>
  </si>
  <si>
    <r>
      <t xml:space="preserve">Egger chipboard U 963 ST9 Diamond gray (Anthracite) 2800x2070x25 mm Sliced chipboard boards 25 ml thick. Dark gray or black with a matte finish with a black edge banding. Height </t>
    </r>
    <r>
      <rPr>
        <b/>
        <sz val="11"/>
        <color theme="1"/>
        <rFont val="Calibri"/>
        <family val="2"/>
        <scheme val="minor"/>
      </rPr>
      <t>2700</t>
    </r>
    <r>
      <rPr>
        <sz val="11"/>
        <color theme="1"/>
        <rFont val="Calibri"/>
        <family val="2"/>
        <scheme val="minor"/>
      </rPr>
      <t xml:space="preserve"> mm (with edge banding) Width </t>
    </r>
    <r>
      <rPr>
        <b/>
        <sz val="11"/>
        <color theme="1"/>
        <rFont val="Calibri"/>
        <family val="2"/>
        <scheme val="minor"/>
      </rPr>
      <t>300</t>
    </r>
    <r>
      <rPr>
        <sz val="11"/>
        <color theme="1"/>
        <rFont val="Calibri"/>
        <family val="2"/>
        <scheme val="minor"/>
      </rPr>
      <t xml:space="preserve"> mm (with edge banding)</t>
    </r>
  </si>
  <si>
    <t>sheet</t>
  </si>
  <si>
    <t>Edge ABS U963 ST9 Diamond Gray 43*2 mm (75 m/p) EGGER Щ(2024-26)</t>
  </si>
  <si>
    <t>linear meter</t>
  </si>
  <si>
    <t>Now</t>
  </si>
  <si>
    <t>Chipboard U963 ST9 Diamond gray 2800x2070x25 mm EGGER (2024-26) Height 2700 mm (with edge) Width 300 mm (with edge)</t>
  </si>
  <si>
    <t>pcs</t>
  </si>
  <si>
    <t>Chipboard U963 ST9 Diamond gray 2800x2070x25 mm EGGER (2024-26) Length 900 mm (with edge banding) Width 300 mm (without edge banding)</t>
  </si>
  <si>
    <t>Плити мінераловатні ТЕХНОБЛОК СТАНДАРТ 1200*600*100мм (6 плит)</t>
  </si>
  <si>
    <t>м2</t>
  </si>
  <si>
    <t>Високопілля, вул. Енергетична (Гагаріна), 7</t>
  </si>
  <si>
    <t>Утеплювач Техноблок Стандарт 1200х600х50мм (5,76/8пл) МП</t>
  </si>
  <si>
    <t>Плити теплоізоляційні з минеральної вати на синтетичному зв'язуючому Izovat-LS(1000x600x100 мм)</t>
  </si>
  <si>
    <t>Shkilna 104, Kalynivske village, 74131 , Beryslav district, Kherson Oblast 
(47.11839256223751, 32.982446441864816)</t>
  </si>
  <si>
    <t>Shkilna 120, Kalynivske village, 74131 , Beryslav district, Kherson Oblast (47.11650667082786, 32.97544873404343)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</si>
</sst>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9">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0"/>
      <name val="Calibri"/>
      <family val="2"/>
      <scheme val="minor"/>
    </font>
    <font>
      <sz val="10"/>
      <color theme="1"/>
      <name val="Calibri"/>
      <family val="2"/>
      <scheme val="minor"/>
    </font>
    <font>
      <b/>
      <sz val="10"/>
      <name val="Calibri"/>
      <family val="2"/>
      <scheme val="minor"/>
    </font>
    <font>
      <sz val="11"/>
      <color theme="1"/>
      <name val="Calibri"/>
      <family val="2"/>
      <scheme val="minor"/>
    </font>
    <font>
      <b/>
      <sz val="11"/>
      <color theme="0"/>
      <name val="Calibri"/>
      <family val="2"/>
      <scheme val="minor"/>
    </font>
    <font>
      <b/>
      <sz val="16"/>
      <name val="Calibri"/>
      <family val="2"/>
      <scheme val="minor"/>
    </font>
    <font>
      <u/>
      <sz val="11"/>
      <color theme="10"/>
      <name val="Calibri"/>
      <family val="2"/>
      <scheme val="minor"/>
    </font>
    <font>
      <b/>
      <sz val="11"/>
      <color theme="1"/>
      <name val="Calibri"/>
      <family val="2"/>
      <scheme val="minor"/>
    </font>
    <font>
      <sz val="11"/>
      <color theme="1"/>
      <name val="Calibri"/>
      <family val="2"/>
      <charset val="134"/>
      <scheme val="minor"/>
    </font>
    <font>
      <b/>
      <sz val="12"/>
      <color theme="1"/>
      <name val="Calibri"/>
      <family val="2"/>
      <scheme val="minor"/>
    </font>
    <font>
      <b/>
      <sz val="12"/>
      <color theme="0"/>
      <name val="Calibri"/>
      <family val="2"/>
      <scheme val="minor"/>
    </font>
    <font>
      <sz val="12"/>
      <color theme="1"/>
      <name val="Calibri"/>
      <family val="2"/>
      <scheme val="minor"/>
    </font>
    <font>
      <sz val="12"/>
      <name val="Calibri"/>
      <family val="2"/>
      <scheme val="minor"/>
    </font>
    <font>
      <sz val="8"/>
      <name val="Calibri"/>
      <family val="2"/>
      <scheme val="minor"/>
    </font>
    <font>
      <b/>
      <sz val="14"/>
      <color theme="1"/>
      <name val="Calibri"/>
      <family val="2"/>
      <scheme val="minor"/>
    </font>
    <font>
      <sz val="14"/>
      <color theme="1"/>
      <name val="Calibri"/>
      <family val="2"/>
      <scheme val="minor"/>
    </font>
    <font>
      <b/>
      <i/>
      <sz val="16"/>
      <color rgb="FFFF0000"/>
      <name val="Calibri"/>
      <family val="2"/>
      <scheme val="minor"/>
    </font>
    <font>
      <sz val="14"/>
      <color rgb="FF000000"/>
      <name val="Calibri"/>
      <family val="2"/>
      <scheme val="minor"/>
    </font>
    <font>
      <b/>
      <sz val="14"/>
      <name val="Calibri"/>
      <family val="2"/>
      <scheme val="minor"/>
    </font>
    <font>
      <b/>
      <i/>
      <sz val="12"/>
      <color rgb="FF000000"/>
      <name val="Calibri"/>
      <family val="2"/>
    </font>
    <font>
      <b/>
      <i/>
      <u/>
      <sz val="12"/>
      <color rgb="FF000000"/>
      <name val="Calibri"/>
      <family val="2"/>
    </font>
    <font>
      <i/>
      <sz val="12"/>
      <color rgb="FF000000"/>
      <name val="Calibri"/>
      <family val="2"/>
    </font>
    <font>
      <b/>
      <sz val="14"/>
      <color rgb="FF000000"/>
      <name val="Calibri"/>
      <scheme val="minor"/>
    </font>
    <font>
      <sz val="14"/>
      <color rgb="FF000000"/>
      <name val="Calibri"/>
      <scheme val="minor"/>
    </font>
    <font>
      <b/>
      <u/>
      <sz val="14"/>
      <color rgb="FF000000"/>
      <name val="Calibri"/>
      <scheme val="minor"/>
    </font>
  </fonts>
  <fills count="6">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ck">
        <color auto="1"/>
      </left>
      <right/>
      <top style="thin">
        <color auto="1"/>
      </top>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diagonal/>
    </border>
    <border>
      <left style="thin">
        <color auto="1"/>
      </left>
      <right style="medium">
        <color indexed="64"/>
      </right>
      <top style="thin">
        <color auto="1"/>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diagonal/>
    </border>
    <border>
      <left/>
      <right style="medium">
        <color indexed="64"/>
      </right>
      <top/>
      <bottom/>
      <diagonal/>
    </border>
    <border>
      <left/>
      <right style="medium">
        <color indexed="64"/>
      </right>
      <top style="thin">
        <color auto="1"/>
      </top>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7">
    <xf numFmtId="0" fontId="0" fillId="0" borderId="0"/>
    <xf numFmtId="164" fontId="7"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3" fillId="0" borderId="0"/>
    <xf numFmtId="0" fontId="2" fillId="0" borderId="0"/>
    <xf numFmtId="164" fontId="2" fillId="0" borderId="0" applyFont="0" applyFill="0" applyBorder="0" applyAlignment="0" applyProtection="0"/>
  </cellStyleXfs>
  <cellXfs count="86">
    <xf numFmtId="0" fontId="0" fillId="0" borderId="0" xfId="0"/>
    <xf numFmtId="0" fontId="4"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left" vertical="top" wrapText="1"/>
    </xf>
    <xf numFmtId="0" fontId="5" fillId="0" borderId="0" xfId="0" applyFont="1" applyAlignment="1">
      <alignment horizontal="center" vertical="center" wrapText="1"/>
    </xf>
    <xf numFmtId="0" fontId="0" fillId="0" borderId="1" xfId="0" applyBorder="1"/>
    <xf numFmtId="164" fontId="5" fillId="0" borderId="0" xfId="1" applyFont="1" applyBorder="1" applyAlignment="1">
      <alignment vertical="top"/>
    </xf>
    <xf numFmtId="0" fontId="0" fillId="0" borderId="0" xfId="0" applyAlignment="1">
      <alignment wrapText="1"/>
    </xf>
    <xf numFmtId="4" fontId="0" fillId="0" borderId="0" xfId="0" applyNumberFormat="1"/>
    <xf numFmtId="4" fontId="0" fillId="0" borderId="1" xfId="0" applyNumberFormat="1" applyBorder="1"/>
    <xf numFmtId="0" fontId="11" fillId="5" borderId="1" xfId="0" applyFont="1" applyFill="1" applyBorder="1" applyAlignment="1">
      <alignment horizontal="center" vertical="center"/>
    </xf>
    <xf numFmtId="4" fontId="13" fillId="0" borderId="0" xfId="0" applyNumberFormat="1" applyFont="1"/>
    <xf numFmtId="4" fontId="11" fillId="0" borderId="1" xfId="0" applyNumberFormat="1" applyFont="1" applyBorder="1"/>
    <xf numFmtId="0" fontId="9" fillId="3" borderId="7" xfId="0" applyFont="1" applyFill="1" applyBorder="1" applyAlignment="1">
      <alignment horizontal="centerContinuous" vertical="center" wrapText="1"/>
    </xf>
    <xf numFmtId="0" fontId="6" fillId="3" borderId="7" xfId="0" applyFont="1" applyFill="1" applyBorder="1" applyAlignment="1">
      <alignment horizontal="centerContinuous" vertical="center"/>
    </xf>
    <xf numFmtId="0" fontId="5" fillId="0" borderId="7" xfId="0" applyFont="1" applyBorder="1" applyAlignment="1">
      <alignment vertical="top"/>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164" fontId="8" fillId="2" borderId="8" xfId="1" applyFont="1" applyFill="1" applyBorder="1" applyAlignment="1">
      <alignment horizontal="center" vertical="center" wrapText="1"/>
    </xf>
    <xf numFmtId="0" fontId="16" fillId="4" borderId="8" xfId="0" applyFont="1" applyFill="1" applyBorder="1" applyAlignment="1">
      <alignment horizontal="center" vertical="center" wrapText="1"/>
    </xf>
    <xf numFmtId="0" fontId="12" fillId="3" borderId="10" xfId="0" applyFont="1" applyFill="1" applyBorder="1" applyAlignment="1">
      <alignment horizontal="left" vertical="top" wrapText="1"/>
    </xf>
    <xf numFmtId="2" fontId="15" fillId="3" borderId="11" xfId="1" applyNumberFormat="1" applyFont="1" applyFill="1" applyBorder="1" applyAlignment="1">
      <alignment horizontal="center" vertical="center"/>
    </xf>
    <xf numFmtId="0" fontId="2" fillId="0" borderId="0" xfId="5"/>
    <xf numFmtId="0" fontId="19" fillId="3" borderId="0" xfId="5" applyFont="1" applyFill="1" applyAlignment="1">
      <alignment vertical="top"/>
    </xf>
    <xf numFmtId="0" fontId="5" fillId="0" borderId="14" xfId="0" applyFont="1" applyBorder="1" applyAlignment="1">
      <alignment vertical="top"/>
    </xf>
    <xf numFmtId="0" fontId="9" fillId="3" borderId="15" xfId="0" applyFont="1" applyFill="1" applyBorder="1" applyAlignment="1">
      <alignment horizontal="centerContinuous" vertical="center" wrapText="1"/>
    </xf>
    <xf numFmtId="0" fontId="5" fillId="0" borderId="16" xfId="0" applyFont="1" applyBorder="1" applyAlignment="1">
      <alignment vertical="top"/>
    </xf>
    <xf numFmtId="0" fontId="8" fillId="2" borderId="17" xfId="0" applyFont="1" applyFill="1" applyBorder="1" applyAlignment="1">
      <alignment horizontal="center" vertical="center" wrapText="1"/>
    </xf>
    <xf numFmtId="0" fontId="16" fillId="4" borderId="17" xfId="0" applyFont="1" applyFill="1" applyBorder="1" applyAlignment="1">
      <alignment horizontal="center" vertical="center" wrapText="1"/>
    </xf>
    <xf numFmtId="2" fontId="15" fillId="3" borderId="18" xfId="1" applyNumberFormat="1" applyFont="1" applyFill="1" applyBorder="1" applyAlignment="1">
      <alignment horizontal="center" vertical="center"/>
    </xf>
    <xf numFmtId="2" fontId="14" fillId="2" borderId="20" xfId="1" applyNumberFormat="1" applyFont="1" applyFill="1" applyBorder="1" applyAlignment="1">
      <alignment horizontal="center" vertical="center"/>
    </xf>
    <xf numFmtId="0" fontId="5" fillId="0" borderId="21" xfId="0" applyFont="1" applyBorder="1" applyAlignment="1">
      <alignment vertical="top"/>
    </xf>
    <xf numFmtId="0" fontId="5" fillId="0" borderId="22" xfId="0" applyFont="1" applyBorder="1" applyAlignment="1">
      <alignment vertical="top"/>
    </xf>
    <xf numFmtId="164" fontId="8" fillId="2" borderId="11" xfId="1" applyFont="1" applyFill="1" applyBorder="1" applyAlignment="1">
      <alignment horizontal="center" vertical="center" wrapText="1"/>
    </xf>
    <xf numFmtId="164" fontId="8" fillId="2" borderId="18" xfId="1" applyFont="1" applyFill="1" applyBorder="1" applyAlignment="1">
      <alignment horizontal="center" vertical="center" wrapText="1"/>
    </xf>
    <xf numFmtId="0" fontId="16" fillId="0" borderId="8" xfId="0" applyFont="1" applyBorder="1" applyAlignment="1">
      <alignment horizontal="center" vertical="center" wrapText="1"/>
    </xf>
    <xf numFmtId="0" fontId="18" fillId="3" borderId="2" xfId="5" applyFont="1" applyFill="1" applyBorder="1" applyAlignment="1">
      <alignment horizontal="center" vertical="center" wrapText="1"/>
    </xf>
    <xf numFmtId="0" fontId="18" fillId="3" borderId="20" xfId="5" applyFont="1" applyFill="1" applyBorder="1" applyAlignment="1">
      <alignment horizontal="center" vertical="center" wrapText="1"/>
    </xf>
    <xf numFmtId="0" fontId="23" fillId="4" borderId="8" xfId="0" applyFont="1" applyFill="1" applyBorder="1" applyAlignment="1">
      <alignment horizontal="left" vertical="top" wrapText="1"/>
    </xf>
    <xf numFmtId="0" fontId="25" fillId="4" borderId="8" xfId="0" applyFont="1" applyFill="1" applyBorder="1" applyAlignment="1">
      <alignment horizontal="left" vertical="top" wrapText="1"/>
    </xf>
    <xf numFmtId="0" fontId="20" fillId="0" borderId="25" xfId="5" applyFont="1" applyBorder="1" applyAlignment="1">
      <alignment horizontal="left" vertical="center" wrapText="1"/>
    </xf>
    <xf numFmtId="0" fontId="20" fillId="0" borderId="26" xfId="5" applyFont="1" applyBorder="1" applyAlignment="1">
      <alignment horizontal="left" vertical="center" wrapText="1"/>
    </xf>
    <xf numFmtId="0" fontId="20" fillId="0" borderId="27" xfId="5" applyFont="1" applyBorder="1" applyAlignment="1">
      <alignment horizontal="left" vertical="center" wrapText="1"/>
    </xf>
    <xf numFmtId="0" fontId="18" fillId="3" borderId="21" xfId="5" applyFont="1" applyFill="1" applyBorder="1" applyAlignment="1">
      <alignment horizontal="right" vertical="center" wrapText="1"/>
    </xf>
    <xf numFmtId="0" fontId="18" fillId="3" borderId="0" xfId="5" applyFont="1" applyFill="1" applyAlignment="1">
      <alignment horizontal="right" vertical="center" wrapText="1"/>
    </xf>
    <xf numFmtId="0" fontId="18" fillId="3" borderId="6" xfId="5" applyFont="1" applyFill="1" applyBorder="1" applyAlignment="1">
      <alignment horizontal="right" vertical="center" wrapText="1"/>
    </xf>
    <xf numFmtId="0" fontId="22" fillId="3" borderId="21" xfId="5" applyFont="1" applyFill="1" applyBorder="1" applyAlignment="1">
      <alignment horizontal="right" vertical="center" wrapText="1"/>
    </xf>
    <xf numFmtId="0" fontId="22" fillId="3" borderId="0" xfId="5" applyFont="1" applyFill="1" applyAlignment="1">
      <alignment horizontal="right" vertical="center" wrapText="1"/>
    </xf>
    <xf numFmtId="0" fontId="22" fillId="3" borderId="6" xfId="5" applyFont="1" applyFill="1" applyBorder="1" applyAlignment="1">
      <alignment horizontal="right" vertical="center" wrapText="1"/>
    </xf>
    <xf numFmtId="0" fontId="18" fillId="3" borderId="21" xfId="5" applyFont="1" applyFill="1" applyBorder="1" applyAlignment="1">
      <alignment horizontal="right" vertical="center"/>
    </xf>
    <xf numFmtId="0" fontId="18" fillId="3" borderId="0" xfId="5" applyFont="1" applyFill="1" applyAlignment="1">
      <alignment horizontal="right" vertical="center"/>
    </xf>
    <xf numFmtId="0" fontId="18" fillId="3" borderId="6" xfId="5" applyFont="1" applyFill="1" applyBorder="1" applyAlignment="1">
      <alignment horizontal="right" vertical="center"/>
    </xf>
    <xf numFmtId="0" fontId="18" fillId="3" borderId="1" xfId="5" applyFont="1" applyFill="1" applyBorder="1" applyAlignment="1">
      <alignment horizontal="center" vertical="center"/>
    </xf>
    <xf numFmtId="0" fontId="18" fillId="3" borderId="24" xfId="5" applyFont="1" applyFill="1" applyBorder="1" applyAlignment="1">
      <alignment horizontal="center" vertical="center"/>
    </xf>
    <xf numFmtId="0" fontId="18" fillId="3" borderId="1" xfId="5" applyFont="1" applyFill="1" applyBorder="1" applyAlignment="1">
      <alignment horizontal="center" vertical="center" wrapText="1"/>
    </xf>
    <xf numFmtId="0" fontId="18" fillId="3" borderId="24" xfId="5" applyFont="1" applyFill="1" applyBorder="1" applyAlignment="1">
      <alignment horizontal="center" vertical="center" wrapText="1"/>
    </xf>
    <xf numFmtId="0" fontId="18" fillId="3" borderId="15" xfId="5" applyFont="1" applyFill="1" applyBorder="1" applyAlignment="1">
      <alignment horizontal="right" vertical="center" wrapText="1"/>
    </xf>
    <xf numFmtId="0" fontId="18" fillId="3" borderId="7" xfId="5" applyFont="1" applyFill="1" applyBorder="1" applyAlignment="1">
      <alignment horizontal="right" vertical="center" wrapText="1"/>
    </xf>
    <xf numFmtId="0" fontId="18" fillId="3" borderId="5" xfId="5" applyFont="1" applyFill="1" applyBorder="1" applyAlignment="1">
      <alignment horizontal="right"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21" fillId="0" borderId="3" xfId="5" applyFont="1" applyBorder="1" applyAlignment="1">
      <alignment horizontal="left" vertical="top" wrapText="1"/>
    </xf>
    <xf numFmtId="0" fontId="21" fillId="0" borderId="20" xfId="5" applyFont="1" applyBorder="1" applyAlignment="1">
      <alignment horizontal="left" vertical="top" wrapText="1"/>
    </xf>
    <xf numFmtId="0" fontId="14" fillId="2" borderId="17" xfId="5" applyFont="1" applyFill="1" applyBorder="1" applyAlignment="1">
      <alignment horizontal="right" vertical="top"/>
    </xf>
    <xf numFmtId="0" fontId="14" fillId="2" borderId="9" xfId="5" applyFont="1" applyFill="1" applyBorder="1" applyAlignment="1">
      <alignment horizontal="right" vertical="top"/>
    </xf>
    <xf numFmtId="0" fontId="14" fillId="2" borderId="23" xfId="5" applyFont="1" applyFill="1" applyBorder="1" applyAlignment="1">
      <alignment horizontal="right" vertical="top"/>
    </xf>
    <xf numFmtId="0" fontId="22" fillId="3" borderId="1" xfId="5" applyFont="1" applyFill="1" applyBorder="1" applyAlignment="1">
      <alignment horizontal="center" vertical="center" wrapText="1"/>
    </xf>
    <xf numFmtId="0" fontId="22" fillId="3" borderId="24" xfId="5" applyFont="1" applyFill="1" applyBorder="1" applyAlignment="1">
      <alignment horizontal="center" vertical="center" wrapText="1"/>
    </xf>
    <xf numFmtId="0" fontId="18" fillId="0" borderId="1" xfId="5" applyFont="1" applyBorder="1" applyAlignment="1">
      <alignment horizontal="center" vertical="center"/>
    </xf>
    <xf numFmtId="0" fontId="18" fillId="0" borderId="24" xfId="5" applyFont="1" applyBorder="1" applyAlignment="1">
      <alignment horizontal="center" vertical="center"/>
    </xf>
    <xf numFmtId="0" fontId="5" fillId="0" borderId="11" xfId="0" applyFont="1" applyBorder="1" applyAlignment="1">
      <alignment horizontal="center" vertical="top"/>
    </xf>
    <xf numFmtId="0" fontId="5" fillId="0" borderId="18" xfId="0" applyFont="1" applyBorder="1" applyAlignment="1">
      <alignment horizontal="center" vertical="top"/>
    </xf>
    <xf numFmtId="39" fontId="14" fillId="2" borderId="19" xfId="1" applyNumberFormat="1" applyFont="1" applyFill="1" applyBorder="1" applyAlignment="1">
      <alignment horizontal="right" vertical="center"/>
    </xf>
    <xf numFmtId="39" fontId="14" fillId="2" borderId="3" xfId="1" applyNumberFormat="1" applyFont="1" applyFill="1" applyBorder="1" applyAlignment="1">
      <alignment horizontal="right" vertical="center"/>
    </xf>
    <xf numFmtId="39" fontId="14" fillId="2" borderId="4" xfId="1" applyNumberFormat="1" applyFont="1" applyFill="1" applyBorder="1" applyAlignment="1">
      <alignment horizontal="right" vertical="center"/>
    </xf>
    <xf numFmtId="0" fontId="18" fillId="3" borderId="2" xfId="5" applyFont="1" applyFill="1" applyBorder="1" applyAlignment="1">
      <alignment horizontal="center" vertical="center" wrapText="1"/>
    </xf>
    <xf numFmtId="0" fontId="18" fillId="3" borderId="20" xfId="5" applyFont="1" applyFill="1" applyBorder="1" applyAlignment="1">
      <alignment horizontal="center" vertical="center" wrapText="1"/>
    </xf>
    <xf numFmtId="0" fontId="0" fillId="5" borderId="3" xfId="0" applyFill="1" applyBorder="1" applyAlignment="1">
      <alignment horizontal="center"/>
    </xf>
    <xf numFmtId="0" fontId="0" fillId="5" borderId="4" xfId="0" applyFill="1" applyBorder="1" applyAlignment="1">
      <alignment horizontal="center"/>
    </xf>
    <xf numFmtId="0" fontId="27" fillId="0" borderId="19" xfId="5" applyFont="1" applyBorder="1" applyAlignment="1">
      <alignment horizontal="left" vertical="top" wrapText="1"/>
    </xf>
    <xf numFmtId="0" fontId="1" fillId="3" borderId="8" xfId="0" applyFont="1" applyFill="1" applyBorder="1" applyAlignment="1">
      <alignment horizontal="left" vertical="top" wrapText="1"/>
    </xf>
    <xf numFmtId="0" fontId="1" fillId="0" borderId="0" xfId="0" applyFont="1"/>
    <xf numFmtId="0" fontId="1" fillId="0" borderId="1" xfId="0" applyFont="1" applyBorder="1" applyAlignment="1">
      <alignment wrapText="1"/>
    </xf>
    <xf numFmtId="0" fontId="1" fillId="5" borderId="2" xfId="0" applyFont="1" applyFill="1" applyBorder="1" applyAlignment="1">
      <alignment horizontal="center"/>
    </xf>
    <xf numFmtId="0" fontId="1" fillId="0" borderId="1" xfId="0" applyFont="1" applyBorder="1"/>
    <xf numFmtId="0" fontId="1" fillId="0" borderId="1" xfId="0" applyFont="1" applyBorder="1" applyAlignment="1">
      <alignment vertical="center" wrapText="1"/>
    </xf>
  </cellXfs>
  <cellStyles count="7">
    <cellStyle name="Comma 2" xfId="6" xr:uid="{F64FDDF6-3F70-43FA-833B-146C5EDDB1AB}"/>
    <cellStyle name="Hyperlink 2" xfId="2" xr:uid="{00000000-0005-0000-0000-000000000000}"/>
    <cellStyle name="Normal 2" xfId="4" xr:uid="{6E72F082-D191-4B8F-A7F2-5B4BF619607D}"/>
    <cellStyle name="Normal 3" xfId="5" xr:uid="{752B3E9D-E024-4419-AD22-3183366377BC}"/>
    <cellStyle name="Гіперпосилання 2" xfId="3" xr:uid="{00000000-0005-0000-0000-000002000000}"/>
    <cellStyle name="Обычный" xfId="0" builtinId="0"/>
    <cellStyle name="Финансовый" xfId="1" builtinId="3"/>
  </cellStyles>
  <dxfs count="0"/>
  <tableStyles count="0" defaultTableStyle="TableStyleMedium2" defaultPivotStyle="PivotStyleLight16"/>
  <colors>
    <mruColors>
      <color rgb="FFA70000"/>
      <color rgb="FFF38500"/>
      <color rgb="FF005065"/>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5</xdr:row>
      <xdr:rowOff>0</xdr:rowOff>
    </xdr:from>
    <xdr:to>
      <xdr:col>8</xdr:col>
      <xdr:colOff>304800</xdr:colOff>
      <xdr:row>6</xdr:row>
      <xdr:rowOff>132582</xdr:rowOff>
    </xdr:to>
    <xdr:sp macro="" textlink="">
      <xdr:nvSpPr>
        <xdr:cNvPr id="4" name="AutoShape 18" descr="https://trivita.ua/media/mf_webp/jpg/media/catalog/product/cache/dd95bbeaba6420773a0013f62f7a35ef/p/e/pesok_mesh.webp">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5641300" y="1750237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8" name="AutoShape 26" descr="Колено Georg Fischer d40 45 град.">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5641300" y="1786813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53" name="AutoShape 29" descr="Корпус пластиковий 12-модульний e.plbox.stand.n.12k, навісний (s029104)">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25641300" y="245798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55" name="AutoShape 31" descr="ВВГ-П нг 3х2,5 кабель ЗЗЦМ (бухта 100м., Різати кратно 10 м.) (ВВГНГ-П 3X2,5 ECG / 707235)">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25641300" y="2467127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58" name="AutoShape 34" descr="Коробка монтажна универсальна набірна ПВХ сіра Ø73,5х43мм, Kopos (KU 68-1901_KA) - придбати">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25641300" y="250370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61" name="AutoShape 37" descr="Саморіз 3,5х9,5 мм &quot;блоха&quot; гострий, цинк, 1000 шт/уп">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62" name="AutoShape 38" descr="Саморіз 3,5х9,5 мм &quot;блоха&quot; гострий, цинк, 1000 шт/уп">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25641300" y="2549423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 name="AutoShape 41" descr="Кутик 100х100х7 мм; ст.3пс, міра; 12 м 029К фото">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5641300" y="25677114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2"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3" name="AutoShape 44" descr="gallery-image">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5641300" y="22714458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206" name="AutoShape 43" descr="Купити Профіль-ріжок для підвісної стелі периметральний 3.0 м фото та ціна">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207" name="AutoShape 44" descr="gallery-image">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25657629" y="227195743"/>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0</xdr:colOff>
      <xdr:row>5</xdr:row>
      <xdr:rowOff>0</xdr:rowOff>
    </xdr:from>
    <xdr:to>
      <xdr:col>8</xdr:col>
      <xdr:colOff>304800</xdr:colOff>
      <xdr:row>6</xdr:row>
      <xdr:rowOff>132582</xdr:rowOff>
    </xdr:to>
    <xdr:sp macro="" textlink="">
      <xdr:nvSpPr>
        <xdr:cNvPr id="1088" name="AutoShape 64" descr="Клей Kreisel EXPERT ММ27 для кладки газоблоків, 25 кг">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25641300" y="1611858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23"/>
  <sheetViews>
    <sheetView tabSelected="1" topLeftCell="E1" zoomScaleNormal="100" zoomScaleSheetLayoutView="85" zoomScalePageLayoutView="55" workbookViewId="0">
      <selection activeCell="Q16" sqref="Q16"/>
    </sheetView>
  </sheetViews>
  <sheetFormatPr defaultColWidth="9.125" defaultRowHeight="12.75"/>
  <cols>
    <col min="1" max="1" width="5.75" style="2" customWidth="1"/>
    <col min="2" max="2" width="60.75" style="3" customWidth="1"/>
    <col min="3" max="3" width="64" style="3" customWidth="1"/>
    <col min="4" max="4" width="30.75" style="4" customWidth="1"/>
    <col min="5" max="5" width="37.75" style="2" customWidth="1"/>
    <col min="6" max="6" width="60.75" style="2" customWidth="1"/>
    <col min="7" max="7" width="25.75" style="2" customWidth="1"/>
    <col min="8" max="8" width="21.25" style="2" customWidth="1"/>
    <col min="9" max="9" width="25.75" style="6" customWidth="1"/>
    <col min="10" max="11" width="21.25" style="2" customWidth="1"/>
    <col min="12" max="16384" width="9.125" style="2"/>
  </cols>
  <sheetData>
    <row r="1" spans="1:18" ht="63.75" customHeight="1">
      <c r="A1" s="59" t="s">
        <v>0</v>
      </c>
      <c r="B1" s="60"/>
      <c r="C1" s="60"/>
      <c r="D1" s="60"/>
      <c r="E1" s="60"/>
      <c r="F1" s="60"/>
      <c r="G1" s="60"/>
      <c r="H1" s="60"/>
      <c r="I1" s="60"/>
      <c r="J1" s="60"/>
      <c r="K1" s="24"/>
    </row>
    <row r="2" spans="1:18" ht="7.5" customHeight="1">
      <c r="A2" s="25"/>
      <c r="B2" s="14"/>
      <c r="C2" s="13"/>
      <c r="D2" s="14"/>
      <c r="E2" s="14"/>
      <c r="F2" s="14"/>
      <c r="G2" s="14"/>
      <c r="H2" s="14"/>
      <c r="I2" s="14"/>
      <c r="J2" s="15"/>
      <c r="K2" s="26"/>
    </row>
    <row r="3" spans="1:18" s="1" customFormat="1" ht="120.6" customHeight="1">
      <c r="A3" s="27" t="s">
        <v>1</v>
      </c>
      <c r="B3" s="16" t="s">
        <v>2</v>
      </c>
      <c r="C3" s="16" t="s">
        <v>3</v>
      </c>
      <c r="D3" s="16" t="s">
        <v>4</v>
      </c>
      <c r="E3" s="17" t="s">
        <v>5</v>
      </c>
      <c r="F3" s="16" t="s">
        <v>6</v>
      </c>
      <c r="G3" s="16" t="s">
        <v>7</v>
      </c>
      <c r="H3" s="16" t="s">
        <v>8</v>
      </c>
      <c r="I3" s="18" t="s">
        <v>9</v>
      </c>
      <c r="J3" s="33" t="s">
        <v>10</v>
      </c>
      <c r="K3" s="34" t="s">
        <v>11</v>
      </c>
    </row>
    <row r="4" spans="1:18" ht="409.5">
      <c r="A4" s="28">
        <v>1</v>
      </c>
      <c r="B4" s="39" t="s">
        <v>12</v>
      </c>
      <c r="C4" s="38" t="s">
        <v>13</v>
      </c>
      <c r="D4" s="19">
        <v>1</v>
      </c>
      <c r="E4" s="20"/>
      <c r="F4" s="80"/>
      <c r="G4" s="80"/>
      <c r="H4" s="35"/>
      <c r="I4" s="35"/>
      <c r="J4" s="21">
        <v>0</v>
      </c>
      <c r="K4" s="29">
        <f>H4*J4</f>
        <v>0</v>
      </c>
    </row>
    <row r="5" spans="1:18" ht="15.75">
      <c r="A5" s="72" t="s">
        <v>14</v>
      </c>
      <c r="B5" s="73"/>
      <c r="C5" s="73"/>
      <c r="D5" s="73"/>
      <c r="E5" s="73"/>
      <c r="F5" s="73"/>
      <c r="G5" s="73"/>
      <c r="H5" s="73"/>
      <c r="I5" s="73"/>
      <c r="J5" s="74"/>
      <c r="K5" s="30">
        <f>K4</f>
        <v>0</v>
      </c>
    </row>
    <row r="6" spans="1:18">
      <c r="A6" s="31"/>
      <c r="K6" s="32"/>
    </row>
    <row r="7" spans="1:18" ht="332.25" customHeight="1">
      <c r="A7" s="79" t="s">
        <v>15</v>
      </c>
      <c r="B7" s="61"/>
      <c r="C7" s="61"/>
      <c r="D7" s="61"/>
      <c r="E7" s="61"/>
      <c r="F7" s="61"/>
      <c r="G7" s="61"/>
      <c r="H7" s="61"/>
      <c r="I7" s="61"/>
      <c r="J7" s="61"/>
      <c r="K7" s="62"/>
      <c r="O7" s="22"/>
      <c r="P7" s="22"/>
      <c r="Q7" s="22"/>
      <c r="R7" s="22"/>
    </row>
    <row r="8" spans="1:18" ht="15.75">
      <c r="A8" s="63" t="s">
        <v>16</v>
      </c>
      <c r="B8" s="64"/>
      <c r="C8" s="64"/>
      <c r="D8" s="64"/>
      <c r="E8" s="64"/>
      <c r="F8" s="64"/>
      <c r="G8" s="64"/>
      <c r="H8" s="64"/>
      <c r="I8" s="64"/>
      <c r="J8" s="64"/>
      <c r="K8" s="65"/>
      <c r="O8" s="22"/>
      <c r="P8" s="22"/>
      <c r="Q8" s="22"/>
      <c r="R8" s="22"/>
    </row>
    <row r="9" spans="1:18" ht="72.75" customHeight="1">
      <c r="A9" s="43" t="s">
        <v>17</v>
      </c>
      <c r="B9" s="44"/>
      <c r="C9" s="44"/>
      <c r="D9" s="44"/>
      <c r="E9" s="44"/>
      <c r="F9" s="44"/>
      <c r="G9" s="44"/>
      <c r="H9" s="44"/>
      <c r="I9" s="45"/>
      <c r="J9" s="54" t="s">
        <v>18</v>
      </c>
      <c r="K9" s="53"/>
      <c r="O9" s="23"/>
      <c r="P9" s="23"/>
      <c r="Q9" s="23"/>
      <c r="R9" s="23"/>
    </row>
    <row r="10" spans="1:18" ht="37.9" customHeight="1">
      <c r="A10" s="43" t="s">
        <v>19</v>
      </c>
      <c r="B10" s="44"/>
      <c r="C10" s="44"/>
      <c r="D10" s="44"/>
      <c r="E10" s="44"/>
      <c r="F10" s="44"/>
      <c r="G10" s="44"/>
      <c r="H10" s="44"/>
      <c r="I10" s="45"/>
      <c r="J10" s="54"/>
      <c r="K10" s="55"/>
      <c r="O10" s="23"/>
      <c r="P10" s="23"/>
      <c r="Q10" s="23"/>
      <c r="R10" s="23"/>
    </row>
    <row r="11" spans="1:18" ht="37.9" customHeight="1">
      <c r="A11" s="46" t="s">
        <v>20</v>
      </c>
      <c r="B11" s="47"/>
      <c r="C11" s="47"/>
      <c r="D11" s="47"/>
      <c r="E11" s="47"/>
      <c r="F11" s="47"/>
      <c r="G11" s="47"/>
      <c r="H11" s="47"/>
      <c r="I11" s="48"/>
      <c r="J11" s="66"/>
      <c r="K11" s="67"/>
      <c r="O11" s="23"/>
      <c r="P11" s="23"/>
      <c r="Q11" s="23"/>
      <c r="R11" s="23"/>
    </row>
    <row r="12" spans="1:18" ht="36.6" customHeight="1">
      <c r="A12" s="43" t="s">
        <v>21</v>
      </c>
      <c r="B12" s="44"/>
      <c r="C12" s="44"/>
      <c r="D12" s="44"/>
      <c r="E12" s="44"/>
      <c r="F12" s="44"/>
      <c r="G12" s="44"/>
      <c r="H12" s="44"/>
      <c r="I12" s="45"/>
      <c r="J12" s="75"/>
      <c r="K12" s="76"/>
    </row>
    <row r="13" spans="1:18" ht="36.6" customHeight="1">
      <c r="A13" s="43" t="s">
        <v>22</v>
      </c>
      <c r="B13" s="44"/>
      <c r="C13" s="44"/>
      <c r="D13" s="44"/>
      <c r="E13" s="44"/>
      <c r="F13" s="44"/>
      <c r="G13" s="44"/>
      <c r="H13" s="44"/>
      <c r="I13" s="45"/>
      <c r="J13" s="36"/>
      <c r="K13" s="37"/>
    </row>
    <row r="14" spans="1:18" ht="37.9" customHeight="1">
      <c r="A14" s="43" t="s">
        <v>23</v>
      </c>
      <c r="B14" s="44"/>
      <c r="C14" s="44"/>
      <c r="D14" s="44"/>
      <c r="E14" s="44"/>
      <c r="F14" s="44"/>
      <c r="G14" s="44"/>
      <c r="H14" s="44"/>
      <c r="I14" s="45"/>
      <c r="J14" s="68" t="s">
        <v>24</v>
      </c>
      <c r="K14" s="69"/>
      <c r="O14" s="23"/>
      <c r="P14" s="23"/>
      <c r="Q14" s="23"/>
      <c r="R14" s="23"/>
    </row>
    <row r="15" spans="1:18" ht="37.9" customHeight="1">
      <c r="A15" s="43" t="s">
        <v>25</v>
      </c>
      <c r="B15" s="44"/>
      <c r="C15" s="44"/>
      <c r="D15" s="44"/>
      <c r="E15" s="44"/>
      <c r="F15" s="44"/>
      <c r="G15" s="44"/>
      <c r="H15" s="44"/>
      <c r="I15" s="45"/>
      <c r="J15" s="54"/>
      <c r="K15" s="55"/>
    </row>
    <row r="16" spans="1:18" ht="37.9" customHeight="1">
      <c r="A16" s="43" t="s">
        <v>26</v>
      </c>
      <c r="B16" s="44"/>
      <c r="C16" s="44"/>
      <c r="D16" s="44"/>
      <c r="E16" s="44"/>
      <c r="F16" s="44"/>
      <c r="G16" s="44"/>
      <c r="H16" s="44"/>
      <c r="I16" s="45"/>
      <c r="J16" s="54"/>
      <c r="K16" s="55"/>
    </row>
    <row r="17" spans="1:11" ht="37.9" customHeight="1">
      <c r="A17" s="49" t="s">
        <v>27</v>
      </c>
      <c r="B17" s="50"/>
      <c r="C17" s="50"/>
      <c r="D17" s="50"/>
      <c r="E17" s="50"/>
      <c r="F17" s="50"/>
      <c r="G17" s="50"/>
      <c r="H17" s="50"/>
      <c r="I17" s="51"/>
      <c r="J17" s="52"/>
      <c r="K17" s="53"/>
    </row>
    <row r="18" spans="1:11" ht="108" customHeight="1">
      <c r="A18" s="43" t="s">
        <v>28</v>
      </c>
      <c r="B18" s="44"/>
      <c r="C18" s="44"/>
      <c r="D18" s="44"/>
      <c r="E18" s="44"/>
      <c r="F18" s="44"/>
      <c r="G18" s="44"/>
      <c r="H18" s="44"/>
      <c r="I18" s="45"/>
      <c r="J18" s="54"/>
      <c r="K18" s="55"/>
    </row>
    <row r="19" spans="1:11" ht="37.9" customHeight="1">
      <c r="A19" s="49" t="s">
        <v>29</v>
      </c>
      <c r="B19" s="50"/>
      <c r="C19" s="50"/>
      <c r="D19" s="50"/>
      <c r="E19" s="50"/>
      <c r="F19" s="50"/>
      <c r="G19" s="50"/>
      <c r="H19" s="50"/>
      <c r="I19" s="51"/>
      <c r="J19" s="52"/>
      <c r="K19" s="53"/>
    </row>
    <row r="20" spans="1:11" ht="37.9" customHeight="1">
      <c r="A20" s="43" t="s">
        <v>30</v>
      </c>
      <c r="B20" s="44"/>
      <c r="C20" s="44"/>
      <c r="D20" s="44"/>
      <c r="E20" s="44"/>
      <c r="F20" s="44"/>
      <c r="G20" s="44"/>
      <c r="H20" s="44"/>
      <c r="I20" s="45"/>
      <c r="J20" s="54"/>
      <c r="K20" s="55"/>
    </row>
    <row r="21" spans="1:11" ht="37.9" customHeight="1">
      <c r="A21" s="49" t="s">
        <v>31</v>
      </c>
      <c r="B21" s="50"/>
      <c r="C21" s="50"/>
      <c r="D21" s="50"/>
      <c r="E21" s="50"/>
      <c r="F21" s="50"/>
      <c r="G21" s="50"/>
      <c r="H21" s="50"/>
      <c r="I21" s="51"/>
      <c r="J21" s="52"/>
      <c r="K21" s="53"/>
    </row>
    <row r="22" spans="1:11" ht="37.9" customHeight="1">
      <c r="A22" s="56" t="s">
        <v>32</v>
      </c>
      <c r="B22" s="57"/>
      <c r="C22" s="57"/>
      <c r="D22" s="57"/>
      <c r="E22" s="57"/>
      <c r="F22" s="57"/>
      <c r="G22" s="57"/>
      <c r="H22" s="57"/>
      <c r="I22" s="58"/>
      <c r="J22" s="70"/>
      <c r="K22" s="71"/>
    </row>
    <row r="23" spans="1:11" ht="39" customHeight="1" thickBot="1">
      <c r="A23" s="40" t="s">
        <v>33</v>
      </c>
      <c r="B23" s="41"/>
      <c r="C23" s="41"/>
      <c r="D23" s="41"/>
      <c r="E23" s="41"/>
      <c r="F23" s="41"/>
      <c r="G23" s="41"/>
      <c r="H23" s="41"/>
      <c r="I23" s="41"/>
      <c r="J23" s="41"/>
      <c r="K23" s="42"/>
    </row>
  </sheetData>
  <protectedRanges>
    <protectedRange sqref="I4" name="data_1"/>
  </protectedRanges>
  <mergeCells count="32">
    <mergeCell ref="J22:K22"/>
    <mergeCell ref="A5:J5"/>
    <mergeCell ref="J20:K20"/>
    <mergeCell ref="J21:K21"/>
    <mergeCell ref="J17:K17"/>
    <mergeCell ref="J18:K18"/>
    <mergeCell ref="J12:K12"/>
    <mergeCell ref="A12:I12"/>
    <mergeCell ref="A1:J1"/>
    <mergeCell ref="J15:K15"/>
    <mergeCell ref="A7:K7"/>
    <mergeCell ref="A8:K8"/>
    <mergeCell ref="J10:K10"/>
    <mergeCell ref="J11:K11"/>
    <mergeCell ref="J14:K14"/>
    <mergeCell ref="A13:I13"/>
    <mergeCell ref="A23:K23"/>
    <mergeCell ref="A9:I9"/>
    <mergeCell ref="A10:I10"/>
    <mergeCell ref="A11:I11"/>
    <mergeCell ref="A14:I14"/>
    <mergeCell ref="A15:I15"/>
    <mergeCell ref="A16:I16"/>
    <mergeCell ref="A17:I17"/>
    <mergeCell ref="A18:I18"/>
    <mergeCell ref="A19:I19"/>
    <mergeCell ref="A20:I20"/>
    <mergeCell ref="A21:I21"/>
    <mergeCell ref="J19:K19"/>
    <mergeCell ref="J16:K16"/>
    <mergeCell ref="A22:I22"/>
    <mergeCell ref="J9:K9"/>
  </mergeCells>
  <phoneticPr fontId="17" type="noConversion"/>
  <pageMargins left="0.25" right="0.25" top="0.75" bottom="0.75" header="0.3" footer="0.3"/>
  <pageSetup paperSize="9" scale="37" fitToHeight="0" orientation="landscape" r:id="rId1"/>
  <headerFooter>
    <oddFooter>&amp;CITT # PFRU2-2025-051-2&amp;RVolume 3 - Terms of Reference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39B7F-A61F-460B-91C3-A783FC28117F}">
  <dimension ref="D3:J55"/>
  <sheetViews>
    <sheetView topLeftCell="A41" workbookViewId="0">
      <selection activeCell="E47" sqref="E47:J55"/>
    </sheetView>
  </sheetViews>
  <sheetFormatPr defaultRowHeight="15"/>
  <cols>
    <col min="5" max="5" width="4.75" customWidth="1"/>
    <col min="6" max="6" width="33.25" customWidth="1"/>
    <col min="7" max="7" width="12.25" customWidth="1"/>
    <col min="8" max="8" width="5.75" bestFit="1" customWidth="1"/>
    <col min="10" max="10" width="9" bestFit="1" customWidth="1"/>
    <col min="11" max="11" width="2.875" customWidth="1"/>
  </cols>
  <sheetData>
    <row r="3" spans="4:10">
      <c r="E3" s="81" t="s">
        <v>34</v>
      </c>
    </row>
    <row r="4" spans="4:10">
      <c r="D4">
        <v>150</v>
      </c>
      <c r="E4">
        <v>19.420782939910104</v>
      </c>
      <c r="G4">
        <v>19.420000000000002</v>
      </c>
      <c r="I4" s="8">
        <f>D4*G4</f>
        <v>2913.0000000000005</v>
      </c>
    </row>
    <row r="5" spans="4:10">
      <c r="D5">
        <v>30</v>
      </c>
      <c r="E5">
        <v>22.562751967112074</v>
      </c>
      <c r="G5">
        <v>22.57</v>
      </c>
      <c r="I5" s="8">
        <f>G5*D5</f>
        <v>677.1</v>
      </c>
    </row>
    <row r="6" spans="4:10">
      <c r="I6" s="8">
        <f>SUM(I4:I5)</f>
        <v>3590.1000000000004</v>
      </c>
    </row>
    <row r="7" spans="4:10">
      <c r="E7">
        <f>(D4*E4)+(D5*E5)</f>
        <v>3589.9999999998781</v>
      </c>
    </row>
    <row r="8" spans="4:10">
      <c r="E8" s="8"/>
    </row>
    <row r="14" spans="4:10">
      <c r="F14" s="10" t="s">
        <v>35</v>
      </c>
      <c r="G14" s="10" t="s">
        <v>36</v>
      </c>
      <c r="H14" s="10" t="s">
        <v>37</v>
      </c>
      <c r="I14" s="10" t="s">
        <v>38</v>
      </c>
      <c r="J14" s="10" t="s">
        <v>39</v>
      </c>
    </row>
    <row r="15" spans="4:10" ht="180">
      <c r="F15" s="82" t="s">
        <v>40</v>
      </c>
      <c r="G15" s="82" t="s">
        <v>41</v>
      </c>
      <c r="H15" s="9">
        <v>22.57</v>
      </c>
      <c r="I15" s="9">
        <v>30</v>
      </c>
      <c r="J15" s="9">
        <f>H15*I15</f>
        <v>677.1</v>
      </c>
    </row>
    <row r="16" spans="4:10" ht="180">
      <c r="F16" s="82" t="s">
        <v>42</v>
      </c>
      <c r="G16" s="82" t="s">
        <v>43</v>
      </c>
      <c r="H16" s="9">
        <v>19.420000000000002</v>
      </c>
      <c r="I16" s="9">
        <v>150</v>
      </c>
      <c r="J16" s="9">
        <f>H16*I16</f>
        <v>2913.0000000000005</v>
      </c>
    </row>
    <row r="17" spans="10:10" ht="15.75">
      <c r="J17" s="11">
        <f>SUM(J15:J16)</f>
        <v>3590.1000000000004</v>
      </c>
    </row>
    <row r="47" spans="5:10">
      <c r="E47" s="83" t="s">
        <v>44</v>
      </c>
      <c r="F47" s="77"/>
      <c r="G47" s="77"/>
      <c r="H47" s="77"/>
      <c r="I47" s="77"/>
      <c r="J47" s="78"/>
    </row>
    <row r="48" spans="5:10">
      <c r="E48" s="5"/>
      <c r="F48" s="84" t="s">
        <v>45</v>
      </c>
      <c r="G48" s="84" t="s">
        <v>46</v>
      </c>
      <c r="H48" s="84" t="s">
        <v>47</v>
      </c>
      <c r="I48" s="84" t="s">
        <v>48</v>
      </c>
      <c r="J48" s="84" t="s">
        <v>49</v>
      </c>
    </row>
    <row r="49" spans="5:10" ht="120">
      <c r="E49" s="5">
        <v>227</v>
      </c>
      <c r="F49" s="85" t="s">
        <v>50</v>
      </c>
      <c r="G49" s="84" t="s">
        <v>51</v>
      </c>
      <c r="H49" s="5">
        <v>14</v>
      </c>
      <c r="I49" s="5">
        <v>188.3</v>
      </c>
      <c r="J49" s="9">
        <f>H49*I49</f>
        <v>2636.2000000000003</v>
      </c>
    </row>
    <row r="50" spans="5:10" ht="45">
      <c r="E50" s="5">
        <v>228</v>
      </c>
      <c r="F50" s="85" t="s">
        <v>52</v>
      </c>
      <c r="G50" s="84" t="s">
        <v>53</v>
      </c>
      <c r="H50" s="5">
        <v>510</v>
      </c>
      <c r="I50" s="5">
        <v>1.87</v>
      </c>
      <c r="J50" s="9">
        <f>H50*I50</f>
        <v>953.7</v>
      </c>
    </row>
    <row r="51" spans="5:10">
      <c r="E51" s="5"/>
      <c r="F51" s="5"/>
      <c r="G51" s="5"/>
      <c r="H51" s="5"/>
      <c r="I51" s="5"/>
      <c r="J51" s="12">
        <f>SUM(J49:J50)</f>
        <v>3589.9000000000005</v>
      </c>
    </row>
    <row r="52" spans="5:10">
      <c r="E52" s="83" t="s">
        <v>54</v>
      </c>
      <c r="F52" s="77"/>
      <c r="G52" s="77"/>
      <c r="H52" s="77"/>
      <c r="I52" s="77"/>
      <c r="J52" s="78"/>
    </row>
    <row r="53" spans="5:10" ht="60">
      <c r="E53" s="5">
        <v>227</v>
      </c>
      <c r="F53" s="85" t="s">
        <v>55</v>
      </c>
      <c r="G53" s="84" t="s">
        <v>56</v>
      </c>
      <c r="H53" s="5">
        <v>30</v>
      </c>
      <c r="I53" s="5">
        <v>22.57</v>
      </c>
      <c r="J53" s="9">
        <f>H53*I53</f>
        <v>677.1</v>
      </c>
    </row>
    <row r="54" spans="5:10" ht="75">
      <c r="E54" s="5">
        <v>228</v>
      </c>
      <c r="F54" s="85" t="s">
        <v>57</v>
      </c>
      <c r="G54" s="84" t="s">
        <v>56</v>
      </c>
      <c r="H54" s="5">
        <v>150</v>
      </c>
      <c r="I54" s="5">
        <v>19.41</v>
      </c>
      <c r="J54" s="9">
        <f>H54*I54</f>
        <v>2911.5</v>
      </c>
    </row>
    <row r="55" spans="5:10">
      <c r="E55" s="5"/>
      <c r="F55" s="5"/>
      <c r="G55" s="5"/>
      <c r="H55" s="5"/>
      <c r="I55" s="5"/>
      <c r="J55" s="12">
        <f>SUM(J53:J54)</f>
        <v>3588.6</v>
      </c>
    </row>
  </sheetData>
  <mergeCells count="2">
    <mergeCell ref="E47:J47"/>
    <mergeCell ref="E52:J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22E62-2791-4A71-885E-F72B7AA62F3B}">
  <dimension ref="E2:H6"/>
  <sheetViews>
    <sheetView topLeftCell="A6" workbookViewId="0">
      <selection activeCell="E47" sqref="E47:J55"/>
    </sheetView>
  </sheetViews>
  <sheetFormatPr defaultRowHeight="15"/>
  <cols>
    <col min="5" max="5" width="26.25" customWidth="1"/>
    <col min="8" max="8" width="50.75" customWidth="1"/>
  </cols>
  <sheetData>
    <row r="2" spans="5:8" ht="45">
      <c r="E2" s="7" t="s">
        <v>58</v>
      </c>
      <c r="F2">
        <v>411</v>
      </c>
      <c r="G2" t="s">
        <v>59</v>
      </c>
      <c r="H2" t="s">
        <v>60</v>
      </c>
    </row>
    <row r="3" spans="5:8" ht="45">
      <c r="E3" s="7" t="s">
        <v>61</v>
      </c>
      <c r="F3">
        <v>186</v>
      </c>
      <c r="G3" t="s">
        <v>59</v>
      </c>
      <c r="H3" t="s">
        <v>60</v>
      </c>
    </row>
    <row r="4" spans="5:8" ht="60">
      <c r="E4" s="7" t="s">
        <v>62</v>
      </c>
      <c r="F4">
        <v>33</v>
      </c>
      <c r="G4" t="s">
        <v>59</v>
      </c>
      <c r="H4" t="s">
        <v>60</v>
      </c>
    </row>
    <row r="5" spans="5:8" ht="45">
      <c r="E5" s="7" t="s">
        <v>58</v>
      </c>
      <c r="F5">
        <v>250</v>
      </c>
      <c r="G5" t="s">
        <v>59</v>
      </c>
      <c r="H5" s="7" t="s">
        <v>63</v>
      </c>
    </row>
    <row r="6" spans="5:8" ht="45">
      <c r="E6" s="7" t="s">
        <v>58</v>
      </c>
      <c r="F6">
        <v>300</v>
      </c>
      <c r="G6" t="s">
        <v>59</v>
      </c>
      <c r="H6" s="7" t="s">
        <v>64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1D7ACC4-3813-47CE-9045-F5F77E2C8017}"/>
</file>

<file path=customXml/itemProps2.xml><?xml version="1.0" encoding="utf-8"?>
<ds:datastoreItem xmlns:ds="http://schemas.openxmlformats.org/officeDocument/2006/customXml" ds:itemID="{52218FAE-8103-4EFF-9A95-75FB37175E58}"/>
</file>

<file path=customXml/itemProps3.xml><?xml version="1.0" encoding="utf-8"?>
<ds:datastoreItem xmlns:ds="http://schemas.openxmlformats.org/officeDocument/2006/customXml" ds:itemID="{9C7FB13F-C403-4B38-B0F2-D95B86DE340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Vitalii Taras</cp:lastModifiedBy>
  <cp:revision/>
  <dcterms:created xsi:type="dcterms:W3CDTF">2022-10-12T13:36:00Z</dcterms:created>
  <dcterms:modified xsi:type="dcterms:W3CDTF">2025-11-05T10:09:45Z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