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efra.sharepoint.com/sites/WorkDelivery1044/pcgs/Discovery Grant 2/"/>
    </mc:Choice>
  </mc:AlternateContent>
  <xr:revisionPtr revIDLastSave="398" documentId="8_{EE35F5BC-B8EA-4CB0-8D87-8415552E61D6}" xr6:coauthVersionLast="47" xr6:coauthVersionMax="47" xr10:uidLastSave="{17A9B208-7A86-47D8-BD06-3A81B726C70D}"/>
  <workbookProtection workbookAlgorithmName="SHA-512" workbookHashValue="lHqTI3jnRlWWe7KMWhxTgIkd6h5H/MXhZGDvu0CjPUkBnuLkeNF/gXF2BXP59/w/AoSI0JoWLJjUdzgVfjagOw==" workbookSaltValue="grQodkTNzk4pVR/UxcoA1w==" workbookSpinCount="100000" lockStructure="1"/>
  <bookViews>
    <workbookView xWindow="-120" yWindow="-120" windowWidth="24240" windowHeight="13140" tabRatio="748" xr2:uid="{86690236-5488-4D1F-9AA5-2645823D146C}"/>
  </bookViews>
  <sheets>
    <sheet name="Introduction" sheetId="27" r:id="rId1"/>
    <sheet name="Summary" sheetId="3" r:id="rId2"/>
    <sheet name="Input &gt;" sheetId="24" r:id="rId3"/>
    <sheet name="Project costs" sheetId="1" r:id="rId4"/>
    <sheet name="Additional funding" sheetId="9" r:id="rId5"/>
    <sheet name="Carbon" sheetId="30" r:id="rId6"/>
    <sheet name="Calculations &gt;" sheetId="25" state="hidden" r:id="rId7"/>
    <sheet name="Calculations" sheetId="11" state="hidden" r:id="rId8"/>
    <sheet name="Benchmark" sheetId="29" state="hidden" r:id="rId9"/>
    <sheet name="Data &gt;" sheetId="26" state="hidden" r:id="rId10"/>
    <sheet name="Disco 2 categories" sheetId="2" state="hidden" r:id="rId11"/>
    <sheet name="Schedules" sheetId="31" state="hidden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C7" i="31"/>
  <c r="F7" i="31" s="1"/>
  <c r="D7" i="31"/>
  <c r="E7" i="31"/>
  <c r="B7" i="31"/>
  <c r="E18" i="31"/>
  <c r="D18" i="31"/>
  <c r="C18" i="31"/>
  <c r="F18" i="31" s="1"/>
  <c r="B18" i="31"/>
  <c r="E17" i="31"/>
  <c r="D17" i="31"/>
  <c r="C17" i="31"/>
  <c r="B17" i="31"/>
  <c r="E15" i="31"/>
  <c r="D15" i="31"/>
  <c r="C15" i="31"/>
  <c r="B15" i="31"/>
  <c r="E14" i="31"/>
  <c r="D14" i="31"/>
  <c r="C14" i="31"/>
  <c r="B14" i="31"/>
  <c r="E10" i="31"/>
  <c r="D10" i="31"/>
  <c r="C10" i="31"/>
  <c r="F10" i="31" s="1"/>
  <c r="B10" i="31"/>
  <c r="E9" i="31"/>
  <c r="D9" i="31"/>
  <c r="C9" i="31"/>
  <c r="B9" i="31"/>
  <c r="E8" i="31"/>
  <c r="D8" i="31"/>
  <c r="C8" i="31"/>
  <c r="B8" i="31"/>
  <c r="E6" i="31"/>
  <c r="D6" i="31"/>
  <c r="C6" i="31"/>
  <c r="B6" i="31"/>
  <c r="F43" i="11"/>
  <c r="F42" i="11"/>
  <c r="F26" i="11"/>
  <c r="F27" i="11"/>
  <c r="F28" i="11"/>
  <c r="F29" i="11"/>
  <c r="F30" i="11"/>
  <c r="F31" i="11"/>
  <c r="F32" i="11"/>
  <c r="L32" i="11" s="1"/>
  <c r="F33" i="11"/>
  <c r="F34" i="11"/>
  <c r="F35" i="11"/>
  <c r="F36" i="11"/>
  <c r="L36" i="11" s="1"/>
  <c r="C20" i="3" s="1"/>
  <c r="F37" i="11"/>
  <c r="F38" i="11"/>
  <c r="L38" i="11" s="1"/>
  <c r="C21" i="3" s="1"/>
  <c r="F39" i="11"/>
  <c r="L39" i="11" s="1"/>
  <c r="C22" i="3" s="1"/>
  <c r="F25" i="11"/>
  <c r="L25" i="11" s="1"/>
  <c r="C18" i="3" s="1"/>
  <c r="F7" i="11"/>
  <c r="F8" i="11"/>
  <c r="F9" i="11"/>
  <c r="L9" i="11" s="1"/>
  <c r="C11" i="3" s="1"/>
  <c r="F10" i="11"/>
  <c r="F11" i="11"/>
  <c r="F12" i="11"/>
  <c r="F13" i="11"/>
  <c r="F14" i="11"/>
  <c r="F15" i="11"/>
  <c r="F16" i="11"/>
  <c r="F17" i="11"/>
  <c r="F18" i="11"/>
  <c r="L18" i="11" s="1"/>
  <c r="F19" i="11"/>
  <c r="L19" i="11" s="1"/>
  <c r="C12" i="3" s="1"/>
  <c r="F20" i="11"/>
  <c r="L20" i="11" s="1"/>
  <c r="C13" i="3" s="1"/>
  <c r="F21" i="11"/>
  <c r="F22" i="11"/>
  <c r="L22" i="11" s="1"/>
  <c r="C15" i="3" s="1"/>
  <c r="F6" i="11"/>
  <c r="L6" i="11" s="1"/>
  <c r="C10" i="3" s="1"/>
  <c r="B47" i="3"/>
  <c r="B11" i="31" l="1"/>
  <c r="C14" i="3"/>
  <c r="B16" i="31"/>
  <c r="C19" i="3"/>
  <c r="F9" i="31"/>
  <c r="F15" i="31"/>
  <c r="F17" i="31"/>
  <c r="F8" i="31"/>
  <c r="C12" i="31"/>
  <c r="F6" i="31"/>
  <c r="F14" i="31"/>
  <c r="B48" i="3"/>
  <c r="D12" i="11"/>
  <c r="C12" i="11"/>
  <c r="B12" i="11"/>
  <c r="D18" i="11"/>
  <c r="J18" i="11" s="1"/>
  <c r="C18" i="11"/>
  <c r="I18" i="11" s="1"/>
  <c r="B18" i="11"/>
  <c r="H18" i="11" s="1"/>
  <c r="C11" i="31" s="1"/>
  <c r="D44" i="11"/>
  <c r="J44" i="11" s="1"/>
  <c r="F27" i="3" s="1"/>
  <c r="C44" i="11"/>
  <c r="I44" i="11" s="1"/>
  <c r="E27" i="3" s="1"/>
  <c r="B44" i="11"/>
  <c r="D43" i="11"/>
  <c r="J43" i="11" s="1"/>
  <c r="F26" i="3" s="1"/>
  <c r="C43" i="11"/>
  <c r="I43" i="11" s="1"/>
  <c r="E26" i="3" s="1"/>
  <c r="B43" i="11"/>
  <c r="D42" i="11"/>
  <c r="C42" i="11"/>
  <c r="I42" i="11" s="1"/>
  <c r="B42" i="11"/>
  <c r="D35" i="11"/>
  <c r="C35" i="11"/>
  <c r="B35" i="11"/>
  <c r="D39" i="11"/>
  <c r="J39" i="11" s="1"/>
  <c r="C39" i="11"/>
  <c r="I39" i="11" s="1"/>
  <c r="B39" i="11"/>
  <c r="D38" i="11"/>
  <c r="J38" i="11" s="1"/>
  <c r="C38" i="11"/>
  <c r="I38" i="11" s="1"/>
  <c r="B38" i="11"/>
  <c r="H38" i="11" s="1"/>
  <c r="C21" i="31" s="1"/>
  <c r="D37" i="11"/>
  <c r="C37" i="11"/>
  <c r="B37" i="11"/>
  <c r="D36" i="11"/>
  <c r="C36" i="11"/>
  <c r="B36" i="11"/>
  <c r="D34" i="11"/>
  <c r="C34" i="11"/>
  <c r="B34" i="11"/>
  <c r="D33" i="11"/>
  <c r="C33" i="11"/>
  <c r="B33" i="11"/>
  <c r="D32" i="11"/>
  <c r="C32" i="11"/>
  <c r="B32" i="11"/>
  <c r="D31" i="11"/>
  <c r="C31" i="11"/>
  <c r="B31" i="11"/>
  <c r="D30" i="11"/>
  <c r="C30" i="11"/>
  <c r="B30" i="11"/>
  <c r="D29" i="11"/>
  <c r="C29" i="11"/>
  <c r="B29" i="11"/>
  <c r="D28" i="11"/>
  <c r="C28" i="11"/>
  <c r="B28" i="11"/>
  <c r="D27" i="11"/>
  <c r="C27" i="11"/>
  <c r="B27" i="11"/>
  <c r="D26" i="11"/>
  <c r="C26" i="11"/>
  <c r="B26" i="11"/>
  <c r="D25" i="11"/>
  <c r="C25" i="11"/>
  <c r="D16" i="11"/>
  <c r="D15" i="11"/>
  <c r="D11" i="11"/>
  <c r="D10" i="11"/>
  <c r="C15" i="11"/>
  <c r="C11" i="11"/>
  <c r="C10" i="11"/>
  <c r="B10" i="11"/>
  <c r="D22" i="11"/>
  <c r="J22" i="11" s="1"/>
  <c r="F15" i="3" s="1"/>
  <c r="C22" i="11"/>
  <c r="I22" i="11" s="1"/>
  <c r="E15" i="3" s="1"/>
  <c r="B22" i="11"/>
  <c r="H22" i="11" s="1"/>
  <c r="D21" i="11"/>
  <c r="C21" i="11"/>
  <c r="B21" i="11"/>
  <c r="D20" i="11"/>
  <c r="C20" i="11"/>
  <c r="B20" i="11"/>
  <c r="D19" i="11"/>
  <c r="J19" i="11" s="1"/>
  <c r="F12" i="3" s="1"/>
  <c r="C19" i="11"/>
  <c r="I19" i="11" s="1"/>
  <c r="B19" i="11"/>
  <c r="D17" i="11"/>
  <c r="C17" i="11"/>
  <c r="B17" i="11"/>
  <c r="C16" i="11"/>
  <c r="B16" i="11"/>
  <c r="B15" i="11"/>
  <c r="D14" i="11"/>
  <c r="C14" i="11"/>
  <c r="B14" i="11"/>
  <c r="D13" i="11"/>
  <c r="C13" i="11"/>
  <c r="B13" i="11"/>
  <c r="B11" i="11"/>
  <c r="D9" i="11"/>
  <c r="C9" i="11"/>
  <c r="B9" i="11"/>
  <c r="D8" i="11"/>
  <c r="C8" i="11"/>
  <c r="B8" i="11"/>
  <c r="B25" i="11"/>
  <c r="D7" i="11"/>
  <c r="C7" i="11"/>
  <c r="B7" i="11"/>
  <c r="D6" i="11"/>
  <c r="C6" i="11"/>
  <c r="B6" i="11"/>
  <c r="H6" i="11" s="1"/>
  <c r="F32" i="9"/>
  <c r="F36" i="3" s="1"/>
  <c r="E32" i="9"/>
  <c r="E36" i="3" s="1"/>
  <c r="D32" i="9"/>
  <c r="D36" i="3" s="1"/>
  <c r="F31" i="9"/>
  <c r="F35" i="3" s="1"/>
  <c r="E31" i="9"/>
  <c r="E33" i="9" s="1"/>
  <c r="D31" i="9"/>
  <c r="F26" i="9"/>
  <c r="E26" i="9"/>
  <c r="D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H9" i="11" l="1"/>
  <c r="D12" i="3"/>
  <c r="H19" i="11"/>
  <c r="E21" i="3"/>
  <c r="D21" i="31"/>
  <c r="I9" i="11"/>
  <c r="F21" i="3"/>
  <c r="E21" i="31"/>
  <c r="F21" i="31" s="1"/>
  <c r="J9" i="11"/>
  <c r="E14" i="3"/>
  <c r="D11" i="31"/>
  <c r="H20" i="11"/>
  <c r="E22" i="3"/>
  <c r="D22" i="31"/>
  <c r="F14" i="3"/>
  <c r="E11" i="31"/>
  <c r="E12" i="31" s="1"/>
  <c r="F22" i="3"/>
  <c r="E22" i="31"/>
  <c r="E26" i="11"/>
  <c r="E34" i="11"/>
  <c r="E30" i="11"/>
  <c r="I36" i="11"/>
  <c r="E20" i="3" s="1"/>
  <c r="E39" i="11"/>
  <c r="D45" i="11"/>
  <c r="E33" i="11"/>
  <c r="E43" i="11"/>
  <c r="D11" i="3"/>
  <c r="E32" i="11"/>
  <c r="F11" i="3"/>
  <c r="J32" i="11"/>
  <c r="J6" i="11"/>
  <c r="F10" i="3" s="1"/>
  <c r="D13" i="3"/>
  <c r="J36" i="11"/>
  <c r="F20" i="3" s="1"/>
  <c r="I20" i="11"/>
  <c r="E13" i="3" s="1"/>
  <c r="E28" i="11"/>
  <c r="E37" i="11"/>
  <c r="H32" i="11"/>
  <c r="J20" i="11"/>
  <c r="F13" i="3" s="1"/>
  <c r="E31" i="11"/>
  <c r="E35" i="11"/>
  <c r="E44" i="11"/>
  <c r="I6" i="11"/>
  <c r="E10" i="3" s="1"/>
  <c r="D10" i="3"/>
  <c r="I32" i="11"/>
  <c r="K18" i="11"/>
  <c r="D14" i="3"/>
  <c r="H44" i="11"/>
  <c r="K44" i="11" s="1"/>
  <c r="K38" i="11"/>
  <c r="D21" i="3"/>
  <c r="K22" i="11"/>
  <c r="D15" i="3"/>
  <c r="K19" i="11"/>
  <c r="E12" i="3"/>
  <c r="E27" i="11"/>
  <c r="E36" i="11"/>
  <c r="E42" i="11"/>
  <c r="J42" i="11"/>
  <c r="F25" i="3" s="1"/>
  <c r="D40" i="11"/>
  <c r="H39" i="11"/>
  <c r="C22" i="31" s="1"/>
  <c r="F22" i="31" s="1"/>
  <c r="J25" i="11"/>
  <c r="B40" i="11"/>
  <c r="C40" i="11"/>
  <c r="E29" i="11"/>
  <c r="E38" i="11"/>
  <c r="H43" i="11"/>
  <c r="D26" i="3" s="1"/>
  <c r="H36" i="11"/>
  <c r="D20" i="3" s="1"/>
  <c r="I25" i="11"/>
  <c r="E25" i="3"/>
  <c r="H25" i="11"/>
  <c r="B45" i="11"/>
  <c r="H42" i="11"/>
  <c r="I45" i="11"/>
  <c r="C45" i="11"/>
  <c r="E25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D23" i="11"/>
  <c r="C23" i="11"/>
  <c r="E6" i="11"/>
  <c r="B23" i="11"/>
  <c r="D33" i="9"/>
  <c r="E35" i="3"/>
  <c r="D35" i="3"/>
  <c r="G32" i="9"/>
  <c r="F33" i="9"/>
  <c r="G31" i="9"/>
  <c r="G26" i="9"/>
  <c r="J45" i="11" l="1"/>
  <c r="G14" i="3"/>
  <c r="F19" i="3"/>
  <c r="E16" i="31"/>
  <c r="E19" i="31" s="1"/>
  <c r="E25" i="31" s="1"/>
  <c r="F11" i="31"/>
  <c r="F12" i="31" s="1"/>
  <c r="D12" i="31"/>
  <c r="D19" i="3"/>
  <c r="C16" i="31"/>
  <c r="E19" i="3"/>
  <c r="D16" i="31"/>
  <c r="D19" i="31" s="1"/>
  <c r="K9" i="11"/>
  <c r="K32" i="11"/>
  <c r="K42" i="11"/>
  <c r="D27" i="3"/>
  <c r="K43" i="11"/>
  <c r="J23" i="11"/>
  <c r="D46" i="11"/>
  <c r="E45" i="11"/>
  <c r="H23" i="11"/>
  <c r="K6" i="11"/>
  <c r="K20" i="11"/>
  <c r="E11" i="3"/>
  <c r="I23" i="11"/>
  <c r="F18" i="3"/>
  <c r="J40" i="11"/>
  <c r="E23" i="31" s="1"/>
  <c r="E24" i="31" s="1"/>
  <c r="K25" i="11"/>
  <c r="E18" i="3"/>
  <c r="I40" i="11"/>
  <c r="D23" i="31" s="1"/>
  <c r="D24" i="31" s="1"/>
  <c r="K39" i="11"/>
  <c r="D22" i="3"/>
  <c r="E40" i="11"/>
  <c r="K36" i="11"/>
  <c r="C46" i="11"/>
  <c r="H40" i="11"/>
  <c r="C23" i="31" s="1"/>
  <c r="C24" i="31" s="1"/>
  <c r="D18" i="3"/>
  <c r="B46" i="11"/>
  <c r="D25" i="3"/>
  <c r="H45" i="11"/>
  <c r="E23" i="11"/>
  <c r="G33" i="9"/>
  <c r="F25" i="31" l="1"/>
  <c r="F23" i="31"/>
  <c r="F24" i="31" s="1"/>
  <c r="D25" i="31"/>
  <c r="F16" i="31"/>
  <c r="F19" i="31" s="1"/>
  <c r="C19" i="31"/>
  <c r="C25" i="31" s="1"/>
  <c r="K45" i="11"/>
  <c r="J46" i="11"/>
  <c r="I46" i="11"/>
  <c r="K23" i="11"/>
  <c r="H46" i="11"/>
  <c r="K40" i="11"/>
  <c r="E46" i="11"/>
  <c r="G10" i="3"/>
  <c r="G11" i="3"/>
  <c r="C44" i="3"/>
  <c r="E37" i="3"/>
  <c r="F37" i="3"/>
  <c r="D37" i="3"/>
  <c r="G36" i="3"/>
  <c r="G35" i="3"/>
  <c r="E28" i="3"/>
  <c r="F28" i="3"/>
  <c r="D28" i="3"/>
  <c r="G26" i="3"/>
  <c r="G27" i="3"/>
  <c r="G25" i="3"/>
  <c r="E23" i="3"/>
  <c r="F23" i="3"/>
  <c r="D23" i="3"/>
  <c r="G19" i="3"/>
  <c r="G20" i="3"/>
  <c r="G21" i="3"/>
  <c r="G22" i="3"/>
  <c r="G18" i="3"/>
  <c r="E16" i="3"/>
  <c r="F16" i="3"/>
  <c r="D16" i="3"/>
  <c r="G12" i="3"/>
  <c r="G13" i="3"/>
  <c r="G15" i="3"/>
  <c r="F58" i="1"/>
  <c r="G58" i="1"/>
  <c r="E5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E27" i="29" l="1" a="1"/>
  <c r="E27" i="29" s="1"/>
  <c r="G29" i="29" a="1"/>
  <c r="G29" i="29" s="1"/>
  <c r="E32" i="29" a="1"/>
  <c r="E32" i="29" s="1"/>
  <c r="G34" i="29" a="1"/>
  <c r="G34" i="29" s="1"/>
  <c r="F37" i="29" a="1"/>
  <c r="F37" i="29" s="1"/>
  <c r="I37" i="29" s="1"/>
  <c r="E40" i="29" a="1"/>
  <c r="E40" i="29" s="1"/>
  <c r="G13" i="29" a="1"/>
  <c r="G13" i="29" s="1"/>
  <c r="G20" i="29" a="1"/>
  <c r="G20" i="29" s="1"/>
  <c r="E11" i="29" a="1"/>
  <c r="E11" i="29" s="1"/>
  <c r="E19" i="29" a="1"/>
  <c r="E19" i="29" s="1"/>
  <c r="F18" i="29" a="1"/>
  <c r="F18" i="29" s="1"/>
  <c r="I18" i="29" s="1"/>
  <c r="E35" i="29" a="1"/>
  <c r="E35" i="29" s="1"/>
  <c r="E12" i="29" a="1"/>
  <c r="E12" i="29" s="1"/>
  <c r="F27" i="29" a="1"/>
  <c r="F27" i="29" s="1"/>
  <c r="I27" i="29" s="1"/>
  <c r="G43" i="29" a="1"/>
  <c r="G43" i="29" s="1"/>
  <c r="G27" i="29" a="1"/>
  <c r="G27" i="29" s="1"/>
  <c r="F30" i="29" a="1"/>
  <c r="F30" i="29" s="1"/>
  <c r="I30" i="29" s="1"/>
  <c r="G32" i="29" a="1"/>
  <c r="G32" i="29" s="1"/>
  <c r="F35" i="29" a="1"/>
  <c r="F35" i="29" s="1"/>
  <c r="I35" i="29" s="1"/>
  <c r="E38" i="29" a="1"/>
  <c r="E38" i="29" s="1"/>
  <c r="G40" i="29" a="1"/>
  <c r="G40" i="29" s="1"/>
  <c r="G22" i="29" a="1"/>
  <c r="G22" i="29" s="1"/>
  <c r="E13" i="29" a="1"/>
  <c r="E13" i="29" s="1"/>
  <c r="E21" i="29" a="1"/>
  <c r="E21" i="29" s="1"/>
  <c r="F12" i="29" a="1"/>
  <c r="F12" i="29" s="1"/>
  <c r="I12" i="29" s="1"/>
  <c r="F20" i="29" a="1"/>
  <c r="F20" i="29" s="1"/>
  <c r="I20" i="29" s="1"/>
  <c r="E14" i="29" a="1"/>
  <c r="E14" i="29" s="1"/>
  <c r="F13" i="29" a="1"/>
  <c r="F13" i="29" s="1"/>
  <c r="I13" i="29" s="1"/>
  <c r="E23" i="29" a="1"/>
  <c r="E23" i="29" s="1"/>
  <c r="F11" i="29" a="1"/>
  <c r="F11" i="29" s="1"/>
  <c r="I11" i="29" s="1"/>
  <c r="F43" i="29" a="1"/>
  <c r="F43" i="29" s="1"/>
  <c r="I43" i="29" s="1"/>
  <c r="E28" i="29" a="1"/>
  <c r="E28" i="29" s="1"/>
  <c r="E33" i="29" a="1"/>
  <c r="E33" i="29" s="1"/>
  <c r="G35" i="29" a="1"/>
  <c r="G35" i="29" s="1"/>
  <c r="F38" i="29" a="1"/>
  <c r="F38" i="29" s="1"/>
  <c r="I38" i="29" s="1"/>
  <c r="G8" i="29" a="1"/>
  <c r="G8" i="29" s="1"/>
  <c r="G15" i="29" a="1"/>
  <c r="G15" i="29" s="1"/>
  <c r="G23" i="29" a="1"/>
  <c r="G23" i="29" s="1"/>
  <c r="E22" i="29" a="1"/>
  <c r="E22" i="29" s="1"/>
  <c r="F21" i="29" a="1"/>
  <c r="F21" i="29" s="1"/>
  <c r="I21" i="29" s="1"/>
  <c r="F22" i="29" a="1"/>
  <c r="F22" i="29" s="1"/>
  <c r="I22" i="29" s="1"/>
  <c r="E43" i="29" a="1"/>
  <c r="E43" i="29" s="1"/>
  <c r="F28" i="29" a="1"/>
  <c r="F28" i="29" s="1"/>
  <c r="I28" i="29" s="1"/>
  <c r="G30" i="29" a="1"/>
  <c r="G30" i="29" s="1"/>
  <c r="F33" i="29" a="1"/>
  <c r="F33" i="29" s="1"/>
  <c r="I33" i="29" s="1"/>
  <c r="E36" i="29" a="1"/>
  <c r="E36" i="29" s="1"/>
  <c r="G38" i="29" a="1"/>
  <c r="G38" i="29" s="1"/>
  <c r="G9" i="29" a="1"/>
  <c r="G9" i="29" s="1"/>
  <c r="G16" i="29" a="1"/>
  <c r="G16" i="29" s="1"/>
  <c r="G7" i="29" a="1"/>
  <c r="G7" i="29" s="1"/>
  <c r="E15" i="29" a="1"/>
  <c r="E15" i="29" s="1"/>
  <c r="F14" i="29" a="1"/>
  <c r="F14" i="29" s="1"/>
  <c r="I14" i="29" s="1"/>
  <c r="F19" i="29" a="1"/>
  <c r="F19" i="29" s="1"/>
  <c r="I19" i="29" s="1"/>
  <c r="E26" i="29" a="1"/>
  <c r="E26" i="29" s="1"/>
  <c r="G28" i="29" a="1"/>
  <c r="G28" i="29" s="1"/>
  <c r="E31" i="29" a="1"/>
  <c r="E31" i="29" s="1"/>
  <c r="G33" i="29" a="1"/>
  <c r="G33" i="29" s="1"/>
  <c r="F36" i="29" a="1"/>
  <c r="F36" i="29" s="1"/>
  <c r="I36" i="29" s="1"/>
  <c r="E39" i="29" a="1"/>
  <c r="E39" i="29" s="1"/>
  <c r="G10" i="29" a="1"/>
  <c r="G10" i="29" s="1"/>
  <c r="G17" i="29" a="1"/>
  <c r="G17" i="29" s="1"/>
  <c r="E8" i="29" a="1"/>
  <c r="E8" i="29" s="1"/>
  <c r="E16" i="29" a="1"/>
  <c r="E16" i="29" s="1"/>
  <c r="E7" i="29" a="1"/>
  <c r="E7" i="29" s="1"/>
  <c r="F15" i="29" a="1"/>
  <c r="F15" i="29" s="1"/>
  <c r="I15" i="29" s="1"/>
  <c r="F23" i="29" a="1"/>
  <c r="F23" i="29" s="1"/>
  <c r="I23" i="29" s="1"/>
  <c r="E17" i="29" a="1"/>
  <c r="E17" i="29" s="1"/>
  <c r="F16" i="29" a="1"/>
  <c r="F16" i="29" s="1"/>
  <c r="I16" i="29" s="1"/>
  <c r="E30" i="29" a="1"/>
  <c r="E30" i="29" s="1"/>
  <c r="F40" i="29" a="1"/>
  <c r="F40" i="29" s="1"/>
  <c r="I40" i="29" s="1"/>
  <c r="E20" i="29" a="1"/>
  <c r="E20" i="29" s="1"/>
  <c r="F26" i="29" a="1"/>
  <c r="F26" i="29" s="1"/>
  <c r="I26" i="29" s="1"/>
  <c r="E29" i="29" a="1"/>
  <c r="E29" i="29" s="1"/>
  <c r="F31" i="29" a="1"/>
  <c r="F31" i="29" s="1"/>
  <c r="I31" i="29" s="1"/>
  <c r="E34" i="29" a="1"/>
  <c r="E34" i="29" s="1"/>
  <c r="G36" i="29" a="1"/>
  <c r="G36" i="29" s="1"/>
  <c r="F39" i="29" a="1"/>
  <c r="F39" i="29" s="1"/>
  <c r="I39" i="29" s="1"/>
  <c r="G11" i="29" a="1"/>
  <c r="G11" i="29" s="1"/>
  <c r="G18" i="29" a="1"/>
  <c r="G18" i="29" s="1"/>
  <c r="E9" i="29" a="1"/>
  <c r="E9" i="29" s="1"/>
  <c r="F8" i="29" a="1"/>
  <c r="F8" i="29" s="1"/>
  <c r="I8" i="29" s="1"/>
  <c r="F7" i="29" a="1"/>
  <c r="F7" i="29" s="1"/>
  <c r="I7" i="29" s="1"/>
  <c r="G37" i="29" a="1"/>
  <c r="G37" i="29" s="1"/>
  <c r="G21" i="29" a="1"/>
  <c r="G21" i="29" s="1"/>
  <c r="G26" i="29" a="1"/>
  <c r="G26" i="29" s="1"/>
  <c r="F29" i="29" a="1"/>
  <c r="F29" i="29" s="1"/>
  <c r="I29" i="29" s="1"/>
  <c r="G31" i="29" a="1"/>
  <c r="G31" i="29" s="1"/>
  <c r="F34" i="29" a="1"/>
  <c r="F34" i="29" s="1"/>
  <c r="I34" i="29" s="1"/>
  <c r="E37" i="29" a="1"/>
  <c r="E37" i="29" s="1"/>
  <c r="G39" i="29" a="1"/>
  <c r="G39" i="29" s="1"/>
  <c r="G12" i="29" a="1"/>
  <c r="G12" i="29" s="1"/>
  <c r="G19" i="29" a="1"/>
  <c r="G19" i="29" s="1"/>
  <c r="E10" i="29" a="1"/>
  <c r="E10" i="29" s="1"/>
  <c r="E18" i="29" a="1"/>
  <c r="E18" i="29" s="1"/>
  <c r="F9" i="29" a="1"/>
  <c r="F9" i="29" s="1"/>
  <c r="I9" i="29" s="1"/>
  <c r="F17" i="29" a="1"/>
  <c r="F17" i="29" s="1"/>
  <c r="I17" i="29" s="1"/>
  <c r="F10" i="29" a="1"/>
  <c r="F10" i="29" s="1"/>
  <c r="I10" i="29" s="1"/>
  <c r="F32" i="29" a="1"/>
  <c r="F32" i="29" s="1"/>
  <c r="I32" i="29" s="1"/>
  <c r="G14" i="29" a="1"/>
  <c r="G14" i="29" s="1"/>
  <c r="K46" i="11"/>
  <c r="H58" i="1"/>
  <c r="G37" i="3"/>
  <c r="G28" i="3"/>
  <c r="G16" i="3"/>
  <c r="E29" i="3"/>
  <c r="E39" i="3" s="1"/>
  <c r="B30" i="31" s="1"/>
  <c r="D29" i="3"/>
  <c r="D39" i="3" s="1"/>
  <c r="B29" i="31" s="1"/>
  <c r="G23" i="3"/>
  <c r="F29" i="3"/>
  <c r="F39" i="3" s="1"/>
  <c r="B31" i="31" s="1"/>
  <c r="G29" i="3" l="1"/>
  <c r="G39" i="3" l="1"/>
  <c r="B32" i="3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tc={A7B646DD-E599-464D-B804-D28240BEB8F3}</author>
  </authors>
  <commentList>
    <comment ref="A17" authorId="0" shapeId="0" xr:uid="{A7B646DD-E599-464D-B804-D28240BEB8F3}">
      <text>
        <t>[Threaded comment]
Your version of Excel allows you to read this threaded comment; however, any edits to it will get removed if the file is opened in a newer version of Excel. Learn more: https://go.microsoft.com/fwlink/?linkid=870924
Comment:
    These are new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tc={8CD462E3-CAC7-4331-B722-5DD8CFE69DE3}</author>
  </authors>
  <commentList>
    <comment ref="A18" authorId="0" shapeId="0" xr:uid="{8CD462E3-CAC7-4331-B722-5DD8CFE69DE3}">
      <text>
        <t>[Threaded comment]
Your version of Excel allows you to read this threaded comment; however, any edits to it will get removed if the file is opened in a newer version of Excel. Learn more: https://go.microsoft.com/fwlink/?linkid=870924
Comment:
    These are new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tc={C50FBF82-179C-44B8-91FD-C48220841395}</author>
    <author>tc={67044A16-EBB7-451A-8317-98C83BF5B597}</author>
  </authors>
  <commentList>
    <comment ref="A14" authorId="0" shapeId="0" xr:uid="{C50FBF82-179C-44B8-91FD-C48220841395}">
      <text>
        <t>[Threaded comment]
Your version of Excel allows you to read this threaded comment; however, any edits to it will get removed if the file is opened in a newer version of Excel. Learn more: https://go.microsoft.com/fwlink/?linkid=870924
Comment:
    These are new</t>
      </text>
    </comment>
    <comment ref="A19" authorId="1" shapeId="0" xr:uid="{67044A16-EBB7-451A-8317-98C83BF5B597}">
      <text>
        <t>[Threaded comment]
Your version of Excel allows you to read this threaded comment; however, any edits to it will get removed if the file is opened in a newer version of Excel. Learn more: https://go.microsoft.com/fwlink/?linkid=870924
Comment:
    Wasn't sure whether to include these?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<sst xmlns="http://schemas.openxmlformats.org/spreadsheetml/2006/main" count="351" uniqueCount="144">
  <si>
    <t xml:space="preserve">The Nature for Climate Peatland Grant Scheme funds projects that restore England’s peatlands to their natural state. </t>
  </si>
  <si>
    <t>Tab</t>
  </si>
  <si>
    <t>Purpose</t>
  </si>
  <si>
    <t xml:space="preserve">Summary </t>
  </si>
  <si>
    <t>This tab is locked for editing, it will generate a summary from the costs you enter into other tabs</t>
  </si>
  <si>
    <t>Project costs</t>
  </si>
  <si>
    <t>Additional funding</t>
  </si>
  <si>
    <t>This tab summarises all the information you provide on the other tabs. The information will calculate a total project cost, total match funding amount, and calculate the grant intervention rate from this.</t>
  </si>
  <si>
    <t xml:space="preserve">Project costs </t>
  </si>
  <si>
    <t>Discovery project costs - Summary</t>
  </si>
  <si>
    <t>Cost FY 2022-23</t>
  </si>
  <si>
    <t>Category</t>
  </si>
  <si>
    <t>Subcategory</t>
  </si>
  <si>
    <t>Description</t>
  </si>
  <si>
    <t>Q2</t>
  </si>
  <si>
    <t>Q3</t>
  </si>
  <si>
    <t>Q4</t>
  </si>
  <si>
    <t>Total</t>
  </si>
  <si>
    <t xml:space="preserve">Site costs </t>
  </si>
  <si>
    <t>Access and Transport</t>
  </si>
  <si>
    <t xml:space="preserve">Monitoring &amp; survey </t>
  </si>
  <si>
    <t>Environmental permissions &amp; consents</t>
  </si>
  <si>
    <t xml:space="preserve">Machinery/equipment </t>
  </si>
  <si>
    <t>Peatland Code</t>
  </si>
  <si>
    <t>Site costs subtotal</t>
  </si>
  <si>
    <t xml:space="preserve">Wider project costs </t>
  </si>
  <si>
    <t>Staff costs</t>
  </si>
  <si>
    <t xml:space="preserve">Volunteer costs </t>
  </si>
  <si>
    <t>Engagement</t>
  </si>
  <si>
    <t>Contractor/subcontractor costs</t>
  </si>
  <si>
    <t>Membership and subscription fees</t>
  </si>
  <si>
    <t xml:space="preserve">Other </t>
  </si>
  <si>
    <t>Contingency</t>
  </si>
  <si>
    <t>Irrecoverable VAT</t>
  </si>
  <si>
    <t>Other costs subtotal</t>
  </si>
  <si>
    <t>Total project costs</t>
  </si>
  <si>
    <t xml:space="preserve">Additional funding </t>
  </si>
  <si>
    <t>Type</t>
  </si>
  <si>
    <t>Treasury, non-Treasury public, or private</t>
  </si>
  <si>
    <t>Description (funder)</t>
  </si>
  <si>
    <t>Match funding Cash total</t>
  </si>
  <si>
    <t xml:space="preserve">Match funding In-Kind total </t>
  </si>
  <si>
    <t xml:space="preserve">Additional funding total </t>
  </si>
  <si>
    <t>Eligible grant amount per quarter/year (based on intervention %)</t>
  </si>
  <si>
    <t xml:space="preserve">Total project costs </t>
  </si>
  <si>
    <t>£</t>
  </si>
  <si>
    <t>Additional funding total</t>
  </si>
  <si>
    <t>Total grant requested (Total project costs less Additional funding amount)</t>
  </si>
  <si>
    <t>Intervention percentage</t>
  </si>
  <si>
    <t>%</t>
  </si>
  <si>
    <t>Discovery project costs - itemised</t>
  </si>
  <si>
    <t xml:space="preserve">Cells that require you to enter information will look like this </t>
  </si>
  <si>
    <t xml:space="preserve">Cells that include a calculation based on the information you provide will look like this </t>
  </si>
  <si>
    <t>Additional funding listed by funder</t>
  </si>
  <si>
    <t>Match funding Cash</t>
  </si>
  <si>
    <t>Match funding In-Kind</t>
  </si>
  <si>
    <t>Additional funding subtotal</t>
  </si>
  <si>
    <t xml:space="preserve">Additional funding summary </t>
  </si>
  <si>
    <t xml:space="preserve">Category </t>
  </si>
  <si>
    <t>Match funding In-kind total</t>
  </si>
  <si>
    <t>Match funding cash total</t>
  </si>
  <si>
    <t>Access and Transport - vehicle costs</t>
  </si>
  <si>
    <t>Access and Transport - site access</t>
  </si>
  <si>
    <t>Access and Transport - community access</t>
  </si>
  <si>
    <t>Monitoring &amp; survey - hydrology</t>
  </si>
  <si>
    <t>Monitoring &amp; survey - vegetation</t>
  </si>
  <si>
    <t>Monitoring &amp; survey - peat depth/mapping</t>
  </si>
  <si>
    <t>Monitoring &amp; survey - Eyes on the Bog</t>
  </si>
  <si>
    <t>Monitoring &amp; survey - unmanned aerial vehicle</t>
  </si>
  <si>
    <t>Monitoring &amp; survey - monitoring equipment</t>
  </si>
  <si>
    <t>Monitoring &amp; survey - protected flora and fauna</t>
  </si>
  <si>
    <t>Environmental permissions &amp; consents - HEA</t>
  </si>
  <si>
    <t>Machinery/equipment - hire</t>
  </si>
  <si>
    <t>Machinery/equipment - purchase</t>
  </si>
  <si>
    <t>Site preparation - ecological mitigation</t>
  </si>
  <si>
    <t>Site preparation - archaeological mitigation</t>
  </si>
  <si>
    <t>Site preparation - water control</t>
  </si>
  <si>
    <t>Staff costs - recruitment</t>
  </si>
  <si>
    <t>Staff costs - salaries</t>
  </si>
  <si>
    <t>Staff costs - overheads</t>
  </si>
  <si>
    <t>Staff costs - supervision/contract management</t>
  </si>
  <si>
    <t>Staff costs - travel and expenses</t>
  </si>
  <si>
    <t>Staff costs - equipment (IT/PPE etc)</t>
  </si>
  <si>
    <t>Staff costs - training</t>
  </si>
  <si>
    <t>Volunteer costs - time</t>
  </si>
  <si>
    <t>Volunteer costs - expenses</t>
  </si>
  <si>
    <t>Volunteer costs - equipment</t>
  </si>
  <si>
    <t>Volunteer costs - training</t>
  </si>
  <si>
    <t>Engagement - events</t>
  </si>
  <si>
    <t>Wider project costs subtotal</t>
  </si>
  <si>
    <t>Subcategory totals</t>
  </si>
  <si>
    <t>Category totals</t>
  </si>
  <si>
    <t>Monitoring &amp; survey - fixed point photography</t>
  </si>
  <si>
    <t>Engagement - publicity &amp; communications</t>
  </si>
  <si>
    <t>Other</t>
  </si>
  <si>
    <t>Monitoring &amp; survey - unexploded ordnance</t>
  </si>
  <si>
    <t>Carbon</t>
  </si>
  <si>
    <t>tonnes of CO2 equivalent</t>
  </si>
  <si>
    <t>non-Treasury public</t>
  </si>
  <si>
    <t>private</t>
  </si>
  <si>
    <t>Treasury</t>
  </si>
  <si>
    <t xml:space="preserve">This part of the grant application focuses on the commercial aspect of your project. </t>
  </si>
  <si>
    <t xml:space="preserve">Based on the information you provide, this spreadsheet will generate a summary of your full project costs, including match funding. </t>
  </si>
  <si>
    <t xml:space="preserve">Enter the details of any match funding you have secured, both cash and in-kind contributions </t>
  </si>
  <si>
    <t>Enter all costs relating to your project</t>
  </si>
  <si>
    <t>The intervention rate will be used to generate an 'eligible grant amount per quarter/year' figure. These figures will form your project's claims profile for the life of your project. 
Successful projects can claim monthly, but claim frequency must be no less than quarterly.</t>
  </si>
  <si>
    <t>Project Costs Calculations</t>
  </si>
  <si>
    <t>Feasibility studies</t>
  </si>
  <si>
    <t>Feasability studies</t>
  </si>
  <si>
    <t>This tab cannot be edited</t>
  </si>
  <si>
    <t xml:space="preserve">Enter any additional funding you have secured in the table below. 
</t>
  </si>
  <si>
    <t xml:space="preserve">Use one row per funder to list the cash contributions, and a separate row for in-kind contributions.  
Specify whether each funder is Treasury, non-Treasury public, or a Private source of funding using the dropdown list.
Please make a note in the description if the additional funding is secured or still to be definitively agreed.
</t>
  </si>
  <si>
    <t>Further guidance for each section is available at the top of each tab. Supporting guidance can be found in the Nature for Climate Peatland Grant Scheme Discovery Grant Guidance.</t>
  </si>
  <si>
    <t>Grant per ton of Carbon</t>
  </si>
  <si>
    <t>per ton of CO2 equivalent</t>
  </si>
  <si>
    <t>Introduction - NCPGS Discovery Grant - Commercial Template</t>
  </si>
  <si>
    <t>The tab shows the value for money score for your project</t>
  </si>
  <si>
    <t>Benchmark</t>
  </si>
  <si>
    <t>Quantity</t>
  </si>
  <si>
    <t xml:space="preserve">Please add itemised project costs to this tab. Select an appropriate category from the drop-down list, add a description, quantity and costs for each quarter
</t>
  </si>
  <si>
    <t>For staff costs, please list roles separately, or grouped by role type. You will need to show salaries and overheads separately. Please provide a brief description of the roles, FTE, and days/year in the description field. (e.g. 2x Project Administrators 0.6 FTE, 15 days/month @ £124/day)
Additional detail for staff cost calculations should be provided as a supporting document. This should include day rate calculations for each role, days on project for each role, and specify whether it is existing or will be a new role created by the project.
For contractor/subcontractor costs - please specify the type of contractor (e.g. surverying or project management) and the agreed day rate. Use a separate line for each contractor.
For monitoring &amp; surveys, include the number of areas to be surveyed in the quantity column.</t>
  </si>
  <si>
    <t>Min</t>
  </si>
  <si>
    <t>Max</t>
  </si>
  <si>
    <t>Mean</t>
  </si>
  <si>
    <t>Project</t>
  </si>
  <si>
    <t>Is Project max above benchmark max?</t>
  </si>
  <si>
    <t xml:space="preserve">This tab compares the project costs against a set benchmark. </t>
  </si>
  <si>
    <t>Enter the potential carbon abatement from the GHG calculator (E03 excel template)</t>
  </si>
  <si>
    <t>To be hidden from applicants</t>
  </si>
  <si>
    <t>Carbon benefits</t>
  </si>
  <si>
    <t>Enter the potential carbon abatement by 2050 from the GHG calculator.</t>
  </si>
  <si>
    <t>The value is shown in cell C20 on the Introduction tab of the GHG calculator (question E03).</t>
  </si>
  <si>
    <t>Schedule 5</t>
  </si>
  <si>
    <t xml:space="preserve">Amount of grant payable </t>
  </si>
  <si>
    <t xml:space="preserve">Expected date of claim </t>
  </si>
  <si>
    <t>2022-23 Q2</t>
  </si>
  <si>
    <t>2022-23 Q3</t>
  </si>
  <si>
    <t>2022-23 Q4</t>
  </si>
  <si>
    <t>Claim period</t>
  </si>
  <si>
    <t xml:space="preserve">Schedule 4 </t>
  </si>
  <si>
    <t xml:space="preserve">Match funding </t>
  </si>
  <si>
    <t xml:space="preserve">For a Discovery Grant you are not requried to have any additional funding. If you do have any additional funding, it will improve your final assessment score. </t>
  </si>
  <si>
    <t>By 2050, your peatland restoration could save</t>
  </si>
  <si>
    <t xml:space="preserve">The spreadsheet will be used to assess the value for money of your project and value of potential carbon abatement.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</si>
</sst>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3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color rgb="FFFFFFFF"/>
      <name val="Arial"/>
      <family val="2"/>
    </font>
    <font>
      <b/>
      <sz val="11"/>
      <name val="Arial"/>
      <family val="2"/>
    </font>
    <font>
      <b/>
      <sz val="14"/>
      <color rgb="FFFFFFFF"/>
      <name val="Arial"/>
      <family val="2"/>
    </font>
    <font>
      <b/>
      <sz val="14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sz val="11"/>
      <color rgb="FFFFFFFF"/>
      <name val="Arial"/>
      <family val="2"/>
    </font>
    <font>
      <sz val="10"/>
      <color rgb="FF000000"/>
      <name val="Arial"/>
      <family val="2"/>
    </font>
    <font>
      <b/>
      <sz val="11"/>
      <color theme="0"/>
      <name val="Arial"/>
      <family val="2"/>
    </font>
    <font>
      <b/>
      <sz val="12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4"/>
      <color theme="1"/>
      <name val="Calibri"/>
      <family val="2"/>
      <scheme val="minor"/>
    </font>
    <font>
      <b/>
      <sz val="24"/>
      <color rgb="FF780046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24"/>
      <color rgb="FF780046"/>
      <name val="Calibri"/>
      <family val="2"/>
      <scheme val="minor"/>
    </font>
    <font>
      <b/>
      <sz val="12"/>
      <color rgb="FF780046"/>
      <name val="Calibri"/>
      <family val="2"/>
      <scheme val="minor"/>
    </font>
    <font>
      <b/>
      <sz val="14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FFC000"/>
        <bgColor rgb="FF000000"/>
      </patternFill>
    </fill>
    <fill>
      <patternFill patternType="solid">
        <fgColor rgb="FF78004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305496"/>
        <bgColor rgb="FF000000"/>
      </patternFill>
    </fill>
    <fill>
      <patternFill patternType="solid">
        <fgColor rgb="FF780046"/>
        <bgColor indexed="64"/>
      </patternFill>
    </fill>
    <fill>
      <patternFill patternType="solid">
        <fgColor rgb="FFC999B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20046"/>
        <bgColor indexed="64"/>
      </patternFill>
    </fill>
    <fill>
      <patternFill patternType="solid">
        <fgColor rgb="FF820046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3" fillId="0" borderId="0"/>
    <xf numFmtId="0" fontId="23" fillId="0" borderId="0"/>
    <xf numFmtId="0" fontId="20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225">
    <xf numFmtId="0" fontId="0" fillId="0" borderId="0" xfId="0"/>
    <xf numFmtId="0" fontId="3" fillId="0" borderId="0" xfId="0" applyFont="1"/>
    <xf numFmtId="0" fontId="3" fillId="0" borderId="1" xfId="0" applyFont="1" applyBorder="1"/>
    <xf numFmtId="0" fontId="4" fillId="0" borderId="1" xfId="0" applyFont="1" applyBorder="1"/>
    <xf numFmtId="0" fontId="4" fillId="0" borderId="0" xfId="0" applyFont="1"/>
    <xf numFmtId="0" fontId="5" fillId="0" borderId="0" xfId="0" applyFont="1"/>
    <xf numFmtId="0" fontId="3" fillId="2" borderId="1" xfId="0" applyFont="1" applyFill="1" applyBorder="1"/>
    <xf numFmtId="0" fontId="7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7" fillId="3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6" fillId="0" borderId="1" xfId="0" applyFont="1" applyBorder="1"/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7" fillId="3" borderId="1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wrapText="1"/>
    </xf>
    <xf numFmtId="0" fontId="3" fillId="0" borderId="21" xfId="0" applyFont="1" applyBorder="1"/>
    <xf numFmtId="0" fontId="7" fillId="3" borderId="2" xfId="0" applyFont="1" applyFill="1" applyBorder="1" applyAlignment="1">
      <alignment wrapText="1"/>
    </xf>
    <xf numFmtId="0" fontId="10" fillId="0" borderId="0" xfId="0" applyFont="1" applyAlignment="1">
      <alignment horizontal="left"/>
    </xf>
    <xf numFmtId="0" fontId="11" fillId="0" borderId="0" xfId="0" applyFont="1"/>
    <xf numFmtId="164" fontId="11" fillId="7" borderId="14" xfId="0" applyNumberFormat="1" applyFont="1" applyFill="1" applyBorder="1"/>
    <xf numFmtId="164" fontId="11" fillId="7" borderId="6" xfId="0" applyNumberFormat="1" applyFont="1" applyFill="1" applyBorder="1"/>
    <xf numFmtId="164" fontId="11" fillId="7" borderId="11" xfId="0" applyNumberFormat="1" applyFont="1" applyFill="1" applyBorder="1"/>
    <xf numFmtId="164" fontId="11" fillId="7" borderId="20" xfId="0" applyNumberFormat="1" applyFont="1" applyFill="1" applyBorder="1"/>
    <xf numFmtId="0" fontId="4" fillId="0" borderId="3" xfId="0" applyFont="1" applyBorder="1"/>
    <xf numFmtId="164" fontId="12" fillId="7" borderId="15" xfId="0" applyNumberFormat="1" applyFont="1" applyFill="1" applyBorder="1"/>
    <xf numFmtId="164" fontId="12" fillId="7" borderId="16" xfId="0" applyNumberFormat="1" applyFont="1" applyFill="1" applyBorder="1"/>
    <xf numFmtId="0" fontId="12" fillId="0" borderId="3" xfId="0" applyFont="1" applyBorder="1"/>
    <xf numFmtId="164" fontId="13" fillId="8" borderId="15" xfId="0" applyNumberFormat="1" applyFont="1" applyFill="1" applyBorder="1"/>
    <xf numFmtId="164" fontId="13" fillId="8" borderId="16" xfId="0" applyNumberFormat="1" applyFont="1" applyFill="1" applyBorder="1"/>
    <xf numFmtId="0" fontId="11" fillId="0" borderId="0" xfId="0" applyFont="1" applyAlignment="1">
      <alignment horizontal="left"/>
    </xf>
    <xf numFmtId="0" fontId="14" fillId="0" borderId="0" xfId="0" applyFont="1"/>
    <xf numFmtId="0" fontId="11" fillId="6" borderId="6" xfId="0" applyFont="1" applyFill="1" applyBorder="1"/>
    <xf numFmtId="164" fontId="11" fillId="6" borderId="6" xfId="0" applyNumberFormat="1" applyFont="1" applyFill="1" applyBorder="1"/>
    <xf numFmtId="0" fontId="11" fillId="6" borderId="11" xfId="0" applyFont="1" applyFill="1" applyBorder="1"/>
    <xf numFmtId="164" fontId="11" fillId="6" borderId="11" xfId="0" applyNumberFormat="1" applyFont="1" applyFill="1" applyBorder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164" fontId="13" fillId="0" borderId="10" xfId="0" applyNumberFormat="1" applyFont="1" applyBorder="1"/>
    <xf numFmtId="0" fontId="7" fillId="3" borderId="2" xfId="0" applyFont="1" applyFill="1" applyBorder="1"/>
    <xf numFmtId="0" fontId="7" fillId="3" borderId="3" xfId="0" applyFont="1" applyFill="1" applyBorder="1"/>
    <xf numFmtId="8" fontId="15" fillId="10" borderId="4" xfId="0" applyNumberFormat="1" applyFont="1" applyFill="1" applyBorder="1"/>
    <xf numFmtId="8" fontId="15" fillId="10" borderId="5" xfId="0" applyNumberFormat="1" applyFont="1" applyFill="1" applyBorder="1"/>
    <xf numFmtId="0" fontId="15" fillId="10" borderId="4" xfId="0" applyFont="1" applyFill="1" applyBorder="1"/>
    <xf numFmtId="0" fontId="17" fillId="11" borderId="12" xfId="0" applyFont="1" applyFill="1" applyBorder="1" applyAlignment="1">
      <alignment horizontal="center" vertical="center" wrapText="1"/>
    </xf>
    <xf numFmtId="0" fontId="7" fillId="11" borderId="12" xfId="0" applyFont="1" applyFill="1" applyBorder="1" applyAlignment="1">
      <alignment horizontal="center" vertical="center" wrapText="1"/>
    </xf>
    <xf numFmtId="0" fontId="7" fillId="11" borderId="13" xfId="0" applyFont="1" applyFill="1" applyBorder="1" applyAlignment="1">
      <alignment horizontal="center" vertical="center" wrapText="1"/>
    </xf>
    <xf numFmtId="0" fontId="18" fillId="9" borderId="2" xfId="0" applyFont="1" applyFill="1" applyBorder="1"/>
    <xf numFmtId="0" fontId="12" fillId="9" borderId="3" xfId="0" applyFont="1" applyFill="1" applyBorder="1"/>
    <xf numFmtId="164" fontId="11" fillId="9" borderId="15" xfId="0" applyNumberFormat="1" applyFont="1" applyFill="1" applyBorder="1"/>
    <xf numFmtId="0" fontId="7" fillId="11" borderId="12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1" fillId="9" borderId="3" xfId="0" applyFont="1" applyFill="1" applyBorder="1"/>
    <xf numFmtId="0" fontId="11" fillId="9" borderId="5" xfId="0" applyFont="1" applyFill="1" applyBorder="1"/>
    <xf numFmtId="164" fontId="13" fillId="0" borderId="0" xfId="0" applyNumberFormat="1" applyFont="1"/>
    <xf numFmtId="0" fontId="12" fillId="9" borderId="22" xfId="0" applyFont="1" applyFill="1" applyBorder="1"/>
    <xf numFmtId="0" fontId="3" fillId="0" borderId="0" xfId="0" applyFont="1" applyBorder="1"/>
    <xf numFmtId="0" fontId="3" fillId="0" borderId="0" xfId="0" applyFont="1" applyBorder="1" applyAlignment="1">
      <alignment horizontal="left"/>
    </xf>
    <xf numFmtId="164" fontId="13" fillId="8" borderId="25" xfId="0" applyNumberFormat="1" applyFont="1" applyFill="1" applyBorder="1"/>
    <xf numFmtId="164" fontId="13" fillId="8" borderId="26" xfId="0" applyNumberFormat="1" applyFont="1" applyFill="1" applyBorder="1"/>
    <xf numFmtId="164" fontId="11" fillId="7" borderId="0" xfId="0" applyNumberFormat="1" applyFont="1" applyFill="1" applyBorder="1"/>
    <xf numFmtId="0" fontId="4" fillId="0" borderId="0" xfId="0" applyFont="1" applyBorder="1" applyAlignment="1">
      <alignment horizontal="left"/>
    </xf>
    <xf numFmtId="0" fontId="0" fillId="0" borderId="0" xfId="0" applyBorder="1"/>
    <xf numFmtId="164" fontId="12" fillId="7" borderId="0" xfId="0" applyNumberFormat="1" applyFont="1" applyFill="1" applyBorder="1"/>
    <xf numFmtId="0" fontId="5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7" fillId="3" borderId="24" xfId="0" applyFont="1" applyFill="1" applyBorder="1" applyAlignment="1">
      <alignment vertical="center" wrapText="1"/>
    </xf>
    <xf numFmtId="0" fontId="7" fillId="3" borderId="0" xfId="0" applyFont="1" applyFill="1" applyBorder="1" applyAlignment="1">
      <alignment vertical="center" wrapText="1"/>
    </xf>
    <xf numFmtId="0" fontId="7" fillId="3" borderId="0" xfId="0" applyFont="1" applyFill="1" applyBorder="1" applyAlignment="1">
      <alignment horizontal="center" vertical="center" wrapText="1"/>
    </xf>
    <xf numFmtId="164" fontId="3" fillId="7" borderId="0" xfId="0" applyNumberFormat="1" applyFont="1" applyFill="1" applyBorder="1"/>
    <xf numFmtId="164" fontId="4" fillId="7" borderId="0" xfId="0" applyNumberFormat="1" applyFont="1" applyFill="1" applyBorder="1"/>
    <xf numFmtId="0" fontId="18" fillId="7" borderId="6" xfId="0" applyFont="1" applyFill="1" applyBorder="1"/>
    <xf numFmtId="164" fontId="18" fillId="7" borderId="6" xfId="0" applyNumberFormat="1" applyFont="1" applyFill="1" applyBorder="1"/>
    <xf numFmtId="0" fontId="21" fillId="0" borderId="0" xfId="0" applyFont="1"/>
    <xf numFmtId="164" fontId="3" fillId="0" borderId="0" xfId="0" applyNumberFormat="1" applyFont="1" applyBorder="1"/>
    <xf numFmtId="0" fontId="11" fillId="0" borderId="6" xfId="0" applyFont="1" applyBorder="1"/>
    <xf numFmtId="0" fontId="11" fillId="0" borderId="11" xfId="0" applyFont="1" applyBorder="1"/>
    <xf numFmtId="0" fontId="11" fillId="0" borderId="0" xfId="0" applyFont="1" applyFill="1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Font="1"/>
    <xf numFmtId="0" fontId="11" fillId="6" borderId="31" xfId="0" applyFont="1" applyFill="1" applyBorder="1"/>
    <xf numFmtId="0" fontId="25" fillId="0" borderId="0" xfId="0" applyFont="1"/>
    <xf numFmtId="0" fontId="5" fillId="0" borderId="0" xfId="0" applyFont="1" applyBorder="1"/>
    <xf numFmtId="0" fontId="3" fillId="0" borderId="1" xfId="0" applyFont="1" applyFill="1" applyBorder="1" applyAlignment="1">
      <alignment horizontal="left"/>
    </xf>
    <xf numFmtId="0" fontId="16" fillId="0" borderId="0" xfId="0" applyFont="1" applyBorder="1" applyAlignment="1">
      <alignment vertical="top" wrapText="1"/>
    </xf>
    <xf numFmtId="0" fontId="11" fillId="14" borderId="0" xfId="0" applyFont="1" applyFill="1"/>
    <xf numFmtId="0" fontId="11" fillId="14" borderId="0" xfId="0" applyFont="1" applyFill="1" applyAlignment="1">
      <alignment vertical="center"/>
    </xf>
    <xf numFmtId="0" fontId="26" fillId="14" borderId="0" xfId="0" applyFont="1" applyFill="1" applyAlignment="1">
      <alignment horizontal="left" vertical="center"/>
    </xf>
    <xf numFmtId="0" fontId="5" fillId="14" borderId="0" xfId="0" applyFont="1" applyFill="1" applyAlignment="1">
      <alignment vertical="center"/>
    </xf>
    <xf numFmtId="0" fontId="27" fillId="11" borderId="6" xfId="0" applyFont="1" applyFill="1" applyBorder="1" applyAlignment="1">
      <alignment horizontal="center" vertical="center"/>
    </xf>
    <xf numFmtId="0" fontId="12" fillId="12" borderId="6" xfId="0" applyFont="1" applyFill="1" applyBorder="1" applyAlignment="1">
      <alignment horizontal="center" vertical="center"/>
    </xf>
    <xf numFmtId="8" fontId="11" fillId="15" borderId="5" xfId="0" applyNumberFormat="1" applyFont="1" applyFill="1" applyBorder="1"/>
    <xf numFmtId="0" fontId="11" fillId="15" borderId="10" xfId="0" applyFont="1" applyFill="1" applyBorder="1" applyAlignment="1">
      <alignment horizontal="center"/>
    </xf>
    <xf numFmtId="0" fontId="11" fillId="15" borderId="13" xfId="0" applyFont="1" applyFill="1" applyBorder="1" applyAlignment="1">
      <alignment horizontal="left"/>
    </xf>
    <xf numFmtId="0" fontId="11" fillId="15" borderId="23" xfId="0" applyFont="1" applyFill="1" applyBorder="1"/>
    <xf numFmtId="0" fontId="12" fillId="15" borderId="2" xfId="0" applyFont="1" applyFill="1" applyBorder="1" applyAlignment="1">
      <alignment horizontal="left"/>
    </xf>
    <xf numFmtId="8" fontId="11" fillId="15" borderId="3" xfId="0" applyNumberFormat="1" applyFont="1" applyFill="1" applyBorder="1" applyAlignment="1">
      <alignment horizontal="center"/>
    </xf>
    <xf numFmtId="164" fontId="5" fillId="0" borderId="0" xfId="0" applyNumberFormat="1" applyFont="1" applyBorder="1"/>
    <xf numFmtId="164" fontId="5" fillId="7" borderId="0" xfId="0" applyNumberFormat="1" applyFont="1" applyFill="1" applyBorder="1"/>
    <xf numFmtId="0" fontId="22" fillId="0" borderId="0" xfId="0" applyFont="1" applyBorder="1"/>
    <xf numFmtId="0" fontId="0" fillId="15" borderId="0" xfId="0" applyFill="1"/>
    <xf numFmtId="0" fontId="7" fillId="3" borderId="0" xfId="0" applyFont="1" applyFill="1" applyBorder="1" applyAlignment="1">
      <alignment horizontal="center" vertical="center" wrapText="1"/>
    </xf>
    <xf numFmtId="0" fontId="0" fillId="16" borderId="0" xfId="0" applyFill="1"/>
    <xf numFmtId="0" fontId="1" fillId="16" borderId="0" xfId="0" applyFont="1" applyFill="1" applyAlignment="1">
      <alignment horizontal="center"/>
    </xf>
    <xf numFmtId="0" fontId="7" fillId="17" borderId="24" xfId="0" applyFont="1" applyFill="1" applyBorder="1" applyAlignment="1">
      <alignment vertical="center" wrapText="1"/>
    </xf>
    <xf numFmtId="0" fontId="0" fillId="18" borderId="0" xfId="0" applyFill="1"/>
    <xf numFmtId="0" fontId="0" fillId="13" borderId="0" xfId="0" applyFill="1"/>
    <xf numFmtId="0" fontId="0" fillId="16" borderId="0" xfId="0" applyFill="1" applyAlignment="1">
      <alignment horizontal="center" vertical="center"/>
    </xf>
    <xf numFmtId="0" fontId="11" fillId="6" borderId="4" xfId="0" applyFont="1" applyFill="1" applyBorder="1"/>
    <xf numFmtId="164" fontId="13" fillId="8" borderId="0" xfId="0" applyNumberFormat="1" applyFont="1" applyFill="1" applyBorder="1"/>
    <xf numFmtId="164" fontId="4" fillId="0" borderId="0" xfId="0" applyNumberFormat="1" applyFont="1" applyFill="1" applyBorder="1"/>
    <xf numFmtId="1" fontId="3" fillId="0" borderId="0" xfId="0" applyNumberFormat="1" applyFont="1" applyBorder="1"/>
    <xf numFmtId="1" fontId="11" fillId="0" borderId="0" xfId="0" applyNumberFormat="1" applyFont="1" applyFill="1" applyBorder="1"/>
    <xf numFmtId="1" fontId="0" fillId="0" borderId="0" xfId="0" applyNumberFormat="1" applyFill="1"/>
    <xf numFmtId="1" fontId="0" fillId="0" borderId="0" xfId="0" applyNumberFormat="1"/>
    <xf numFmtId="1" fontId="3" fillId="0" borderId="0" xfId="0" applyNumberFormat="1" applyFont="1"/>
    <xf numFmtId="1" fontId="11" fillId="0" borderId="0" xfId="0" applyNumberFormat="1" applyFont="1"/>
    <xf numFmtId="1" fontId="5" fillId="0" borderId="0" xfId="0" applyNumberFormat="1" applyFont="1"/>
    <xf numFmtId="0" fontId="29" fillId="0" borderId="0" xfId="0" applyFont="1" applyAlignment="1">
      <alignment horizontal="left" vertical="center"/>
    </xf>
    <xf numFmtId="0" fontId="0" fillId="0" borderId="6" xfId="0" applyFont="1" applyBorder="1"/>
    <xf numFmtId="14" fontId="0" fillId="0" borderId="6" xfId="0" applyNumberFormat="1" applyFont="1" applyBorder="1"/>
    <xf numFmtId="164" fontId="5" fillId="0" borderId="6" xfId="0" applyNumberFormat="1" applyFont="1" applyFill="1" applyBorder="1"/>
    <xf numFmtId="0" fontId="30" fillId="0" borderId="6" xfId="0" applyFont="1" applyBorder="1" applyAlignment="1">
      <alignment wrapText="1"/>
    </xf>
    <xf numFmtId="0" fontId="5" fillId="19" borderId="7" xfId="0" applyFont="1" applyFill="1" applyBorder="1" applyAlignment="1">
      <alignment vertical="center" wrapText="1"/>
    </xf>
    <xf numFmtId="0" fontId="5" fillId="19" borderId="8" xfId="0" applyFont="1" applyFill="1" applyBorder="1" applyAlignment="1">
      <alignment vertical="center" wrapText="1"/>
    </xf>
    <xf numFmtId="0" fontId="5" fillId="19" borderId="9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left"/>
    </xf>
    <xf numFmtId="1" fontId="5" fillId="0" borderId="6" xfId="0" applyNumberFormat="1" applyFont="1" applyFill="1" applyBorder="1"/>
    <xf numFmtId="0" fontId="8" fillId="0" borderId="6" xfId="0" applyFont="1" applyFill="1" applyBorder="1" applyAlignment="1">
      <alignment horizontal="left"/>
    </xf>
    <xf numFmtId="0" fontId="8" fillId="0" borderId="6" xfId="0" applyFont="1" applyFill="1" applyBorder="1"/>
    <xf numFmtId="164" fontId="8" fillId="0" borderId="6" xfId="0" applyNumberFormat="1" applyFont="1" applyFill="1" applyBorder="1"/>
    <xf numFmtId="0" fontId="5" fillId="19" borderId="6" xfId="0" applyFont="1" applyFill="1" applyBorder="1" applyAlignment="1">
      <alignment vertical="center" wrapText="1"/>
    </xf>
    <xf numFmtId="0" fontId="5" fillId="0" borderId="6" xfId="0" applyFont="1" applyFill="1" applyBorder="1"/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164" fontId="31" fillId="0" borderId="6" xfId="0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0" fillId="0" borderId="14" xfId="0" applyFont="1" applyBorder="1"/>
    <xf numFmtId="14" fontId="0" fillId="0" borderId="14" xfId="0" applyNumberFormat="1" applyFont="1" applyBorder="1"/>
    <xf numFmtId="0" fontId="30" fillId="0" borderId="6" xfId="0" applyFont="1" applyBorder="1" applyAlignment="1">
      <alignment horizontal="left" vertical="center"/>
    </xf>
    <xf numFmtId="0" fontId="30" fillId="0" borderId="6" xfId="0" applyFont="1" applyBorder="1" applyAlignment="1">
      <alignment horizontal="left" vertical="center" wrapText="1"/>
    </xf>
    <xf numFmtId="0" fontId="28" fillId="0" borderId="6" xfId="0" applyFont="1" applyBorder="1"/>
    <xf numFmtId="0" fontId="8" fillId="19" borderId="6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 wrapText="1"/>
    </xf>
    <xf numFmtId="164" fontId="31" fillId="0" borderId="0" xfId="0" applyNumberFormat="1" applyFont="1" applyFill="1" applyBorder="1"/>
    <xf numFmtId="0" fontId="12" fillId="0" borderId="0" xfId="0" applyFont="1"/>
    <xf numFmtId="0" fontId="11" fillId="12" borderId="6" xfId="0" applyFont="1" applyFill="1" applyBorder="1" applyAlignment="1">
      <alignment horizontal="left" vertical="center"/>
    </xf>
    <xf numFmtId="0" fontId="27" fillId="11" borderId="7" xfId="0" applyFont="1" applyFill="1" applyBorder="1" applyAlignment="1">
      <alignment horizontal="left" vertical="center"/>
    </xf>
    <xf numFmtId="0" fontId="27" fillId="11" borderId="8" xfId="0" applyFont="1" applyFill="1" applyBorder="1" applyAlignment="1">
      <alignment horizontal="left" vertical="center"/>
    </xf>
    <xf numFmtId="0" fontId="27" fillId="11" borderId="9" xfId="0" applyFont="1" applyFill="1" applyBorder="1" applyAlignment="1">
      <alignment horizontal="left" vertical="center"/>
    </xf>
    <xf numFmtId="0" fontId="16" fillId="0" borderId="0" xfId="0" applyFont="1" applyAlignment="1">
      <alignment horizontal="left" vertical="top" wrapText="1"/>
    </xf>
    <xf numFmtId="0" fontId="4" fillId="7" borderId="27" xfId="0" applyFont="1" applyFill="1" applyBorder="1" applyAlignment="1">
      <alignment horizontal="center" vertical="center" wrapText="1"/>
    </xf>
    <xf numFmtId="0" fontId="4" fillId="7" borderId="30" xfId="0" applyFont="1" applyFill="1" applyBorder="1" applyAlignment="1">
      <alignment horizontal="center" vertical="center" wrapText="1"/>
    </xf>
    <xf numFmtId="0" fontId="4" fillId="7" borderId="17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7" fillId="3" borderId="18" xfId="0" applyFont="1" applyFill="1" applyBorder="1" applyAlignment="1">
      <alignment horizontal="left" vertical="center" wrapText="1"/>
    </xf>
    <xf numFmtId="0" fontId="7" fillId="3" borderId="19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7" fillId="3" borderId="5" xfId="0" applyFont="1" applyFill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center" vertical="center" wrapText="1"/>
    </xf>
    <xf numFmtId="0" fontId="3" fillId="5" borderId="28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11" fillId="6" borderId="27" xfId="0" applyFont="1" applyFill="1" applyBorder="1" applyAlignment="1">
      <alignment horizontal="center" vertical="center" wrapText="1"/>
    </xf>
    <xf numFmtId="0" fontId="11" fillId="6" borderId="30" xfId="0" applyFont="1" applyFill="1" applyBorder="1" applyAlignment="1">
      <alignment horizontal="center" vertical="center" wrapText="1"/>
    </xf>
    <xf numFmtId="0" fontId="11" fillId="6" borderId="24" xfId="0" applyFont="1" applyFill="1" applyBorder="1" applyAlignment="1">
      <alignment horizontal="center" vertical="center" wrapText="1"/>
    </xf>
    <xf numFmtId="0" fontId="11" fillId="6" borderId="29" xfId="0" applyFont="1" applyFill="1" applyBorder="1" applyAlignment="1">
      <alignment horizontal="center" vertical="center" wrapText="1"/>
    </xf>
    <xf numFmtId="0" fontId="11" fillId="6" borderId="17" xfId="0" applyFont="1" applyFill="1" applyBorder="1" applyAlignment="1">
      <alignment horizontal="center" vertical="center" wrapText="1"/>
    </xf>
    <xf numFmtId="0" fontId="11" fillId="6" borderId="19" xfId="0" applyFont="1" applyFill="1" applyBorder="1" applyAlignment="1">
      <alignment horizontal="center" vertical="center" wrapText="1"/>
    </xf>
    <xf numFmtId="0" fontId="11" fillId="7" borderId="27" xfId="0" applyFont="1" applyFill="1" applyBorder="1" applyAlignment="1">
      <alignment horizontal="center" vertical="center" wrapText="1"/>
    </xf>
    <xf numFmtId="0" fontId="11" fillId="7" borderId="28" xfId="0" applyFont="1" applyFill="1" applyBorder="1" applyAlignment="1">
      <alignment horizontal="center" vertical="center" wrapText="1"/>
    </xf>
    <xf numFmtId="0" fontId="11" fillId="7" borderId="30" xfId="0" applyFont="1" applyFill="1" applyBorder="1" applyAlignment="1">
      <alignment horizontal="center" vertical="center" wrapText="1"/>
    </xf>
    <xf numFmtId="0" fontId="11" fillId="7" borderId="24" xfId="0" applyFont="1" applyFill="1" applyBorder="1" applyAlignment="1">
      <alignment horizontal="center" vertical="center" wrapText="1"/>
    </xf>
    <xf numFmtId="0" fontId="11" fillId="7" borderId="0" xfId="0" applyFont="1" applyFill="1" applyBorder="1" applyAlignment="1">
      <alignment horizontal="center" vertical="center" wrapText="1"/>
    </xf>
    <xf numFmtId="0" fontId="11" fillId="7" borderId="29" xfId="0" applyFont="1" applyFill="1" applyBorder="1" applyAlignment="1">
      <alignment horizontal="center" vertical="center" wrapText="1"/>
    </xf>
    <xf numFmtId="0" fontId="11" fillId="7" borderId="17" xfId="0" applyFont="1" applyFill="1" applyBorder="1" applyAlignment="1">
      <alignment horizontal="center" vertical="center" wrapText="1"/>
    </xf>
    <xf numFmtId="0" fontId="11" fillId="7" borderId="18" xfId="0" applyFont="1" applyFill="1" applyBorder="1" applyAlignment="1">
      <alignment horizontal="center" vertical="center" wrapText="1"/>
    </xf>
    <xf numFmtId="0" fontId="11" fillId="7" borderId="19" xfId="0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left" vertical="center" wrapText="1"/>
    </xf>
    <xf numFmtId="0" fontId="7" fillId="11" borderId="3" xfId="0" applyFont="1" applyFill="1" applyBorder="1" applyAlignment="1">
      <alignment horizontal="left" vertical="center" wrapText="1"/>
    </xf>
    <xf numFmtId="0" fontId="7" fillId="11" borderId="5" xfId="0" applyFont="1" applyFill="1" applyBorder="1" applyAlignment="1">
      <alignment horizontal="left" vertical="center" wrapText="1"/>
    </xf>
    <xf numFmtId="0" fontId="9" fillId="11" borderId="2" xfId="0" applyFont="1" applyFill="1" applyBorder="1" applyAlignment="1">
      <alignment horizontal="left" vertical="center"/>
    </xf>
    <xf numFmtId="0" fontId="9" fillId="11" borderId="3" xfId="0" applyFont="1" applyFill="1" applyBorder="1" applyAlignment="1">
      <alignment horizontal="left" vertical="center"/>
    </xf>
    <xf numFmtId="0" fontId="9" fillId="11" borderId="5" xfId="0" applyFont="1" applyFill="1" applyBorder="1" applyAlignment="1">
      <alignment horizontal="left" vertical="center"/>
    </xf>
    <xf numFmtId="0" fontId="7" fillId="11" borderId="2" xfId="0" applyFont="1" applyFill="1" applyBorder="1" applyAlignment="1">
      <alignment horizontal="center" vertical="center" wrapText="1"/>
    </xf>
    <xf numFmtId="0" fontId="7" fillId="11" borderId="3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3" fillId="4" borderId="29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" fillId="16" borderId="0" xfId="0" applyFont="1" applyFill="1" applyAlignment="1">
      <alignment horizontal="center"/>
    </xf>
    <xf numFmtId="0" fontId="1" fillId="16" borderId="0" xfId="0" applyFont="1" applyFill="1" applyAlignment="1">
      <alignment horizontal="center" wrapText="1"/>
    </xf>
    <xf numFmtId="0" fontId="30" fillId="0" borderId="6" xfId="0" applyFont="1" applyBorder="1" applyAlignment="1">
      <alignment horizontal="center" wrapText="1"/>
    </xf>
    <xf numFmtId="0" fontId="30" fillId="0" borderId="6" xfId="0" applyFont="1" applyBorder="1" applyAlignment="1">
      <alignment horizontal="left"/>
    </xf>
    <xf numFmtId="0" fontId="30" fillId="0" borderId="6" xfId="0" applyFont="1" applyBorder="1" applyAlignment="1">
      <alignment horizontal="left" wrapText="1"/>
    </xf>
    <xf numFmtId="0" fontId="5" fillId="14" borderId="0" xfId="0" applyFont="1" applyFill="1"/>
  </cellXfs>
  <cellStyles count="5">
    <cellStyle name="Hyperlink 2" xfId="4" xr:uid="{F832F57D-B28E-4495-A3DC-000F85D905EC}"/>
    <cellStyle name="Normal" xfId="0" builtinId="0"/>
    <cellStyle name="Normal 226" xfId="3" xr:uid="{64CEDF0E-61F4-4380-9E1E-B3CE1B2910FB}"/>
    <cellStyle name="Normal 227" xfId="1" xr:uid="{D1EE7AD1-0473-4EF2-8576-5E255848EFB3}"/>
    <cellStyle name="Normal 229" xfId="2" xr:uid="{AC9A8B77-0BF5-4F08-B779-32067F49828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  <color rgb="FF820046"/>
      <color rgb="FFC999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226218</xdr:colOff>
      <xdr:row>0</xdr:row>
      <xdr:rowOff>0</xdr:rowOff>
    </xdr:from>
    <xdr:to>
      <xdr:col>1</xdr:col>
      <xdr:colOff>1226342</xdr:colOff>
      <xdr:row>5</xdr:row>
      <xdr:rowOff>23813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4231E1-745F-40DA-82FD-F7EF3E0A6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218" y="0"/>
          <a:ext cx="1226343" cy="116681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owell, Catherine" id="{23B98535-39BC-4551-AAA9-AA2C5CD1A007}" userId="S::Catherine.Powell@naturalengland.org.uk::90fb3872-ff90-46ff-bacd-b75a49e50a88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7" dT="2022-02-24T07:26:07.47" personId="{23B98535-39BC-4551-AAA9-AA2C5CD1A007}" id="{A7B646DD-E599-464D-B804-D28240BEB8F3}">
    <text>These are new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18" dT="2022-02-24T07:26:07.47" personId="{23B98535-39BC-4551-AAA9-AA2C5CD1A007}" id="{8CD462E3-CAC7-4331-B722-5DD8CFE69DE3}">
    <text>These are new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4" dT="2022-02-24T07:26:07.47" personId="{23B98535-39BC-4551-AAA9-AA2C5CD1A007}" id="{C50FBF82-179C-44B8-91FD-C48220841395}">
    <text>These are new</text>
  </threadedComment>
  <threadedComment ref="A19" dT="2022-02-24T07:25:56.46" personId="{23B98535-39BC-4551-AAA9-AA2C5CD1A007}" id="{67044A16-EBB7-451A-8317-98C83BF5B597}">
    <text>Wasn't sure whether to include these?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EB465-6840-445D-AB8C-E4255505D9C1}">
  <dimension ref="A1:S15"/>
  <sheetViews>
    <sheetView tabSelected="1" zoomScale="90" zoomScaleNormal="90" workbookViewId="0">
      <selection activeCell="I16" sqref="I16"/>
    </sheetView>
  </sheetViews>
  <sheetFormatPr defaultRowHeight="15" x14ac:dyDescent="0.25"/>
  <cols>
    <col min="1" max="1" width="3.42578125" customWidth="1"/>
    <col min="2" max="2" width="26.5703125" customWidth="1"/>
    <col min="19" max="19" width="11.7109375" customWidth="1"/>
  </cols>
  <sheetData>
    <row r="1" spans="1:19" ht="30" x14ac:dyDescent="0.25">
      <c r="A1" s="94"/>
      <c r="B1" s="95"/>
      <c r="C1" s="96" t="s">
        <v>115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</row>
    <row r="2" spans="1:19" x14ac:dyDescent="0.25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</row>
    <row r="3" spans="1:19" x14ac:dyDescent="0.25">
      <c r="A3" s="94"/>
      <c r="B3" s="94"/>
      <c r="C3" s="97" t="s">
        <v>0</v>
      </c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</row>
    <row r="4" spans="1:19" x14ac:dyDescent="0.25">
      <c r="A4" s="94"/>
      <c r="B4" s="94"/>
      <c r="C4" s="95" t="s">
        <v>101</v>
      </c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</row>
    <row r="5" spans="1:19" x14ac:dyDescent="0.25">
      <c r="A5" s="94"/>
      <c r="B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</row>
    <row r="6" spans="1:19" x14ac:dyDescent="0.25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</row>
    <row r="7" spans="1:19" x14ac:dyDescent="0.25">
      <c r="A7" s="94"/>
      <c r="B7" s="94" t="s">
        <v>102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</row>
    <row r="8" spans="1:19" x14ac:dyDescent="0.25">
      <c r="A8" s="94"/>
      <c r="B8" s="224" t="s">
        <v>143</v>
      </c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</row>
    <row r="9" spans="1:19" x14ac:dyDescent="0.25">
      <c r="A9" s="94"/>
      <c r="B9" s="94" t="s">
        <v>112</v>
      </c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</row>
    <row r="10" spans="1:19" x14ac:dyDescent="0.25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</row>
    <row r="11" spans="1:19" ht="15.75" x14ac:dyDescent="0.25">
      <c r="A11" s="94"/>
      <c r="B11" s="98" t="s">
        <v>1</v>
      </c>
      <c r="C11" s="156" t="s">
        <v>2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8"/>
    </row>
    <row r="12" spans="1:19" x14ac:dyDescent="0.25">
      <c r="A12" s="94"/>
      <c r="B12" s="99" t="s">
        <v>3</v>
      </c>
      <c r="C12" s="155" t="s">
        <v>4</v>
      </c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</row>
    <row r="13" spans="1:19" x14ac:dyDescent="0.25">
      <c r="A13" s="94"/>
      <c r="B13" s="99" t="s">
        <v>5</v>
      </c>
      <c r="C13" s="155" t="s">
        <v>104</v>
      </c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</row>
    <row r="14" spans="1:19" x14ac:dyDescent="0.25">
      <c r="A14" s="94"/>
      <c r="B14" s="99" t="s">
        <v>6</v>
      </c>
      <c r="C14" s="155" t="s">
        <v>103</v>
      </c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</row>
    <row r="15" spans="1:19" x14ac:dyDescent="0.25">
      <c r="B15" s="99" t="s">
        <v>96</v>
      </c>
      <c r="C15" s="155" t="s">
        <v>127</v>
      </c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</row>
  </sheetData>
  <sheetProtection algorithmName="SHA-512" hashValue="kFOeSOf+Dbih2Ecz4gIqVbe+a46qD3OxIyTN/Idm6o/zFyS1Civ0Lx7+mj8C0/lX3hTLLiPVB7A68ndOGFQWRQ==" saltValue="KYUAmvB4UisdAYEqaHAbDA==" spinCount="100000" sheet="1" objects="1" scenarios="1"/>
  <mergeCells count="5">
    <mergeCell ref="C15:S15"/>
    <mergeCell ref="C11:S11"/>
    <mergeCell ref="C12:S12"/>
    <mergeCell ref="C13:S13"/>
    <mergeCell ref="C14:S14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A898C-E4F8-449F-904E-698D5A3A7764}">
  <sheetPr>
    <tabColor theme="9"/>
  </sheetPr>
  <dimension ref="A1"/>
  <sheetViews>
    <sheetView topLeftCell="XFD1048576" workbookViewId="0">
      <selection sqref="A1:XFD1048576"/>
    </sheetView>
  </sheetViews>
  <sheetFormatPr defaultColWidth="0" defaultRowHeight="15" customHeight="1" zeroHeight="1" x14ac:dyDescent="0.25"/>
  <cols>
    <col min="1" max="16384" width="9.140625" style="109" hidden="1"/>
  </cols>
  <sheetData/>
  <sheetProtection algorithmName="SHA-512" hashValue="9CJnfg6aL1jm0g59fquycQMyokgzZQF4H3zmA0xlQi5EZAXfmtYALcQIyD7YZ1mb5+FqUxtG3ovWJLgFOjvyBA==" saltValue="kR24/pPcgL/H4MOpmBr0kQ==" spinCount="100000" sheet="1" objects="1" scenarios="1"/>
  <pageMargins left="0.7" right="0.7" top="0.75" bottom="0.75" header="0.3" footer="0.3"/>
  <pageSetup paperSize="9" orientation="portrait" horizontalDpi="90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EAD8F-764B-41F1-A6FA-C22855EFADC8}">
  <sheetPr codeName="Sheet14">
    <tabColor theme="9" tint="0.59999389629810485"/>
  </sheetPr>
  <dimension ref="A1:C51"/>
  <sheetViews>
    <sheetView workbookViewId="0">
      <selection activeCell="E22" sqref="E22"/>
    </sheetView>
  </sheetViews>
  <sheetFormatPr defaultRowHeight="14.25" x14ac:dyDescent="0.2"/>
  <cols>
    <col min="1" max="1" width="57.85546875" style="25" customWidth="1"/>
    <col min="2" max="2" width="44.42578125" style="25" bestFit="1" customWidth="1"/>
    <col min="3" max="16384" width="9.140625" style="25"/>
  </cols>
  <sheetData>
    <row r="1" spans="1:3" x14ac:dyDescent="0.2">
      <c r="A1" s="1"/>
      <c r="B1" s="1"/>
      <c r="C1" s="1"/>
    </row>
    <row r="2" spans="1:3" ht="15" x14ac:dyDescent="0.25">
      <c r="A2" s="4"/>
      <c r="B2" s="1"/>
      <c r="C2" s="1"/>
    </row>
    <row r="3" spans="1:3" x14ac:dyDescent="0.2">
      <c r="A3" s="2" t="s">
        <v>61</v>
      </c>
      <c r="B3" s="1"/>
      <c r="C3" s="1"/>
    </row>
    <row r="4" spans="1:3" x14ac:dyDescent="0.2">
      <c r="A4" s="2" t="s">
        <v>62</v>
      </c>
      <c r="B4" s="1"/>
      <c r="C4" s="1"/>
    </row>
    <row r="5" spans="1:3" x14ac:dyDescent="0.2">
      <c r="A5" s="2" t="s">
        <v>63</v>
      </c>
      <c r="B5" s="1"/>
      <c r="C5" s="1"/>
    </row>
    <row r="6" spans="1:3" x14ac:dyDescent="0.2">
      <c r="A6" s="2" t="s">
        <v>64</v>
      </c>
      <c r="B6" s="1"/>
      <c r="C6" s="1"/>
    </row>
    <row r="7" spans="1:3" x14ac:dyDescent="0.2">
      <c r="A7" s="2" t="s">
        <v>65</v>
      </c>
      <c r="B7" s="1"/>
      <c r="C7" s="1"/>
    </row>
    <row r="8" spans="1:3" x14ac:dyDescent="0.2">
      <c r="A8" s="2" t="s">
        <v>66</v>
      </c>
      <c r="B8" s="1"/>
      <c r="C8" s="1"/>
    </row>
    <row r="9" spans="1:3" x14ac:dyDescent="0.2">
      <c r="A9" s="2" t="s">
        <v>95</v>
      </c>
      <c r="C9" s="1"/>
    </row>
    <row r="10" spans="1:3" x14ac:dyDescent="0.2">
      <c r="A10" s="2" t="s">
        <v>67</v>
      </c>
      <c r="C10" s="1"/>
    </row>
    <row r="11" spans="1:3" x14ac:dyDescent="0.2">
      <c r="A11" s="2" t="s">
        <v>92</v>
      </c>
      <c r="C11" s="1"/>
    </row>
    <row r="12" spans="1:3" x14ac:dyDescent="0.2">
      <c r="A12" s="2" t="s">
        <v>68</v>
      </c>
      <c r="C12" s="1"/>
    </row>
    <row r="13" spans="1:3" x14ac:dyDescent="0.2">
      <c r="A13" s="2" t="s">
        <v>69</v>
      </c>
      <c r="C13" s="1"/>
    </row>
    <row r="14" spans="1:3" x14ac:dyDescent="0.2">
      <c r="A14" s="11" t="s">
        <v>70</v>
      </c>
      <c r="C14" s="1"/>
    </row>
    <row r="15" spans="1:3" x14ac:dyDescent="0.2">
      <c r="A15" s="11" t="s">
        <v>107</v>
      </c>
      <c r="C15" s="1"/>
    </row>
    <row r="16" spans="1:3" x14ac:dyDescent="0.2">
      <c r="A16" s="2" t="s">
        <v>71</v>
      </c>
      <c r="C16" s="1"/>
    </row>
    <row r="17" spans="1:3" x14ac:dyDescent="0.2">
      <c r="A17" s="2" t="s">
        <v>72</v>
      </c>
      <c r="C17" s="1"/>
    </row>
    <row r="18" spans="1:3" x14ac:dyDescent="0.2">
      <c r="A18" s="2" t="s">
        <v>73</v>
      </c>
      <c r="C18" s="1"/>
    </row>
    <row r="19" spans="1:3" x14ac:dyDescent="0.2">
      <c r="A19" s="6" t="s">
        <v>74</v>
      </c>
      <c r="C19" s="1"/>
    </row>
    <row r="20" spans="1:3" x14ac:dyDescent="0.2">
      <c r="A20" s="6" t="s">
        <v>75</v>
      </c>
      <c r="C20" s="1"/>
    </row>
    <row r="21" spans="1:3" x14ac:dyDescent="0.2">
      <c r="A21" s="6" t="s">
        <v>76</v>
      </c>
      <c r="C21" s="1"/>
    </row>
    <row r="22" spans="1:3" x14ac:dyDescent="0.2">
      <c r="A22" s="5" t="s">
        <v>23</v>
      </c>
      <c r="C22" s="1"/>
    </row>
    <row r="23" spans="1:3" ht="15" x14ac:dyDescent="0.25">
      <c r="A23" s="4"/>
    </row>
    <row r="24" spans="1:3" x14ac:dyDescent="0.2">
      <c r="A24" s="2" t="s">
        <v>77</v>
      </c>
      <c r="C24" s="1"/>
    </row>
    <row r="25" spans="1:3" x14ac:dyDescent="0.2">
      <c r="A25" s="2" t="s">
        <v>78</v>
      </c>
      <c r="C25" s="1"/>
    </row>
    <row r="26" spans="1:3" x14ac:dyDescent="0.2">
      <c r="A26" s="2" t="s">
        <v>79</v>
      </c>
      <c r="C26" s="1"/>
    </row>
    <row r="27" spans="1:3" x14ac:dyDescent="0.2">
      <c r="A27" s="2" t="s">
        <v>80</v>
      </c>
      <c r="C27" s="1"/>
    </row>
    <row r="28" spans="1:3" x14ac:dyDescent="0.2">
      <c r="A28" s="2" t="s">
        <v>81</v>
      </c>
    </row>
    <row r="29" spans="1:3" x14ac:dyDescent="0.2">
      <c r="A29" s="2" t="s">
        <v>82</v>
      </c>
      <c r="C29" s="1"/>
    </row>
    <row r="30" spans="1:3" x14ac:dyDescent="0.2">
      <c r="A30" s="2" t="s">
        <v>83</v>
      </c>
    </row>
    <row r="31" spans="1:3" x14ac:dyDescent="0.2">
      <c r="A31" s="2" t="s">
        <v>84</v>
      </c>
      <c r="C31" s="1"/>
    </row>
    <row r="32" spans="1:3" x14ac:dyDescent="0.2">
      <c r="A32" s="2" t="s">
        <v>85</v>
      </c>
      <c r="C32" s="1"/>
    </row>
    <row r="33" spans="1:3" x14ac:dyDescent="0.2">
      <c r="A33" s="2" t="s">
        <v>86</v>
      </c>
      <c r="C33" s="1"/>
    </row>
    <row r="34" spans="1:3" x14ac:dyDescent="0.2">
      <c r="A34" s="2" t="s">
        <v>87</v>
      </c>
      <c r="C34" s="1"/>
    </row>
    <row r="35" spans="1:3" x14ac:dyDescent="0.2">
      <c r="A35" s="2" t="s">
        <v>93</v>
      </c>
      <c r="C35" s="1"/>
    </row>
    <row r="36" spans="1:3" x14ac:dyDescent="0.2">
      <c r="A36" s="2" t="s">
        <v>88</v>
      </c>
    </row>
    <row r="37" spans="1:3" x14ac:dyDescent="0.2">
      <c r="A37" s="1" t="s">
        <v>29</v>
      </c>
      <c r="C37" s="5"/>
    </row>
    <row r="38" spans="1:3" x14ac:dyDescent="0.2">
      <c r="A38" s="2" t="s">
        <v>30</v>
      </c>
    </row>
    <row r="39" spans="1:3" ht="15" x14ac:dyDescent="0.25">
      <c r="A39" s="3"/>
      <c r="C39" s="1"/>
    </row>
    <row r="40" spans="1:3" x14ac:dyDescent="0.2">
      <c r="A40" s="2" t="s">
        <v>32</v>
      </c>
      <c r="C40" s="1"/>
    </row>
    <row r="41" spans="1:3" x14ac:dyDescent="0.2">
      <c r="A41" s="2" t="s">
        <v>94</v>
      </c>
      <c r="C41" s="1"/>
    </row>
    <row r="42" spans="1:3" x14ac:dyDescent="0.2">
      <c r="A42" s="2" t="s">
        <v>33</v>
      </c>
      <c r="C42" s="1"/>
    </row>
    <row r="43" spans="1:3" x14ac:dyDescent="0.2">
      <c r="C43" s="1"/>
    </row>
    <row r="44" spans="1:3" x14ac:dyDescent="0.2">
      <c r="A44" s="25" t="s">
        <v>100</v>
      </c>
      <c r="C44" s="1"/>
    </row>
    <row r="45" spans="1:3" x14ac:dyDescent="0.2">
      <c r="A45" s="25" t="s">
        <v>98</v>
      </c>
      <c r="C45" s="1"/>
    </row>
    <row r="46" spans="1:3" x14ac:dyDescent="0.2">
      <c r="A46" s="25" t="s">
        <v>99</v>
      </c>
      <c r="C46" s="1"/>
    </row>
    <row r="47" spans="1:3" x14ac:dyDescent="0.2">
      <c r="C47" s="1"/>
    </row>
    <row r="48" spans="1:3" x14ac:dyDescent="0.2">
      <c r="C48" s="1"/>
    </row>
    <row r="49" spans="3:3" x14ac:dyDescent="0.2">
      <c r="C49" s="1"/>
    </row>
    <row r="50" spans="3:3" x14ac:dyDescent="0.2">
      <c r="C50" s="1"/>
    </row>
    <row r="51" spans="3:3" ht="15" x14ac:dyDescent="0.25">
      <c r="C51" s="4"/>
    </row>
  </sheetData>
  <sheetProtection algorithmName="SHA-512" hashValue="DzUeoviT2+OKkwXy5OlMEd5Zg11hvjM3Lq1xrUDqZoaXntkomLOckmY1DXrUI2BtAXUlYG0E2WEAwuEc/e2C/A==" saltValue="zUAoM0oWg95NOLD1ut2a7g==" spinCount="100000" sheet="1" objects="1" scenarios="1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2051E-9359-4AC1-AA5F-9DA19AEF5299}">
  <sheetPr>
    <tabColor theme="9" tint="0.59999389629810485"/>
  </sheetPr>
  <dimension ref="A2:F34"/>
  <sheetViews>
    <sheetView workbookViewId="0">
      <selection activeCell="O27" sqref="O27"/>
    </sheetView>
  </sheetViews>
  <sheetFormatPr defaultRowHeight="15" x14ac:dyDescent="0.25"/>
  <cols>
    <col min="1" max="1" width="38.42578125" bestFit="1" customWidth="1"/>
    <col min="2" max="2" width="16.42578125" customWidth="1"/>
    <col min="3" max="3" width="12.5703125" customWidth="1"/>
    <col min="4" max="4" width="12.7109375" customWidth="1"/>
    <col min="5" max="5" width="11.85546875" customWidth="1"/>
    <col min="6" max="6" width="11.5703125" customWidth="1"/>
    <col min="7" max="7" width="9.85546875" bestFit="1" customWidth="1"/>
  </cols>
  <sheetData>
    <row r="2" spans="1:6" ht="31.5" x14ac:dyDescent="0.25">
      <c r="A2" s="127" t="s">
        <v>139</v>
      </c>
      <c r="F2" s="71"/>
    </row>
    <row r="3" spans="1:6" ht="15.75" customHeight="1" x14ac:dyDescent="0.25">
      <c r="A3" s="222" t="s">
        <v>8</v>
      </c>
      <c r="B3" s="223" t="s">
        <v>118</v>
      </c>
      <c r="C3" s="221" t="s">
        <v>10</v>
      </c>
      <c r="D3" s="221"/>
      <c r="E3" s="221"/>
      <c r="F3" s="221"/>
    </row>
    <row r="4" spans="1:6" ht="15" customHeight="1" x14ac:dyDescent="0.25">
      <c r="A4" s="222" t="s">
        <v>11</v>
      </c>
      <c r="B4" s="223"/>
      <c r="C4" s="131" t="s">
        <v>14</v>
      </c>
      <c r="D4" s="131" t="s">
        <v>15</v>
      </c>
      <c r="E4" s="131" t="s">
        <v>16</v>
      </c>
      <c r="F4" s="131" t="s">
        <v>17</v>
      </c>
    </row>
    <row r="5" spans="1:6" x14ac:dyDescent="0.25">
      <c r="A5" s="132" t="s">
        <v>18</v>
      </c>
      <c r="B5" s="133"/>
      <c r="C5" s="133"/>
      <c r="D5" s="133"/>
      <c r="E5" s="133"/>
      <c r="F5" s="134"/>
    </row>
    <row r="6" spans="1:6" x14ac:dyDescent="0.25">
      <c r="A6" s="135" t="s">
        <v>19</v>
      </c>
      <c r="B6" s="136">
        <f>Calculations!L2</f>
        <v>0</v>
      </c>
      <c r="C6" s="130">
        <f>Calculations!H2</f>
        <v>0</v>
      </c>
      <c r="D6" s="130">
        <f>Calculations!I2</f>
        <v>0</v>
      </c>
      <c r="E6" s="130">
        <f>Calculations!J2</f>
        <v>0</v>
      </c>
      <c r="F6" s="139">
        <f>SUM(C6:E6)</f>
        <v>0</v>
      </c>
    </row>
    <row r="7" spans="1:6" x14ac:dyDescent="0.25">
      <c r="A7" s="135" t="s">
        <v>20</v>
      </c>
      <c r="B7" s="136">
        <f>Calculations!L3</f>
        <v>0</v>
      </c>
      <c r="C7" s="130">
        <f>Calculations!H3</f>
        <v>0</v>
      </c>
      <c r="D7" s="130">
        <f>Calculations!I3</f>
        <v>0</v>
      </c>
      <c r="E7" s="130">
        <f>Calculations!J3</f>
        <v>0</v>
      </c>
      <c r="F7" s="139">
        <f t="shared" ref="F7:F11" si="0">SUM(C7:E7)</f>
        <v>0</v>
      </c>
    </row>
    <row r="8" spans="1:6" x14ac:dyDescent="0.25">
      <c r="A8" s="135" t="s">
        <v>21</v>
      </c>
      <c r="B8" s="136">
        <f>Calculations!L15</f>
        <v>0</v>
      </c>
      <c r="C8" s="130">
        <f>Calculations!H15</f>
        <v>0</v>
      </c>
      <c r="D8" s="130">
        <f>Calculations!I15</f>
        <v>0</v>
      </c>
      <c r="E8" s="130">
        <f>Calculations!J15</f>
        <v>0</v>
      </c>
      <c r="F8" s="139">
        <f t="shared" si="0"/>
        <v>0</v>
      </c>
    </row>
    <row r="9" spans="1:6" x14ac:dyDescent="0.25">
      <c r="A9" s="135" t="s">
        <v>22</v>
      </c>
      <c r="B9" s="136">
        <f>Calculations!L16</f>
        <v>0</v>
      </c>
      <c r="C9" s="130">
        <f>Calculations!H16</f>
        <v>0</v>
      </c>
      <c r="D9" s="130">
        <f>Calculations!I16</f>
        <v>0</v>
      </c>
      <c r="E9" s="130">
        <f>Calculations!J16</f>
        <v>0</v>
      </c>
      <c r="F9" s="139">
        <f t="shared" si="0"/>
        <v>0</v>
      </c>
    </row>
    <row r="10" spans="1:6" x14ac:dyDescent="0.25">
      <c r="A10" s="135" t="s">
        <v>108</v>
      </c>
      <c r="B10" s="136">
        <f>Calculations!L14</f>
        <v>0</v>
      </c>
      <c r="C10" s="130">
        <f>Calculations!H14</f>
        <v>0</v>
      </c>
      <c r="D10" s="130">
        <f>Calculations!I14</f>
        <v>0</v>
      </c>
      <c r="E10" s="130">
        <f>Calculations!J14</f>
        <v>0</v>
      </c>
      <c r="F10" s="139">
        <f t="shared" si="0"/>
        <v>0</v>
      </c>
    </row>
    <row r="11" spans="1:6" x14ac:dyDescent="0.25">
      <c r="A11" s="135" t="s">
        <v>23</v>
      </c>
      <c r="B11" s="136">
        <f>Calculations!L18</f>
        <v>0</v>
      </c>
      <c r="C11" s="130">
        <f>Calculations!H18</f>
        <v>0</v>
      </c>
      <c r="D11" s="130">
        <f>Calculations!I18</f>
        <v>0</v>
      </c>
      <c r="E11" s="130">
        <f>Calculations!J18</f>
        <v>0</v>
      </c>
      <c r="F11" s="139">
        <f t="shared" si="0"/>
        <v>0</v>
      </c>
    </row>
    <row r="12" spans="1:6" x14ac:dyDescent="0.25">
      <c r="A12" s="137" t="s">
        <v>24</v>
      </c>
      <c r="B12" s="138"/>
      <c r="C12" s="139">
        <f>SUM(C6:C11)</f>
        <v>0</v>
      </c>
      <c r="D12" s="139">
        <f>SUM(D6:D11)</f>
        <v>0</v>
      </c>
      <c r="E12" s="139">
        <f>SUM(E6:E11)</f>
        <v>0</v>
      </c>
      <c r="F12" s="139">
        <f>SUM(F6:F11)</f>
        <v>0</v>
      </c>
    </row>
    <row r="13" spans="1:6" x14ac:dyDescent="0.25">
      <c r="A13" s="140" t="s">
        <v>25</v>
      </c>
      <c r="B13" s="140"/>
      <c r="C13" s="140"/>
      <c r="D13" s="140"/>
      <c r="E13" s="140"/>
      <c r="F13" s="151"/>
    </row>
    <row r="14" spans="1:6" x14ac:dyDescent="0.25">
      <c r="A14" s="135" t="s">
        <v>26</v>
      </c>
      <c r="B14" s="136">
        <f>Calculations!L21</f>
        <v>0</v>
      </c>
      <c r="C14" s="130">
        <f>Calculations!H21</f>
        <v>0</v>
      </c>
      <c r="D14" s="130">
        <f>Calculations!I21</f>
        <v>0</v>
      </c>
      <c r="E14" s="130">
        <f>Calculations!J21</f>
        <v>0</v>
      </c>
      <c r="F14" s="139">
        <f>SUM(C14:E14)</f>
        <v>0</v>
      </c>
    </row>
    <row r="15" spans="1:6" x14ac:dyDescent="0.25">
      <c r="A15" s="135" t="s">
        <v>27</v>
      </c>
      <c r="B15" s="136">
        <f>Calculations!L28</f>
        <v>0</v>
      </c>
      <c r="C15" s="130">
        <f>Calculations!H28</f>
        <v>0</v>
      </c>
      <c r="D15" s="130">
        <f>Calculations!I28</f>
        <v>0</v>
      </c>
      <c r="E15" s="130">
        <f>Calculations!J28</f>
        <v>0</v>
      </c>
      <c r="F15" s="139">
        <f t="shared" ref="F15:F18" si="1">SUM(C15:E15)</f>
        <v>0</v>
      </c>
    </row>
    <row r="16" spans="1:6" x14ac:dyDescent="0.25">
      <c r="A16" s="135" t="s">
        <v>28</v>
      </c>
      <c r="B16" s="136">
        <f>Calculations!L32</f>
        <v>0</v>
      </c>
      <c r="C16" s="130">
        <f>Calculations!H32</f>
        <v>0</v>
      </c>
      <c r="D16" s="130">
        <f>Calculations!I32</f>
        <v>0</v>
      </c>
      <c r="E16" s="130">
        <f>Calculations!J32</f>
        <v>0</v>
      </c>
      <c r="F16" s="139">
        <f t="shared" si="1"/>
        <v>0</v>
      </c>
    </row>
    <row r="17" spans="1:6" x14ac:dyDescent="0.25">
      <c r="A17" s="135" t="s">
        <v>29</v>
      </c>
      <c r="B17" s="136">
        <f>Calculations!L34</f>
        <v>0</v>
      </c>
      <c r="C17" s="130">
        <f>Calculations!H34</f>
        <v>0</v>
      </c>
      <c r="D17" s="130">
        <f>Calculations!I34</f>
        <v>0</v>
      </c>
      <c r="E17" s="130">
        <f>Calculations!J34</f>
        <v>0</v>
      </c>
      <c r="F17" s="139">
        <f t="shared" si="1"/>
        <v>0</v>
      </c>
    </row>
    <row r="18" spans="1:6" x14ac:dyDescent="0.25">
      <c r="A18" s="135" t="s">
        <v>30</v>
      </c>
      <c r="B18" s="136">
        <f>Calculations!L35</f>
        <v>0</v>
      </c>
      <c r="C18" s="130">
        <f>Calculations!H35</f>
        <v>0</v>
      </c>
      <c r="D18" s="130">
        <f>Calculations!I35</f>
        <v>0</v>
      </c>
      <c r="E18" s="130">
        <f>Calculations!J35</f>
        <v>0</v>
      </c>
      <c r="F18" s="139">
        <f t="shared" si="1"/>
        <v>0</v>
      </c>
    </row>
    <row r="19" spans="1:6" x14ac:dyDescent="0.25">
      <c r="A19" s="137" t="s">
        <v>89</v>
      </c>
      <c r="B19" s="138"/>
      <c r="C19" s="139">
        <f>SUM(C14:C18)</f>
        <v>0</v>
      </c>
      <c r="D19" s="139">
        <f t="shared" ref="D19:F19" si="2">SUM(D14:D18)</f>
        <v>0</v>
      </c>
      <c r="E19" s="139">
        <f t="shared" si="2"/>
        <v>0</v>
      </c>
      <c r="F19" s="139">
        <f t="shared" si="2"/>
        <v>0</v>
      </c>
    </row>
    <row r="20" spans="1:6" x14ac:dyDescent="0.25">
      <c r="A20" s="140" t="s">
        <v>31</v>
      </c>
      <c r="B20" s="140"/>
      <c r="C20" s="140"/>
      <c r="D20" s="140"/>
      <c r="E20" s="140"/>
      <c r="F20" s="151"/>
    </row>
    <row r="21" spans="1:6" x14ac:dyDescent="0.25">
      <c r="A21" s="135" t="s">
        <v>32</v>
      </c>
      <c r="B21" s="141"/>
      <c r="C21" s="130">
        <f>Calculations!H38</f>
        <v>0</v>
      </c>
      <c r="D21" s="130">
        <f>Calculations!I38</f>
        <v>0</v>
      </c>
      <c r="E21" s="130">
        <f>Calculations!J38</f>
        <v>0</v>
      </c>
      <c r="F21" s="139">
        <f>SUM(C21:E21)</f>
        <v>0</v>
      </c>
    </row>
    <row r="22" spans="1:6" x14ac:dyDescent="0.25">
      <c r="A22" s="135" t="s">
        <v>31</v>
      </c>
      <c r="B22" s="141"/>
      <c r="C22" s="130">
        <f>Calculations!H39</f>
        <v>0</v>
      </c>
      <c r="D22" s="130">
        <f>Calculations!I39</f>
        <v>0</v>
      </c>
      <c r="E22" s="130">
        <f>Calculations!J39</f>
        <v>0</v>
      </c>
      <c r="F22" s="139">
        <f t="shared" ref="F22:F23" si="3">SUM(C22:E22)</f>
        <v>0</v>
      </c>
    </row>
    <row r="23" spans="1:6" x14ac:dyDescent="0.25">
      <c r="A23" s="135" t="s">
        <v>33</v>
      </c>
      <c r="B23" s="141"/>
      <c r="C23" s="130">
        <f>Calculations!H40</f>
        <v>0</v>
      </c>
      <c r="D23" s="130">
        <f>Calculations!I40</f>
        <v>0</v>
      </c>
      <c r="E23" s="130">
        <f>Calculations!J40</f>
        <v>0</v>
      </c>
      <c r="F23" s="139">
        <f t="shared" si="3"/>
        <v>0</v>
      </c>
    </row>
    <row r="24" spans="1:6" x14ac:dyDescent="0.25">
      <c r="A24" s="137" t="s">
        <v>34</v>
      </c>
      <c r="B24" s="138"/>
      <c r="C24" s="139">
        <f>SUM(C21:C23)</f>
        <v>0</v>
      </c>
      <c r="D24" s="139">
        <f t="shared" ref="D24:F24" si="4">SUM(D21:D23)</f>
        <v>0</v>
      </c>
      <c r="E24" s="139">
        <f t="shared" si="4"/>
        <v>0</v>
      </c>
      <c r="F24" s="139">
        <f t="shared" si="4"/>
        <v>0</v>
      </c>
    </row>
    <row r="25" spans="1:6" ht="18" x14ac:dyDescent="0.25">
      <c r="A25" s="142" t="s">
        <v>35</v>
      </c>
      <c r="B25" s="143"/>
      <c r="C25" s="144">
        <f>SUM(C12+C19+C24)</f>
        <v>0</v>
      </c>
      <c r="D25" s="144">
        <f t="shared" ref="D25:F25" si="5">SUM(D12+D19+D24)</f>
        <v>0</v>
      </c>
      <c r="E25" s="144">
        <f t="shared" si="5"/>
        <v>0</v>
      </c>
      <c r="F25" s="144">
        <f t="shared" si="5"/>
        <v>0</v>
      </c>
    </row>
    <row r="26" spans="1:6" ht="18" x14ac:dyDescent="0.25">
      <c r="A26" s="152"/>
      <c r="B26" s="145"/>
      <c r="C26" s="153"/>
      <c r="D26" s="153"/>
      <c r="E26" s="153"/>
      <c r="F26" s="153"/>
    </row>
    <row r="27" spans="1:6" ht="31.5" x14ac:dyDescent="0.25">
      <c r="A27" s="127" t="s">
        <v>132</v>
      </c>
    </row>
    <row r="28" spans="1:6" ht="47.25" x14ac:dyDescent="0.25">
      <c r="A28" s="148" t="s">
        <v>138</v>
      </c>
      <c r="B28" s="149" t="s">
        <v>133</v>
      </c>
      <c r="C28" s="149" t="s">
        <v>134</v>
      </c>
    </row>
    <row r="29" spans="1:6" x14ac:dyDescent="0.25">
      <c r="A29" s="146" t="s">
        <v>135</v>
      </c>
      <c r="B29" s="146" t="e">
        <f>Summary!D39</f>
        <v>#DIV/0!</v>
      </c>
      <c r="C29" s="147">
        <v>44834</v>
      </c>
    </row>
    <row r="30" spans="1:6" x14ac:dyDescent="0.25">
      <c r="A30" s="128" t="s">
        <v>136</v>
      </c>
      <c r="B30" s="128" t="e">
        <f>Summary!E39</f>
        <v>#DIV/0!</v>
      </c>
      <c r="C30" s="129">
        <v>44926</v>
      </c>
    </row>
    <row r="31" spans="1:6" x14ac:dyDescent="0.25">
      <c r="A31" s="128" t="s">
        <v>137</v>
      </c>
      <c r="B31" s="128" t="e">
        <f>Summary!F39</f>
        <v>#DIV/0!</v>
      </c>
      <c r="C31" s="129">
        <v>45016</v>
      </c>
    </row>
    <row r="32" spans="1:6" x14ac:dyDescent="0.25">
      <c r="A32" s="150" t="s">
        <v>17</v>
      </c>
      <c r="B32" s="128" t="e">
        <f>Summary!G39</f>
        <v>#DIV/0!</v>
      </c>
      <c r="C32" s="128"/>
    </row>
    <row r="34" spans="1:1" ht="31.5" x14ac:dyDescent="0.25">
      <c r="A34" s="127" t="s">
        <v>140</v>
      </c>
    </row>
  </sheetData>
  <sheetProtection algorithmName="SHA-512" hashValue="zNWUXnT01cz6M3HS4bTHJi7dOQ/la1Yquj0n8dCQkdVc+xdEdfRwtVAvv5h0dv+FATj5tnqHopLoiyBb19xw3g==" saltValue="Co6D381PBVxTBWGuPGN+fg==" spinCount="100000" sheet="1" objects="1" scenarios="1"/>
  <mergeCells count="3">
    <mergeCell ref="C3:F3"/>
    <mergeCell ref="A3:A4"/>
    <mergeCell ref="B3:B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F1E3-A2D4-4129-A851-61BE8D90E9E4}">
  <sheetPr codeName="Sheet2">
    <tabColor theme="0" tint="-0.14999847407452621"/>
  </sheetPr>
  <dimension ref="A1:J48"/>
  <sheetViews>
    <sheetView zoomScale="90" zoomScaleNormal="90" workbookViewId="0">
      <selection activeCell="D14" sqref="D14"/>
    </sheetView>
  </sheetViews>
  <sheetFormatPr defaultRowHeight="14.25" x14ac:dyDescent="0.2"/>
  <cols>
    <col min="1" max="1" width="45.7109375" style="36" bestFit="1" customWidth="1"/>
    <col min="2" max="2" width="44.42578125" style="25" customWidth="1"/>
    <col min="3" max="3" width="24.28515625" style="25" customWidth="1"/>
    <col min="4" max="4" width="16.5703125" style="25" customWidth="1"/>
    <col min="5" max="5" width="16.7109375" style="25" customWidth="1"/>
    <col min="6" max="6" width="16" style="25" customWidth="1"/>
    <col min="7" max="7" width="16.28515625" style="25" customWidth="1"/>
    <col min="8" max="16384" width="9.140625" style="25"/>
  </cols>
  <sheetData>
    <row r="1" spans="1:10" ht="18" x14ac:dyDescent="0.25">
      <c r="A1" s="24" t="s">
        <v>9</v>
      </c>
      <c r="B1" s="1"/>
      <c r="C1" s="1"/>
    </row>
    <row r="2" spans="1:10" ht="12.75" customHeight="1" x14ac:dyDescent="0.25">
      <c r="A2" s="24"/>
      <c r="B2" s="1"/>
      <c r="C2" s="1"/>
    </row>
    <row r="3" spans="1:10" ht="14.25" customHeight="1" x14ac:dyDescent="0.2">
      <c r="A3" s="159" t="s">
        <v>7</v>
      </c>
      <c r="B3" s="159"/>
      <c r="C3" s="159"/>
      <c r="D3" s="159"/>
      <c r="E3" s="159"/>
      <c r="F3" s="159"/>
      <c r="G3" s="160" t="s">
        <v>109</v>
      </c>
      <c r="H3" s="161"/>
      <c r="I3" s="93"/>
      <c r="J3" s="93"/>
    </row>
    <row r="4" spans="1:10" ht="14.25" customHeight="1" x14ac:dyDescent="0.2">
      <c r="A4" s="159" t="s">
        <v>105</v>
      </c>
      <c r="B4" s="159"/>
      <c r="C4" s="159"/>
      <c r="D4" s="159"/>
      <c r="E4" s="159"/>
      <c r="F4" s="159"/>
      <c r="G4" s="162"/>
      <c r="H4" s="163"/>
      <c r="I4" s="93"/>
      <c r="J4" s="93"/>
    </row>
    <row r="5" spans="1:10" ht="14.25" customHeight="1" x14ac:dyDescent="0.2">
      <c r="A5" s="159" t="s">
        <v>116</v>
      </c>
      <c r="B5" s="159"/>
      <c r="C5" s="159"/>
      <c r="D5" s="159"/>
      <c r="E5" s="159"/>
      <c r="F5" s="159"/>
      <c r="G5" s="93"/>
      <c r="H5" s="93"/>
      <c r="I5" s="93"/>
      <c r="J5" s="93"/>
    </row>
    <row r="6" spans="1:10" ht="14.25" customHeight="1" thickBot="1" x14ac:dyDescent="0.3">
      <c r="A6" s="24"/>
      <c r="B6" s="1"/>
      <c r="C6" s="1"/>
    </row>
    <row r="7" spans="1:10" ht="15.75" customHeight="1" thickBot="1" x14ac:dyDescent="0.3">
      <c r="A7" s="17" t="s">
        <v>8</v>
      </c>
      <c r="B7" s="1"/>
      <c r="C7" s="1"/>
      <c r="D7" s="166" t="s">
        <v>10</v>
      </c>
      <c r="E7" s="167"/>
      <c r="F7" s="167"/>
      <c r="G7" s="167"/>
    </row>
    <row r="8" spans="1:10" ht="15" x14ac:dyDescent="0.2">
      <c r="A8" s="12" t="s">
        <v>11</v>
      </c>
      <c r="B8" s="12" t="s">
        <v>12</v>
      </c>
      <c r="C8" s="12" t="s">
        <v>118</v>
      </c>
      <c r="D8" s="12" t="s">
        <v>14</v>
      </c>
      <c r="E8" s="12" t="s">
        <v>15</v>
      </c>
      <c r="F8" s="13" t="s">
        <v>16</v>
      </c>
      <c r="G8" s="12" t="s">
        <v>17</v>
      </c>
    </row>
    <row r="9" spans="1:10" ht="15" x14ac:dyDescent="0.2">
      <c r="A9" s="168" t="s">
        <v>18</v>
      </c>
      <c r="B9" s="169"/>
      <c r="C9" s="169"/>
      <c r="D9" s="169"/>
      <c r="E9" s="169"/>
      <c r="F9" s="169"/>
      <c r="G9" s="170"/>
    </row>
    <row r="10" spans="1:10" x14ac:dyDescent="0.2">
      <c r="A10" s="14" t="s">
        <v>19</v>
      </c>
      <c r="B10" s="1"/>
      <c r="C10" s="124">
        <f>Calculations!L6</f>
        <v>0</v>
      </c>
      <c r="D10" s="26">
        <f>Calculations!H6</f>
        <v>0</v>
      </c>
      <c r="E10" s="26">
        <f>Calculations!I6</f>
        <v>0</v>
      </c>
      <c r="F10" s="26">
        <f>Calculations!J6</f>
        <v>0</v>
      </c>
      <c r="G10" s="26">
        <f>SUM(D10:F10)</f>
        <v>0</v>
      </c>
    </row>
    <row r="11" spans="1:10" ht="14.25" customHeight="1" x14ac:dyDescent="0.2">
      <c r="A11" s="14" t="s">
        <v>20</v>
      </c>
      <c r="B11" s="1"/>
      <c r="C11" s="124">
        <f>Calculations!L9</f>
        <v>0</v>
      </c>
      <c r="D11" s="27">
        <f>Calculations!H9</f>
        <v>0</v>
      </c>
      <c r="E11" s="27">
        <f>Calculations!I9</f>
        <v>0</v>
      </c>
      <c r="F11" s="27">
        <f>Calculations!J9</f>
        <v>0</v>
      </c>
      <c r="G11" s="26">
        <f t="shared" ref="G11:G15" si="0">SUM(D11:F11)</f>
        <v>0</v>
      </c>
    </row>
    <row r="12" spans="1:10" x14ac:dyDescent="0.2">
      <c r="A12" s="14" t="s">
        <v>21</v>
      </c>
      <c r="B12" s="1"/>
      <c r="C12" s="124">
        <f>Calculations!L19</f>
        <v>0</v>
      </c>
      <c r="D12" s="27">
        <f>Calculations!H19</f>
        <v>0</v>
      </c>
      <c r="E12" s="27">
        <f>Calculations!I19</f>
        <v>0</v>
      </c>
      <c r="F12" s="27">
        <f>Calculations!J19</f>
        <v>0</v>
      </c>
      <c r="G12" s="26">
        <f t="shared" si="0"/>
        <v>0</v>
      </c>
    </row>
    <row r="13" spans="1:10" x14ac:dyDescent="0.2">
      <c r="A13" s="14" t="s">
        <v>22</v>
      </c>
      <c r="B13" s="1"/>
      <c r="C13" s="124">
        <f>Calculations!L20</f>
        <v>0</v>
      </c>
      <c r="D13" s="27">
        <f>Calculations!H20</f>
        <v>0</v>
      </c>
      <c r="E13" s="27">
        <f>Calculations!I20</f>
        <v>0</v>
      </c>
      <c r="F13" s="27">
        <f>Calculations!J20</f>
        <v>0</v>
      </c>
      <c r="G13" s="26">
        <f t="shared" si="0"/>
        <v>0</v>
      </c>
    </row>
    <row r="14" spans="1:10" x14ac:dyDescent="0.2">
      <c r="A14" s="92" t="s">
        <v>108</v>
      </c>
      <c r="B14" s="1"/>
      <c r="C14" s="125">
        <f>Calculations!L18</f>
        <v>0</v>
      </c>
      <c r="D14" s="27">
        <f>Calculations!H18</f>
        <v>0</v>
      </c>
      <c r="E14" s="27">
        <f>Calculations!I18</f>
        <v>0</v>
      </c>
      <c r="F14" s="27">
        <f>Calculations!J18</f>
        <v>0</v>
      </c>
      <c r="G14" s="26">
        <f t="shared" si="0"/>
        <v>0</v>
      </c>
    </row>
    <row r="15" spans="1:10" ht="15" thickBot="1" x14ac:dyDescent="0.25">
      <c r="A15" s="15" t="s">
        <v>23</v>
      </c>
      <c r="B15" s="1"/>
      <c r="C15" s="124">
        <f>Calculations!L22</f>
        <v>0</v>
      </c>
      <c r="D15" s="28">
        <f>Calculations!H22</f>
        <v>0</v>
      </c>
      <c r="E15" s="28">
        <f>Calculations!I22</f>
        <v>0</v>
      </c>
      <c r="F15" s="28">
        <f>Calculations!J22</f>
        <v>0</v>
      </c>
      <c r="G15" s="29">
        <f t="shared" si="0"/>
        <v>0</v>
      </c>
    </row>
    <row r="16" spans="1:10" ht="15.75" thickBot="1" x14ac:dyDescent="0.3">
      <c r="A16" s="19" t="s">
        <v>24</v>
      </c>
      <c r="B16" s="30"/>
      <c r="C16" s="30"/>
      <c r="D16" s="31">
        <f>SUM(D10:D15)</f>
        <v>0</v>
      </c>
      <c r="E16" s="31">
        <f>SUM(E10:E15)</f>
        <v>0</v>
      </c>
      <c r="F16" s="31">
        <f>SUM(F10:F15)</f>
        <v>0</v>
      </c>
      <c r="G16" s="32">
        <f>SUM(G10:G15)</f>
        <v>0</v>
      </c>
    </row>
    <row r="17" spans="1:7" ht="15" x14ac:dyDescent="0.2">
      <c r="A17" s="171" t="s">
        <v>25</v>
      </c>
      <c r="B17" s="172"/>
      <c r="C17" s="172"/>
      <c r="D17" s="172"/>
      <c r="E17" s="172"/>
      <c r="F17" s="172"/>
      <c r="G17" s="173"/>
    </row>
    <row r="18" spans="1:7" x14ac:dyDescent="0.2">
      <c r="A18" s="14" t="s">
        <v>26</v>
      </c>
      <c r="B18" s="1"/>
      <c r="C18" s="124">
        <f>Calculations!L25</f>
        <v>0</v>
      </c>
      <c r="D18" s="27">
        <f>Calculations!H25</f>
        <v>0</v>
      </c>
      <c r="E18" s="27">
        <f>Calculations!I25</f>
        <v>0</v>
      </c>
      <c r="F18" s="27">
        <f>Calculations!J25</f>
        <v>0</v>
      </c>
      <c r="G18" s="27">
        <f>SUM(D18:F18)</f>
        <v>0</v>
      </c>
    </row>
    <row r="19" spans="1:7" x14ac:dyDescent="0.2">
      <c r="A19" s="14" t="s">
        <v>27</v>
      </c>
      <c r="B19" s="1"/>
      <c r="C19" s="124">
        <f>Calculations!L32</f>
        <v>0</v>
      </c>
      <c r="D19" s="27">
        <f>Calculations!H32</f>
        <v>0</v>
      </c>
      <c r="E19" s="27">
        <f>Calculations!I32</f>
        <v>0</v>
      </c>
      <c r="F19" s="27">
        <f>Calculations!J32</f>
        <v>0</v>
      </c>
      <c r="G19" s="27">
        <f t="shared" ref="G19:G22" si="1">SUM(D19:F19)</f>
        <v>0</v>
      </c>
    </row>
    <row r="20" spans="1:7" x14ac:dyDescent="0.2">
      <c r="A20" s="14" t="s">
        <v>28</v>
      </c>
      <c r="B20" s="1"/>
      <c r="C20" s="124">
        <f>Calculations!L36</f>
        <v>0</v>
      </c>
      <c r="D20" s="27">
        <f>Calculations!H36</f>
        <v>0</v>
      </c>
      <c r="E20" s="27">
        <f>Calculations!I36</f>
        <v>0</v>
      </c>
      <c r="F20" s="27">
        <f>Calculations!J36</f>
        <v>0</v>
      </c>
      <c r="G20" s="27">
        <f t="shared" si="1"/>
        <v>0</v>
      </c>
    </row>
    <row r="21" spans="1:7" x14ac:dyDescent="0.2">
      <c r="A21" s="16" t="s">
        <v>29</v>
      </c>
      <c r="B21" s="1"/>
      <c r="C21" s="126">
        <f>Calculations!L38</f>
        <v>0</v>
      </c>
      <c r="D21" s="27">
        <f>Calculations!H38</f>
        <v>0</v>
      </c>
      <c r="E21" s="27">
        <f>Calculations!I38</f>
        <v>0</v>
      </c>
      <c r="F21" s="27">
        <f>Calculations!J38</f>
        <v>0</v>
      </c>
      <c r="G21" s="27">
        <f t="shared" si="1"/>
        <v>0</v>
      </c>
    </row>
    <row r="22" spans="1:7" ht="15" thickBot="1" x14ac:dyDescent="0.25">
      <c r="A22" s="14" t="s">
        <v>30</v>
      </c>
      <c r="B22" s="1"/>
      <c r="C22" s="125">
        <f>Calculations!L39</f>
        <v>0</v>
      </c>
      <c r="D22" s="28">
        <f>Calculations!H39</f>
        <v>0</v>
      </c>
      <c r="E22" s="28">
        <f>Calculations!I39</f>
        <v>0</v>
      </c>
      <c r="F22" s="28">
        <f>Calculations!J39</f>
        <v>0</v>
      </c>
      <c r="G22" s="28">
        <f t="shared" si="1"/>
        <v>0</v>
      </c>
    </row>
    <row r="23" spans="1:7" ht="15.75" thickBot="1" x14ac:dyDescent="0.3">
      <c r="A23" s="18" t="s">
        <v>89</v>
      </c>
      <c r="B23" s="30"/>
      <c r="C23" s="33"/>
      <c r="D23" s="31">
        <f>SUM(D18:D22)</f>
        <v>0</v>
      </c>
      <c r="E23" s="31">
        <f t="shared" ref="E23:G23" si="2">SUM(E18:E22)</f>
        <v>0</v>
      </c>
      <c r="F23" s="31">
        <f t="shared" si="2"/>
        <v>0</v>
      </c>
      <c r="G23" s="32">
        <f t="shared" si="2"/>
        <v>0</v>
      </c>
    </row>
    <row r="24" spans="1:7" ht="15" x14ac:dyDescent="0.2">
      <c r="A24" s="171" t="s">
        <v>31</v>
      </c>
      <c r="B24" s="172"/>
      <c r="C24" s="172"/>
      <c r="D24" s="172"/>
      <c r="E24" s="172"/>
      <c r="F24" s="172"/>
      <c r="G24" s="173"/>
    </row>
    <row r="25" spans="1:7" x14ac:dyDescent="0.2">
      <c r="A25" s="14" t="s">
        <v>32</v>
      </c>
      <c r="B25" s="1"/>
      <c r="C25" s="1"/>
      <c r="D25" s="27">
        <f>Calculations!H42</f>
        <v>0</v>
      </c>
      <c r="E25" s="27">
        <f>Calculations!I42</f>
        <v>0</v>
      </c>
      <c r="F25" s="27">
        <f>Calculations!J42</f>
        <v>0</v>
      </c>
      <c r="G25" s="27">
        <f>SUM(D25:F25)</f>
        <v>0</v>
      </c>
    </row>
    <row r="26" spans="1:7" x14ac:dyDescent="0.2">
      <c r="A26" s="14" t="s">
        <v>31</v>
      </c>
      <c r="B26" s="1"/>
      <c r="C26" s="1"/>
      <c r="D26" s="27">
        <f>Calculations!H43</f>
        <v>0</v>
      </c>
      <c r="E26" s="27">
        <f>Calculations!I43</f>
        <v>0</v>
      </c>
      <c r="F26" s="27">
        <f>Calculations!J43</f>
        <v>0</v>
      </c>
      <c r="G26" s="27">
        <f t="shared" ref="G26:G27" si="3">SUM(D26:F26)</f>
        <v>0</v>
      </c>
    </row>
    <row r="27" spans="1:7" ht="15" thickBot="1" x14ac:dyDescent="0.25">
      <c r="A27" s="14" t="s">
        <v>33</v>
      </c>
      <c r="B27" s="1"/>
      <c r="C27" s="1"/>
      <c r="D27" s="27">
        <f>Calculations!H44</f>
        <v>0</v>
      </c>
      <c r="E27" s="27">
        <f>Calculations!I44</f>
        <v>0</v>
      </c>
      <c r="F27" s="27">
        <f>Calculations!J44</f>
        <v>0</v>
      </c>
      <c r="G27" s="28">
        <f t="shared" si="3"/>
        <v>0</v>
      </c>
    </row>
    <row r="28" spans="1:7" ht="15.75" thickBot="1" x14ac:dyDescent="0.3">
      <c r="A28" s="18" t="s">
        <v>34</v>
      </c>
      <c r="B28" s="30"/>
      <c r="C28" s="30"/>
      <c r="D28" s="31">
        <f>SUM(D25:D27)</f>
        <v>0</v>
      </c>
      <c r="E28" s="31">
        <f t="shared" ref="E28:G28" si="4">SUM(E25:E27)</f>
        <v>0</v>
      </c>
      <c r="F28" s="31">
        <f t="shared" si="4"/>
        <v>0</v>
      </c>
      <c r="G28" s="32">
        <f t="shared" si="4"/>
        <v>0</v>
      </c>
    </row>
    <row r="29" spans="1:7" ht="18.75" thickBot="1" x14ac:dyDescent="0.3">
      <c r="A29" s="20" t="s">
        <v>35</v>
      </c>
      <c r="B29" s="12"/>
      <c r="C29" s="12"/>
      <c r="D29" s="34">
        <f>SUM(D16+D23+D28)</f>
        <v>0</v>
      </c>
      <c r="E29" s="34">
        <f t="shared" ref="E29:G29" si="5">SUM(E16+E23+E28)</f>
        <v>0</v>
      </c>
      <c r="F29" s="34">
        <f t="shared" si="5"/>
        <v>0</v>
      </c>
      <c r="G29" s="35">
        <f t="shared" si="5"/>
        <v>0</v>
      </c>
    </row>
    <row r="30" spans="1:7" ht="12.75" customHeight="1" x14ac:dyDescent="0.25">
      <c r="A30" s="42"/>
      <c r="B30" s="43"/>
      <c r="C30" s="43"/>
      <c r="D30" s="44"/>
      <c r="E30" s="44"/>
      <c r="F30" s="44"/>
      <c r="G30" s="44"/>
    </row>
    <row r="31" spans="1:7" ht="13.5" customHeight="1" x14ac:dyDescent="0.25">
      <c r="A31" s="42"/>
      <c r="B31" s="43"/>
      <c r="C31" s="43"/>
      <c r="D31" s="63"/>
      <c r="E31" s="63"/>
      <c r="F31" s="63"/>
      <c r="G31" s="63"/>
    </row>
    <row r="32" spans="1:7" ht="15" thickBot="1" x14ac:dyDescent="0.25">
      <c r="A32" s="16"/>
      <c r="B32" s="1"/>
      <c r="C32" s="1"/>
    </row>
    <row r="33" spans="1:7" ht="15.75" thickBot="1" x14ac:dyDescent="0.3">
      <c r="A33" s="23" t="s">
        <v>36</v>
      </c>
      <c r="B33" s="21"/>
      <c r="C33" s="21"/>
      <c r="D33" s="166" t="s">
        <v>10</v>
      </c>
      <c r="E33" s="167"/>
      <c r="F33" s="167"/>
      <c r="G33" s="176"/>
    </row>
    <row r="34" spans="1:7" ht="15.75" thickBot="1" x14ac:dyDescent="0.25">
      <c r="A34" s="9" t="s">
        <v>37</v>
      </c>
      <c r="B34" s="9" t="s">
        <v>38</v>
      </c>
      <c r="C34" s="9" t="s">
        <v>39</v>
      </c>
      <c r="D34" s="12" t="s">
        <v>14</v>
      </c>
      <c r="E34" s="12" t="s">
        <v>15</v>
      </c>
      <c r="F34" s="13" t="s">
        <v>16</v>
      </c>
      <c r="G34" s="12" t="s">
        <v>17</v>
      </c>
    </row>
    <row r="35" spans="1:7" x14ac:dyDescent="0.2">
      <c r="A35" s="22" t="s">
        <v>40</v>
      </c>
      <c r="B35" s="1"/>
      <c r="C35" s="1"/>
      <c r="D35" s="27">
        <f>'Additional funding'!D31</f>
        <v>0</v>
      </c>
      <c r="E35" s="27">
        <f>'Additional funding'!E31</f>
        <v>0</v>
      </c>
      <c r="F35" s="27">
        <f>'Additional funding'!F31</f>
        <v>0</v>
      </c>
      <c r="G35" s="27">
        <f>SUM(D35:F35)</f>
        <v>0</v>
      </c>
    </row>
    <row r="36" spans="1:7" ht="15" thickBot="1" x14ac:dyDescent="0.25">
      <c r="A36" s="2" t="s">
        <v>41</v>
      </c>
      <c r="B36" s="1"/>
      <c r="C36" s="1"/>
      <c r="D36" s="27">
        <f>'Additional funding'!D32</f>
        <v>0</v>
      </c>
      <c r="E36" s="28">
        <f>'Additional funding'!E32</f>
        <v>0</v>
      </c>
      <c r="F36" s="28">
        <f>'Additional funding'!F32</f>
        <v>0</v>
      </c>
      <c r="G36" s="28">
        <f>SUM(D36:F36)</f>
        <v>0</v>
      </c>
    </row>
    <row r="37" spans="1:7" ht="15.75" thickBot="1" x14ac:dyDescent="0.3">
      <c r="A37" s="174" t="s">
        <v>42</v>
      </c>
      <c r="B37" s="175"/>
      <c r="C37" s="175"/>
      <c r="D37" s="31">
        <f>SUM(D35:D36)</f>
        <v>0</v>
      </c>
      <c r="E37" s="31">
        <f t="shared" ref="E37:G37" si="6">SUM(E35:E36)</f>
        <v>0</v>
      </c>
      <c r="F37" s="31">
        <f t="shared" si="6"/>
        <v>0</v>
      </c>
      <c r="G37" s="32">
        <f t="shared" si="6"/>
        <v>0</v>
      </c>
    </row>
    <row r="38" spans="1:7" ht="15" thickBot="1" x14ac:dyDescent="0.25">
      <c r="A38" s="16"/>
      <c r="C38" s="1"/>
    </row>
    <row r="39" spans="1:7" ht="15.75" thickBot="1" x14ac:dyDescent="0.3">
      <c r="A39" s="164" t="s">
        <v>43</v>
      </c>
      <c r="B39" s="165"/>
      <c r="C39" s="165"/>
      <c r="D39" s="61" t="e">
        <f>D29*C44</f>
        <v>#DIV/0!</v>
      </c>
      <c r="E39" s="61" t="e">
        <f>E29*C44</f>
        <v>#DIV/0!</v>
      </c>
      <c r="F39" s="61" t="e">
        <f>F29*C44</f>
        <v>#DIV/0!</v>
      </c>
      <c r="G39" s="62" t="e">
        <f>G29*C44</f>
        <v>#DIV/0!</v>
      </c>
    </row>
    <row r="40" spans="1:7" ht="15" thickBot="1" x14ac:dyDescent="0.25"/>
    <row r="41" spans="1:7" ht="15.75" thickBot="1" x14ac:dyDescent="0.3">
      <c r="A41" s="45" t="s">
        <v>44</v>
      </c>
      <c r="B41" s="46" t="s">
        <v>45</v>
      </c>
      <c r="C41" s="47">
        <v>0</v>
      </c>
      <c r="D41" s="1"/>
    </row>
    <row r="42" spans="1:7" ht="15.75" thickBot="1" x14ac:dyDescent="0.3">
      <c r="A42" s="23" t="s">
        <v>46</v>
      </c>
      <c r="B42" s="21" t="s">
        <v>45</v>
      </c>
      <c r="C42" s="47">
        <v>0</v>
      </c>
      <c r="D42" s="1"/>
    </row>
    <row r="43" spans="1:7" ht="15.75" thickBot="1" x14ac:dyDescent="0.3">
      <c r="A43" s="164" t="s">
        <v>47</v>
      </c>
      <c r="B43" s="165"/>
      <c r="C43" s="48">
        <v>0</v>
      </c>
      <c r="D43" s="1"/>
    </row>
    <row r="44" spans="1:7" ht="15.75" thickBot="1" x14ac:dyDescent="0.3">
      <c r="A44" s="23" t="s">
        <v>48</v>
      </c>
      <c r="B44" s="21" t="s">
        <v>49</v>
      </c>
      <c r="C44" s="49" t="e">
        <f>C43/C41</f>
        <v>#DIV/0!</v>
      </c>
      <c r="D44" s="1"/>
    </row>
    <row r="45" spans="1:7" x14ac:dyDescent="0.2">
      <c r="A45" s="1"/>
      <c r="B45" s="1"/>
      <c r="C45" s="1"/>
      <c r="D45" s="1"/>
    </row>
    <row r="46" spans="1:7" ht="15" thickBot="1" x14ac:dyDescent="0.25"/>
    <row r="47" spans="1:7" ht="15" thickBot="1" x14ac:dyDescent="0.25">
      <c r="A47" s="102" t="s">
        <v>142</v>
      </c>
      <c r="B47" s="101">
        <f>Carbon!C6</f>
        <v>0</v>
      </c>
      <c r="C47" s="103" t="s">
        <v>97</v>
      </c>
    </row>
    <row r="48" spans="1:7" ht="15.75" thickBot="1" x14ac:dyDescent="0.3">
      <c r="A48" s="104" t="s">
        <v>113</v>
      </c>
      <c r="B48" s="105" t="e">
        <f>C43/B47</f>
        <v>#DIV/0!</v>
      </c>
      <c r="C48" s="100" t="s">
        <v>114</v>
      </c>
    </row>
  </sheetData>
  <sheetProtection algorithmName="SHA-512" hashValue="kVvki8b6vq39tSP2mkRxGRZO3s/7XEfMbFBptfzTP4wR5wwxtdX6rXzCphEtRSFsTAXkBuP+Q1wBQcWJP5j3fw==" saltValue="Uy4OflniTs2PQewFAuI39A==" spinCount="100000" sheet="1" objects="1" scenarios="1"/>
  <mergeCells count="12">
    <mergeCell ref="A5:F5"/>
    <mergeCell ref="G3:H4"/>
    <mergeCell ref="A39:C39"/>
    <mergeCell ref="A43:B43"/>
    <mergeCell ref="D7:G7"/>
    <mergeCell ref="A9:G9"/>
    <mergeCell ref="A17:G17"/>
    <mergeCell ref="A24:G24"/>
    <mergeCell ref="A37:C37"/>
    <mergeCell ref="D33:G33"/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F0107-827B-4BE6-80AF-0008377AEB91}">
  <sheetPr>
    <tabColor theme="7"/>
  </sheetPr>
  <dimension ref="A1"/>
  <sheetViews>
    <sheetView topLeftCell="XFD1048576" workbookViewId="0">
      <selection activeCell="XFD1048576" sqref="A1:XFD1048576"/>
    </sheetView>
  </sheetViews>
  <sheetFormatPr defaultColWidth="0" defaultRowHeight="15" customHeight="1" zeroHeight="1" x14ac:dyDescent="0.25"/>
  <cols>
    <col min="1" max="16384" width="9.140625" style="109" hidden="1"/>
  </cols>
  <sheetData/>
  <sheetProtection algorithmName="SHA-512" hashValue="9CJnfg6aL1jm0g59fquycQMyokgzZQF4H3zmA0xlQi5EZAXfmtYALcQIyD7YZ1mb5+FqUxtG3ovWJLgFOjvyBA==" saltValue="kR24/pPcgL/H4MOpmBr0kQ==" spinCount="100000" sheet="1" objects="1" scenarios="1"/>
  <pageMargins left="0.7" right="0.7" top="0.75" bottom="0.75" header="0.3" footer="0.3"/>
  <pageSetup paperSize="9" orientation="portrait" horizontalDpi="90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62DED-118C-447E-B8C9-84CC4C8AC1B1}">
  <sheetPr codeName="Sheet4">
    <tabColor theme="7" tint="0.79998168889431442"/>
  </sheetPr>
  <dimension ref="A1:P68"/>
  <sheetViews>
    <sheetView zoomScale="90" zoomScaleNormal="90" workbookViewId="0">
      <selection activeCell="D7" sqref="D7"/>
    </sheetView>
  </sheetViews>
  <sheetFormatPr defaultRowHeight="14.25" x14ac:dyDescent="0.2"/>
  <cols>
    <col min="1" max="1" width="42.42578125" style="25" customWidth="1"/>
    <col min="2" max="2" width="25.28515625" style="25" hidden="1" customWidth="1"/>
    <col min="3" max="3" width="69.42578125" style="25" customWidth="1"/>
    <col min="4" max="4" width="15.7109375" style="25" customWidth="1"/>
    <col min="5" max="5" width="16.140625" style="25" customWidth="1"/>
    <col min="6" max="6" width="15.7109375" style="25" customWidth="1"/>
    <col min="7" max="7" width="14.5703125" style="25" customWidth="1"/>
    <col min="8" max="8" width="18.5703125" style="25" customWidth="1"/>
    <col min="9" max="16384" width="9.140625" style="25"/>
  </cols>
  <sheetData>
    <row r="1" spans="1:16" ht="18" x14ac:dyDescent="0.25">
      <c r="A1" s="37" t="s">
        <v>50</v>
      </c>
    </row>
    <row r="2" spans="1:16" ht="18" x14ac:dyDescent="0.25">
      <c r="A2" s="37"/>
    </row>
    <row r="3" spans="1:16" ht="14.25" customHeight="1" x14ac:dyDescent="0.2">
      <c r="A3" s="183" t="s">
        <v>119</v>
      </c>
      <c r="B3" s="183"/>
      <c r="C3" s="183"/>
      <c r="D3" s="183"/>
      <c r="E3" s="183"/>
      <c r="F3" s="183"/>
      <c r="G3" s="183"/>
      <c r="H3" s="183"/>
      <c r="J3" s="185" t="s">
        <v>51</v>
      </c>
      <c r="K3" s="186"/>
      <c r="L3" s="187"/>
      <c r="M3" s="10"/>
      <c r="N3" s="177" t="s">
        <v>52</v>
      </c>
      <c r="O3" s="178"/>
      <c r="P3" s="179"/>
    </row>
    <row r="4" spans="1:16" ht="93" customHeight="1" x14ac:dyDescent="0.2">
      <c r="A4" s="184" t="s">
        <v>120</v>
      </c>
      <c r="B4" s="184"/>
      <c r="C4" s="184"/>
      <c r="D4" s="184"/>
      <c r="E4" s="184"/>
      <c r="F4" s="184"/>
      <c r="G4" s="184"/>
      <c r="H4" s="184"/>
      <c r="J4" s="188"/>
      <c r="K4" s="189"/>
      <c r="L4" s="190"/>
      <c r="M4" s="10"/>
      <c r="N4" s="180"/>
      <c r="O4" s="181"/>
      <c r="P4" s="182"/>
    </row>
    <row r="5" spans="1:16" ht="15" thickBot="1" x14ac:dyDescent="0.25"/>
    <row r="6" spans="1:16" ht="15.75" customHeight="1" thickBot="1" x14ac:dyDescent="0.25">
      <c r="A6" s="166" t="s">
        <v>8</v>
      </c>
      <c r="B6" s="167"/>
      <c r="C6" s="167"/>
      <c r="D6" s="176"/>
      <c r="E6" s="166" t="s">
        <v>10</v>
      </c>
      <c r="F6" s="167"/>
      <c r="G6" s="167"/>
      <c r="H6" s="167"/>
      <c r="I6" s="8"/>
    </row>
    <row r="7" spans="1:16" ht="30.75" thickBot="1" x14ac:dyDescent="0.25">
      <c r="A7" s="12" t="s">
        <v>11</v>
      </c>
      <c r="B7" s="9" t="s">
        <v>12</v>
      </c>
      <c r="C7" s="9" t="s">
        <v>13</v>
      </c>
      <c r="D7" s="9" t="s">
        <v>118</v>
      </c>
      <c r="E7" s="9" t="s">
        <v>14</v>
      </c>
      <c r="F7" s="9" t="s">
        <v>15</v>
      </c>
      <c r="G7" s="7" t="s">
        <v>16</v>
      </c>
      <c r="H7" s="9" t="s">
        <v>17</v>
      </c>
    </row>
    <row r="8" spans="1:16" x14ac:dyDescent="0.2">
      <c r="A8" s="38"/>
      <c r="C8" s="38"/>
      <c r="D8" s="38"/>
      <c r="E8" s="39"/>
      <c r="F8" s="39"/>
      <c r="G8" s="39"/>
      <c r="H8" s="27">
        <f>SUM(E8:G8)</f>
        <v>0</v>
      </c>
    </row>
    <row r="9" spans="1:16" x14ac:dyDescent="0.2">
      <c r="A9" s="38"/>
      <c r="C9" s="38"/>
      <c r="D9" s="38"/>
      <c r="E9" s="39"/>
      <c r="F9" s="39"/>
      <c r="G9" s="39"/>
      <c r="H9" s="27">
        <f t="shared" ref="H9:H57" si="0">SUM(E9:G9)</f>
        <v>0</v>
      </c>
    </row>
    <row r="10" spans="1:16" x14ac:dyDescent="0.2">
      <c r="A10" s="38"/>
      <c r="C10" s="38"/>
      <c r="D10" s="38"/>
      <c r="E10" s="39"/>
      <c r="F10" s="39"/>
      <c r="G10" s="39"/>
      <c r="H10" s="27">
        <f t="shared" si="0"/>
        <v>0</v>
      </c>
    </row>
    <row r="11" spans="1:16" x14ac:dyDescent="0.2">
      <c r="A11" s="38"/>
      <c r="C11" s="38"/>
      <c r="D11" s="38"/>
      <c r="E11" s="39"/>
      <c r="F11" s="39"/>
      <c r="G11" s="39"/>
      <c r="H11" s="27">
        <f t="shared" si="0"/>
        <v>0</v>
      </c>
    </row>
    <row r="12" spans="1:16" x14ac:dyDescent="0.2">
      <c r="A12" s="38"/>
      <c r="C12" s="38"/>
      <c r="D12" s="38"/>
      <c r="E12" s="39"/>
      <c r="F12" s="39"/>
      <c r="G12" s="39"/>
      <c r="H12" s="27">
        <f t="shared" si="0"/>
        <v>0</v>
      </c>
    </row>
    <row r="13" spans="1:16" x14ac:dyDescent="0.2">
      <c r="A13" s="38"/>
      <c r="C13" s="38"/>
      <c r="D13" s="38"/>
      <c r="E13" s="39"/>
      <c r="F13" s="39"/>
      <c r="G13" s="39"/>
      <c r="H13" s="27">
        <f t="shared" si="0"/>
        <v>0</v>
      </c>
    </row>
    <row r="14" spans="1:16" x14ac:dyDescent="0.2">
      <c r="A14" s="38"/>
      <c r="C14" s="38"/>
      <c r="D14" s="38"/>
      <c r="E14" s="39"/>
      <c r="F14" s="39"/>
      <c r="G14" s="39"/>
      <c r="H14" s="27">
        <f t="shared" si="0"/>
        <v>0</v>
      </c>
    </row>
    <row r="15" spans="1:16" x14ac:dyDescent="0.2">
      <c r="A15" s="38"/>
      <c r="C15" s="38"/>
      <c r="D15" s="38"/>
      <c r="E15" s="39"/>
      <c r="F15" s="39"/>
      <c r="G15" s="39"/>
      <c r="H15" s="27">
        <f t="shared" si="0"/>
        <v>0</v>
      </c>
    </row>
    <row r="16" spans="1:16" x14ac:dyDescent="0.2">
      <c r="A16" s="38"/>
      <c r="C16" s="38"/>
      <c r="D16" s="38"/>
      <c r="E16" s="39"/>
      <c r="F16" s="39"/>
      <c r="G16" s="39"/>
      <c r="H16" s="27">
        <f t="shared" si="0"/>
        <v>0</v>
      </c>
    </row>
    <row r="17" spans="1:8" x14ac:dyDescent="0.2">
      <c r="A17" s="38"/>
      <c r="C17" s="38"/>
      <c r="D17" s="38"/>
      <c r="E17" s="39"/>
      <c r="F17" s="39"/>
      <c r="G17" s="39"/>
      <c r="H17" s="27">
        <f t="shared" si="0"/>
        <v>0</v>
      </c>
    </row>
    <row r="18" spans="1:8" x14ac:dyDescent="0.2">
      <c r="A18" s="38"/>
      <c r="C18" s="38"/>
      <c r="D18" s="38"/>
      <c r="E18" s="39"/>
      <c r="F18" s="39"/>
      <c r="G18" s="39"/>
      <c r="H18" s="27">
        <f t="shared" si="0"/>
        <v>0</v>
      </c>
    </row>
    <row r="19" spans="1:8" x14ac:dyDescent="0.2">
      <c r="A19" s="38"/>
      <c r="C19" s="38"/>
      <c r="D19" s="38"/>
      <c r="E19" s="39"/>
      <c r="F19" s="39"/>
      <c r="G19" s="39"/>
      <c r="H19" s="27">
        <f t="shared" si="0"/>
        <v>0</v>
      </c>
    </row>
    <row r="20" spans="1:8" x14ac:dyDescent="0.2">
      <c r="A20" s="38"/>
      <c r="C20" s="38"/>
      <c r="D20" s="38"/>
      <c r="E20" s="39"/>
      <c r="F20" s="39"/>
      <c r="G20" s="39"/>
      <c r="H20" s="27">
        <f t="shared" si="0"/>
        <v>0</v>
      </c>
    </row>
    <row r="21" spans="1:8" x14ac:dyDescent="0.2">
      <c r="A21" s="38"/>
      <c r="C21" s="38"/>
      <c r="D21" s="38"/>
      <c r="E21" s="39"/>
      <c r="F21" s="39"/>
      <c r="G21" s="39"/>
      <c r="H21" s="27">
        <f t="shared" si="0"/>
        <v>0</v>
      </c>
    </row>
    <row r="22" spans="1:8" x14ac:dyDescent="0.2">
      <c r="A22" s="38"/>
      <c r="C22" s="38"/>
      <c r="D22" s="38"/>
      <c r="E22" s="39"/>
      <c r="F22" s="39"/>
      <c r="G22" s="39"/>
      <c r="H22" s="27">
        <f t="shared" si="0"/>
        <v>0</v>
      </c>
    </row>
    <row r="23" spans="1:8" x14ac:dyDescent="0.2">
      <c r="A23" s="38"/>
      <c r="C23" s="38"/>
      <c r="D23" s="38"/>
      <c r="E23" s="39"/>
      <c r="F23" s="39"/>
      <c r="G23" s="39"/>
      <c r="H23" s="27">
        <f t="shared" si="0"/>
        <v>0</v>
      </c>
    </row>
    <row r="24" spans="1:8" x14ac:dyDescent="0.2">
      <c r="A24" s="38"/>
      <c r="C24" s="38"/>
      <c r="D24" s="38"/>
      <c r="E24" s="39"/>
      <c r="F24" s="39"/>
      <c r="G24" s="39"/>
      <c r="H24" s="27">
        <f t="shared" si="0"/>
        <v>0</v>
      </c>
    </row>
    <row r="25" spans="1:8" x14ac:dyDescent="0.2">
      <c r="A25" s="38"/>
      <c r="C25" s="38"/>
      <c r="D25" s="38"/>
      <c r="E25" s="39"/>
      <c r="F25" s="39"/>
      <c r="G25" s="39"/>
      <c r="H25" s="27">
        <f t="shared" si="0"/>
        <v>0</v>
      </c>
    </row>
    <row r="26" spans="1:8" x14ac:dyDescent="0.2">
      <c r="A26" s="38"/>
      <c r="C26" s="38"/>
      <c r="D26" s="38"/>
      <c r="E26" s="39"/>
      <c r="F26" s="39"/>
      <c r="G26" s="39"/>
      <c r="H26" s="27">
        <f t="shared" si="0"/>
        <v>0</v>
      </c>
    </row>
    <row r="27" spans="1:8" x14ac:dyDescent="0.2">
      <c r="A27" s="38"/>
      <c r="C27" s="38"/>
      <c r="D27" s="38"/>
      <c r="E27" s="39"/>
      <c r="F27" s="39"/>
      <c r="G27" s="39"/>
      <c r="H27" s="27">
        <f t="shared" si="0"/>
        <v>0</v>
      </c>
    </row>
    <row r="28" spans="1:8" x14ac:dyDescent="0.2">
      <c r="A28" s="38"/>
      <c r="C28" s="38"/>
      <c r="D28" s="38"/>
      <c r="E28" s="39"/>
      <c r="F28" s="39"/>
      <c r="G28" s="39"/>
      <c r="H28" s="27">
        <f t="shared" si="0"/>
        <v>0</v>
      </c>
    </row>
    <row r="29" spans="1:8" x14ac:dyDescent="0.2">
      <c r="A29" s="38"/>
      <c r="C29" s="38"/>
      <c r="D29" s="38"/>
      <c r="E29" s="39"/>
      <c r="F29" s="39"/>
      <c r="G29" s="39"/>
      <c r="H29" s="27">
        <f t="shared" si="0"/>
        <v>0</v>
      </c>
    </row>
    <row r="30" spans="1:8" x14ac:dyDescent="0.2">
      <c r="A30" s="38"/>
      <c r="C30" s="38"/>
      <c r="D30" s="38"/>
      <c r="E30" s="39"/>
      <c r="F30" s="39"/>
      <c r="G30" s="39"/>
      <c r="H30" s="27">
        <f t="shared" si="0"/>
        <v>0</v>
      </c>
    </row>
    <row r="31" spans="1:8" x14ac:dyDescent="0.2">
      <c r="A31" s="38"/>
      <c r="C31" s="38"/>
      <c r="D31" s="38"/>
      <c r="E31" s="39"/>
      <c r="F31" s="39"/>
      <c r="G31" s="39"/>
      <c r="H31" s="27">
        <f t="shared" si="0"/>
        <v>0</v>
      </c>
    </row>
    <row r="32" spans="1:8" x14ac:dyDescent="0.2">
      <c r="A32" s="38"/>
      <c r="C32" s="38"/>
      <c r="D32" s="38"/>
      <c r="E32" s="39"/>
      <c r="F32" s="39"/>
      <c r="G32" s="39"/>
      <c r="H32" s="27">
        <f t="shared" si="0"/>
        <v>0</v>
      </c>
    </row>
    <row r="33" spans="1:8" x14ac:dyDescent="0.2">
      <c r="A33" s="38"/>
      <c r="C33" s="38"/>
      <c r="D33" s="38"/>
      <c r="E33" s="39"/>
      <c r="F33" s="39"/>
      <c r="G33" s="39"/>
      <c r="H33" s="27">
        <f t="shared" si="0"/>
        <v>0</v>
      </c>
    </row>
    <row r="34" spans="1:8" x14ac:dyDescent="0.2">
      <c r="A34" s="38"/>
      <c r="C34" s="38"/>
      <c r="D34" s="38"/>
      <c r="E34" s="39"/>
      <c r="F34" s="39"/>
      <c r="G34" s="39"/>
      <c r="H34" s="27">
        <f t="shared" si="0"/>
        <v>0</v>
      </c>
    </row>
    <row r="35" spans="1:8" x14ac:dyDescent="0.2">
      <c r="A35" s="38"/>
      <c r="C35" s="38"/>
      <c r="D35" s="38"/>
      <c r="E35" s="39"/>
      <c r="F35" s="39"/>
      <c r="G35" s="39"/>
      <c r="H35" s="27">
        <f t="shared" si="0"/>
        <v>0</v>
      </c>
    </row>
    <row r="36" spans="1:8" x14ac:dyDescent="0.2">
      <c r="A36" s="38"/>
      <c r="C36" s="38"/>
      <c r="D36" s="38"/>
      <c r="E36" s="39"/>
      <c r="F36" s="39"/>
      <c r="G36" s="39"/>
      <c r="H36" s="27">
        <f t="shared" si="0"/>
        <v>0</v>
      </c>
    </row>
    <row r="37" spans="1:8" x14ac:dyDescent="0.2">
      <c r="A37" s="38"/>
      <c r="C37" s="38"/>
      <c r="D37" s="38"/>
      <c r="E37" s="39"/>
      <c r="F37" s="39"/>
      <c r="G37" s="39"/>
      <c r="H37" s="27">
        <f t="shared" si="0"/>
        <v>0</v>
      </c>
    </row>
    <row r="38" spans="1:8" x14ac:dyDescent="0.2">
      <c r="A38" s="38"/>
      <c r="C38" s="38"/>
      <c r="D38" s="38"/>
      <c r="E38" s="39"/>
      <c r="F38" s="39"/>
      <c r="G38" s="39"/>
      <c r="H38" s="27">
        <f t="shared" si="0"/>
        <v>0</v>
      </c>
    </row>
    <row r="39" spans="1:8" x14ac:dyDescent="0.2">
      <c r="A39" s="38"/>
      <c r="C39" s="38"/>
      <c r="D39" s="38"/>
      <c r="E39" s="39"/>
      <c r="F39" s="39"/>
      <c r="G39" s="39"/>
      <c r="H39" s="27">
        <f t="shared" si="0"/>
        <v>0</v>
      </c>
    </row>
    <row r="40" spans="1:8" x14ac:dyDescent="0.2">
      <c r="A40" s="38"/>
      <c r="C40" s="38"/>
      <c r="D40" s="38"/>
      <c r="E40" s="39"/>
      <c r="F40" s="39"/>
      <c r="G40" s="39"/>
      <c r="H40" s="27">
        <f t="shared" si="0"/>
        <v>0</v>
      </c>
    </row>
    <row r="41" spans="1:8" x14ac:dyDescent="0.2">
      <c r="A41" s="38"/>
      <c r="C41" s="38"/>
      <c r="D41" s="38"/>
      <c r="E41" s="39"/>
      <c r="F41" s="39"/>
      <c r="G41" s="39"/>
      <c r="H41" s="27">
        <f t="shared" si="0"/>
        <v>0</v>
      </c>
    </row>
    <row r="42" spans="1:8" x14ac:dyDescent="0.2">
      <c r="A42" s="38"/>
      <c r="C42" s="38"/>
      <c r="D42" s="38"/>
      <c r="E42" s="39"/>
      <c r="F42" s="39"/>
      <c r="G42" s="39"/>
      <c r="H42" s="27">
        <f t="shared" si="0"/>
        <v>0</v>
      </c>
    </row>
    <row r="43" spans="1:8" x14ac:dyDescent="0.2">
      <c r="A43" s="38"/>
      <c r="C43" s="38"/>
      <c r="D43" s="38"/>
      <c r="E43" s="39"/>
      <c r="F43" s="39"/>
      <c r="G43" s="39"/>
      <c r="H43" s="27">
        <f t="shared" si="0"/>
        <v>0</v>
      </c>
    </row>
    <row r="44" spans="1:8" x14ac:dyDescent="0.2">
      <c r="A44" s="38"/>
      <c r="C44" s="38"/>
      <c r="D44" s="38"/>
      <c r="E44" s="39"/>
      <c r="F44" s="39"/>
      <c r="G44" s="39"/>
      <c r="H44" s="27">
        <f t="shared" si="0"/>
        <v>0</v>
      </c>
    </row>
    <row r="45" spans="1:8" x14ac:dyDescent="0.2">
      <c r="A45" s="38"/>
      <c r="C45" s="38"/>
      <c r="D45" s="38"/>
      <c r="E45" s="39"/>
      <c r="F45" s="39"/>
      <c r="G45" s="39"/>
      <c r="H45" s="27">
        <f t="shared" si="0"/>
        <v>0</v>
      </c>
    </row>
    <row r="46" spans="1:8" x14ac:dyDescent="0.2">
      <c r="A46" s="38"/>
      <c r="C46" s="38"/>
      <c r="D46" s="38"/>
      <c r="E46" s="39"/>
      <c r="F46" s="39"/>
      <c r="G46" s="39"/>
      <c r="H46" s="27">
        <f t="shared" si="0"/>
        <v>0</v>
      </c>
    </row>
    <row r="47" spans="1:8" x14ac:dyDescent="0.2">
      <c r="A47" s="38"/>
      <c r="C47" s="38"/>
      <c r="D47" s="38"/>
      <c r="E47" s="39"/>
      <c r="F47" s="39"/>
      <c r="G47" s="39"/>
      <c r="H47" s="27">
        <f t="shared" si="0"/>
        <v>0</v>
      </c>
    </row>
    <row r="48" spans="1:8" x14ac:dyDescent="0.2">
      <c r="A48" s="38"/>
      <c r="C48" s="38"/>
      <c r="D48" s="38"/>
      <c r="E48" s="39"/>
      <c r="F48" s="39"/>
      <c r="G48" s="39"/>
      <c r="H48" s="27">
        <f t="shared" si="0"/>
        <v>0</v>
      </c>
    </row>
    <row r="49" spans="1:8" x14ac:dyDescent="0.2">
      <c r="A49" s="38"/>
      <c r="C49" s="38"/>
      <c r="D49" s="38"/>
      <c r="E49" s="39"/>
      <c r="F49" s="39"/>
      <c r="G49" s="39"/>
      <c r="H49" s="27">
        <f t="shared" si="0"/>
        <v>0</v>
      </c>
    </row>
    <row r="50" spans="1:8" x14ac:dyDescent="0.2">
      <c r="A50" s="38"/>
      <c r="C50" s="38"/>
      <c r="D50" s="38"/>
      <c r="E50" s="39"/>
      <c r="F50" s="39"/>
      <c r="G50" s="39"/>
      <c r="H50" s="27">
        <f t="shared" si="0"/>
        <v>0</v>
      </c>
    </row>
    <row r="51" spans="1:8" x14ac:dyDescent="0.2">
      <c r="A51" s="38"/>
      <c r="C51" s="38"/>
      <c r="D51" s="38"/>
      <c r="E51" s="39"/>
      <c r="F51" s="39"/>
      <c r="G51" s="39"/>
      <c r="H51" s="27">
        <f t="shared" si="0"/>
        <v>0</v>
      </c>
    </row>
    <row r="52" spans="1:8" x14ac:dyDescent="0.2">
      <c r="A52" s="38"/>
      <c r="C52" s="38"/>
      <c r="D52" s="38"/>
      <c r="E52" s="39"/>
      <c r="F52" s="39"/>
      <c r="G52" s="39"/>
      <c r="H52" s="27">
        <f t="shared" si="0"/>
        <v>0</v>
      </c>
    </row>
    <row r="53" spans="1:8" x14ac:dyDescent="0.2">
      <c r="A53" s="38"/>
      <c r="C53" s="38"/>
      <c r="D53" s="38"/>
      <c r="E53" s="39"/>
      <c r="F53" s="39"/>
      <c r="G53" s="39"/>
      <c r="H53" s="27">
        <f t="shared" si="0"/>
        <v>0</v>
      </c>
    </row>
    <row r="54" spans="1:8" x14ac:dyDescent="0.2">
      <c r="A54" s="38"/>
      <c r="C54" s="38"/>
      <c r="D54" s="38"/>
      <c r="E54" s="39"/>
      <c r="F54" s="39"/>
      <c r="G54" s="39"/>
      <c r="H54" s="27">
        <f t="shared" si="0"/>
        <v>0</v>
      </c>
    </row>
    <row r="55" spans="1:8" x14ac:dyDescent="0.2">
      <c r="A55" s="38"/>
      <c r="C55" s="38"/>
      <c r="D55" s="38"/>
      <c r="E55" s="39"/>
      <c r="F55" s="39"/>
      <c r="G55" s="39"/>
      <c r="H55" s="27">
        <f t="shared" si="0"/>
        <v>0</v>
      </c>
    </row>
    <row r="56" spans="1:8" x14ac:dyDescent="0.2">
      <c r="A56" s="38"/>
      <c r="C56" s="38"/>
      <c r="D56" s="38"/>
      <c r="E56" s="39"/>
      <c r="F56" s="39"/>
      <c r="G56" s="39"/>
      <c r="H56" s="27">
        <f t="shared" si="0"/>
        <v>0</v>
      </c>
    </row>
    <row r="57" spans="1:8" x14ac:dyDescent="0.2">
      <c r="A57" s="38"/>
      <c r="C57" s="40"/>
      <c r="D57" s="40"/>
      <c r="E57" s="41"/>
      <c r="F57" s="41"/>
      <c r="G57" s="41"/>
      <c r="H57" s="28">
        <f t="shared" si="0"/>
        <v>0</v>
      </c>
    </row>
    <row r="58" spans="1:8" s="82" customFormat="1" ht="15.75" x14ac:dyDescent="0.25">
      <c r="A58" s="80" t="s">
        <v>17</v>
      </c>
      <c r="B58" s="80"/>
      <c r="C58" s="80"/>
      <c r="D58" s="80"/>
      <c r="E58" s="81">
        <f>SUM(E8:E57)</f>
        <v>0</v>
      </c>
      <c r="F58" s="81">
        <f t="shared" ref="F58:G58" si="1">SUM(F8:F57)</f>
        <v>0</v>
      </c>
      <c r="G58" s="81">
        <f t="shared" si="1"/>
        <v>0</v>
      </c>
      <c r="H58" s="81">
        <f>SUM(H8:H57)</f>
        <v>0</v>
      </c>
    </row>
    <row r="64" spans="1:8" ht="15" x14ac:dyDescent="0.2">
      <c r="A64" s="58"/>
    </row>
    <row r="65" spans="1:1" ht="15" x14ac:dyDescent="0.2">
      <c r="A65" s="60"/>
    </row>
    <row r="66" spans="1:1" ht="15" x14ac:dyDescent="0.2">
      <c r="A66" s="59"/>
    </row>
    <row r="67" spans="1:1" ht="15" x14ac:dyDescent="0.25">
      <c r="A67"/>
    </row>
    <row r="68" spans="1:1" ht="15" x14ac:dyDescent="0.25">
      <c r="A68"/>
    </row>
  </sheetData>
  <sheetProtection sheet="1" objects="1" scenarios="1"/>
  <protectedRanges>
    <protectedRange sqref="A8:G57" name="CostsEdit"/>
  </protectedRanges>
  <mergeCells count="6">
    <mergeCell ref="N3:P4"/>
    <mergeCell ref="A3:H3"/>
    <mergeCell ref="E6:H6"/>
    <mergeCell ref="A4:H4"/>
    <mergeCell ref="J3:L4"/>
    <mergeCell ref="A6:D6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44317A-B8B5-4B18-9C8F-00FCE73F5E40}">
          <x14:formula1>
            <xm:f>'Disco 2 categories'!$A$3:$A$42</xm:f>
          </x14:formula1>
          <xm:sqref>A8:A57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CD0FA-EE47-4335-B152-A17CDE4C69CF}">
  <sheetPr codeName="Sheet5">
    <tabColor theme="7" tint="0.79998168889431442"/>
  </sheetPr>
  <dimension ref="A1:P36"/>
  <sheetViews>
    <sheetView zoomScale="90" zoomScaleNormal="90" workbookViewId="0">
      <selection activeCell="G11" sqref="G11"/>
    </sheetView>
  </sheetViews>
  <sheetFormatPr defaultRowHeight="14.25" x14ac:dyDescent="0.2"/>
  <cols>
    <col min="1" max="1" width="31.42578125" style="25" bestFit="1" customWidth="1"/>
    <col min="2" max="2" width="27.140625" style="25" customWidth="1"/>
    <col min="3" max="3" width="35.5703125" style="25" customWidth="1"/>
    <col min="4" max="4" width="14.7109375" style="25" customWidth="1"/>
    <col min="5" max="5" width="15.5703125" style="25" customWidth="1"/>
    <col min="6" max="6" width="17.85546875" style="25" customWidth="1"/>
    <col min="7" max="7" width="17.28515625" style="25" customWidth="1"/>
    <col min="8" max="16384" width="9.140625" style="25"/>
  </cols>
  <sheetData>
    <row r="1" spans="1:14" ht="18" x14ac:dyDescent="0.25">
      <c r="A1" s="37" t="s">
        <v>36</v>
      </c>
    </row>
    <row r="2" spans="1:14" ht="18" x14ac:dyDescent="0.25">
      <c r="A2" s="37"/>
    </row>
    <row r="3" spans="1:14" ht="15" x14ac:dyDescent="0.25">
      <c r="A3" s="154" t="s">
        <v>141</v>
      </c>
    </row>
    <row r="4" spans="1:14" ht="14.25" customHeight="1" x14ac:dyDescent="0.2">
      <c r="I4" s="191" t="s">
        <v>51</v>
      </c>
      <c r="J4" s="192"/>
      <c r="K4" s="86"/>
      <c r="L4" s="197" t="s">
        <v>52</v>
      </c>
      <c r="M4" s="198"/>
      <c r="N4" s="199"/>
    </row>
    <row r="5" spans="1:14" ht="14.25" customHeight="1" x14ac:dyDescent="0.2">
      <c r="A5" s="184" t="s">
        <v>110</v>
      </c>
      <c r="B5" s="184"/>
      <c r="C5" s="184"/>
      <c r="D5" s="184"/>
      <c r="E5" s="184"/>
      <c r="F5" s="184"/>
      <c r="G5" s="184"/>
      <c r="I5" s="193"/>
      <c r="J5" s="194"/>
      <c r="K5" s="86"/>
      <c r="L5" s="200"/>
      <c r="M5" s="201"/>
      <c r="N5" s="202"/>
    </row>
    <row r="6" spans="1:14" ht="49.5" customHeight="1" x14ac:dyDescent="0.2">
      <c r="A6" s="184" t="s">
        <v>111</v>
      </c>
      <c r="B6" s="184"/>
      <c r="C6" s="184"/>
      <c r="D6" s="184"/>
      <c r="E6" s="184"/>
      <c r="F6" s="184"/>
      <c r="G6" s="184"/>
      <c r="I6" s="193"/>
      <c r="J6" s="194"/>
      <c r="K6" s="86"/>
      <c r="L6" s="200"/>
      <c r="M6" s="201"/>
      <c r="N6" s="202"/>
    </row>
    <row r="7" spans="1:14" ht="15" thickBot="1" x14ac:dyDescent="0.25">
      <c r="I7" s="193"/>
      <c r="J7" s="194"/>
      <c r="L7" s="200"/>
      <c r="M7" s="201"/>
      <c r="N7" s="202"/>
    </row>
    <row r="8" spans="1:14" ht="19.5" customHeight="1" thickBot="1" x14ac:dyDescent="0.25">
      <c r="A8" s="206" t="s">
        <v>53</v>
      </c>
      <c r="B8" s="207"/>
      <c r="C8" s="208"/>
      <c r="D8" s="212" t="s">
        <v>10</v>
      </c>
      <c r="E8" s="213"/>
      <c r="F8" s="213"/>
      <c r="G8" s="57"/>
      <c r="I8" s="195"/>
      <c r="J8" s="196"/>
      <c r="L8" s="203"/>
      <c r="M8" s="204"/>
      <c r="N8" s="205"/>
    </row>
    <row r="9" spans="1:14" ht="30" x14ac:dyDescent="0.2">
      <c r="A9" s="50" t="s">
        <v>37</v>
      </c>
      <c r="B9" s="50" t="s">
        <v>38</v>
      </c>
      <c r="C9" s="50" t="s">
        <v>39</v>
      </c>
      <c r="D9" s="51" t="s">
        <v>14</v>
      </c>
      <c r="E9" s="51" t="s">
        <v>15</v>
      </c>
      <c r="F9" s="52" t="s">
        <v>16</v>
      </c>
      <c r="G9" s="51" t="s">
        <v>17</v>
      </c>
    </row>
    <row r="10" spans="1:14" x14ac:dyDescent="0.2">
      <c r="A10" s="25" t="s">
        <v>54</v>
      </c>
      <c r="B10" s="38"/>
      <c r="C10" s="38"/>
      <c r="D10" s="39"/>
      <c r="E10" s="39"/>
      <c r="F10" s="39"/>
      <c r="G10" s="27">
        <f t="shared" ref="G10:G25" si="0">SUM(D10:F10)</f>
        <v>0</v>
      </c>
    </row>
    <row r="11" spans="1:14" x14ac:dyDescent="0.2">
      <c r="A11" s="25" t="s">
        <v>55</v>
      </c>
      <c r="B11" s="38"/>
      <c r="C11" s="38"/>
      <c r="D11" s="39"/>
      <c r="E11" s="39"/>
      <c r="F11" s="39"/>
      <c r="G11" s="27">
        <f t="shared" si="0"/>
        <v>0</v>
      </c>
    </row>
    <row r="12" spans="1:14" x14ac:dyDescent="0.2">
      <c r="A12" s="25" t="s">
        <v>54</v>
      </c>
      <c r="B12" s="38"/>
      <c r="C12" s="38"/>
      <c r="D12" s="39"/>
      <c r="E12" s="39"/>
      <c r="F12" s="39"/>
      <c r="G12" s="27">
        <f t="shared" si="0"/>
        <v>0</v>
      </c>
    </row>
    <row r="13" spans="1:14" x14ac:dyDescent="0.2">
      <c r="A13" s="25" t="s">
        <v>55</v>
      </c>
      <c r="B13" s="38"/>
      <c r="C13" s="38"/>
      <c r="D13" s="39"/>
      <c r="E13" s="39"/>
      <c r="F13" s="39"/>
      <c r="G13" s="27">
        <f t="shared" si="0"/>
        <v>0</v>
      </c>
    </row>
    <row r="14" spans="1:14" x14ac:dyDescent="0.2">
      <c r="A14" s="25" t="s">
        <v>54</v>
      </c>
      <c r="B14" s="38"/>
      <c r="C14" s="38"/>
      <c r="D14" s="39"/>
      <c r="E14" s="39"/>
      <c r="F14" s="39"/>
      <c r="G14" s="27">
        <f t="shared" si="0"/>
        <v>0</v>
      </c>
    </row>
    <row r="15" spans="1:14" x14ac:dyDescent="0.2">
      <c r="A15" s="25" t="s">
        <v>55</v>
      </c>
      <c r="B15" s="38"/>
      <c r="C15" s="38"/>
      <c r="D15" s="39"/>
      <c r="E15" s="39"/>
      <c r="F15" s="39"/>
      <c r="G15" s="27">
        <f t="shared" si="0"/>
        <v>0</v>
      </c>
    </row>
    <row r="16" spans="1:14" x14ac:dyDescent="0.2">
      <c r="A16" s="25" t="s">
        <v>54</v>
      </c>
      <c r="B16" s="38"/>
      <c r="C16" s="38"/>
      <c r="D16" s="39"/>
      <c r="E16" s="39"/>
      <c r="F16" s="39"/>
      <c r="G16" s="27">
        <f t="shared" si="0"/>
        <v>0</v>
      </c>
    </row>
    <row r="17" spans="1:7" x14ac:dyDescent="0.2">
      <c r="A17" s="25" t="s">
        <v>55</v>
      </c>
      <c r="B17" s="38"/>
      <c r="C17" s="38"/>
      <c r="D17" s="39"/>
      <c r="E17" s="39"/>
      <c r="F17" s="39"/>
      <c r="G17" s="27">
        <f t="shared" si="0"/>
        <v>0</v>
      </c>
    </row>
    <row r="18" spans="1:7" x14ac:dyDescent="0.2">
      <c r="A18" s="25" t="s">
        <v>54</v>
      </c>
      <c r="B18" s="38"/>
      <c r="C18" s="38"/>
      <c r="D18" s="39"/>
      <c r="E18" s="39"/>
      <c r="F18" s="39"/>
      <c r="G18" s="27">
        <f t="shared" si="0"/>
        <v>0</v>
      </c>
    </row>
    <row r="19" spans="1:7" x14ac:dyDescent="0.2">
      <c r="A19" s="25" t="s">
        <v>55</v>
      </c>
      <c r="B19" s="38"/>
      <c r="C19" s="38"/>
      <c r="D19" s="39"/>
      <c r="E19" s="39"/>
      <c r="F19" s="39"/>
      <c r="G19" s="27">
        <f t="shared" si="0"/>
        <v>0</v>
      </c>
    </row>
    <row r="20" spans="1:7" x14ac:dyDescent="0.2">
      <c r="A20" s="25" t="s">
        <v>54</v>
      </c>
      <c r="B20" s="38"/>
      <c r="C20" s="38"/>
      <c r="D20" s="39"/>
      <c r="E20" s="39"/>
      <c r="F20" s="39"/>
      <c r="G20" s="27">
        <f t="shared" si="0"/>
        <v>0</v>
      </c>
    </row>
    <row r="21" spans="1:7" x14ac:dyDescent="0.2">
      <c r="A21" s="25" t="s">
        <v>55</v>
      </c>
      <c r="B21" s="38"/>
      <c r="C21" s="38"/>
      <c r="D21" s="39"/>
      <c r="E21" s="39"/>
      <c r="F21" s="39"/>
      <c r="G21" s="27">
        <f t="shared" si="0"/>
        <v>0</v>
      </c>
    </row>
    <row r="22" spans="1:7" x14ac:dyDescent="0.2">
      <c r="A22" s="25" t="s">
        <v>54</v>
      </c>
      <c r="B22" s="38"/>
      <c r="C22" s="38"/>
      <c r="D22" s="39"/>
      <c r="E22" s="39"/>
      <c r="F22" s="39"/>
      <c r="G22" s="27">
        <f t="shared" si="0"/>
        <v>0</v>
      </c>
    </row>
    <row r="23" spans="1:7" x14ac:dyDescent="0.2">
      <c r="A23" s="25" t="s">
        <v>55</v>
      </c>
      <c r="B23" s="38"/>
      <c r="C23" s="38"/>
      <c r="D23" s="39"/>
      <c r="E23" s="39"/>
      <c r="F23" s="39"/>
      <c r="G23" s="27">
        <f t="shared" si="0"/>
        <v>0</v>
      </c>
    </row>
    <row r="24" spans="1:7" x14ac:dyDescent="0.2">
      <c r="A24" s="25" t="s">
        <v>54</v>
      </c>
      <c r="B24" s="38"/>
      <c r="C24" s="38"/>
      <c r="D24" s="39"/>
      <c r="E24" s="39"/>
      <c r="F24" s="39"/>
      <c r="G24" s="27">
        <f t="shared" si="0"/>
        <v>0</v>
      </c>
    </row>
    <row r="25" spans="1:7" ht="15" thickBot="1" x14ac:dyDescent="0.25">
      <c r="A25" s="25" t="s">
        <v>55</v>
      </c>
      <c r="B25" s="89"/>
      <c r="C25" s="40"/>
      <c r="D25" s="41"/>
      <c r="E25" s="41"/>
      <c r="F25" s="41"/>
      <c r="G25" s="27">
        <f t="shared" si="0"/>
        <v>0</v>
      </c>
    </row>
    <row r="26" spans="1:7" ht="16.5" thickBot="1" x14ac:dyDescent="0.3">
      <c r="A26" s="53" t="s">
        <v>56</v>
      </c>
      <c r="B26" s="64"/>
      <c r="C26" s="54"/>
      <c r="D26" s="55">
        <f t="shared" ref="D26:G26" si="1">SUM(D10:D25)</f>
        <v>0</v>
      </c>
      <c r="E26" s="55">
        <f t="shared" si="1"/>
        <v>0</v>
      </c>
      <c r="F26" s="55">
        <f t="shared" si="1"/>
        <v>0</v>
      </c>
      <c r="G26" s="55">
        <f t="shared" si="1"/>
        <v>0</v>
      </c>
    </row>
    <row r="28" spans="1:7" ht="15" thickBot="1" x14ac:dyDescent="0.25"/>
    <row r="29" spans="1:7" ht="18.75" customHeight="1" thickBot="1" x14ac:dyDescent="0.25">
      <c r="A29" s="209" t="s">
        <v>57</v>
      </c>
      <c r="B29" s="210"/>
      <c r="C29" s="211"/>
      <c r="D29" s="212" t="s">
        <v>10</v>
      </c>
      <c r="E29" s="213"/>
      <c r="F29" s="213"/>
      <c r="G29" s="57"/>
    </row>
    <row r="30" spans="1:7" ht="15" x14ac:dyDescent="0.2">
      <c r="A30" s="56" t="s">
        <v>58</v>
      </c>
      <c r="B30" s="56"/>
      <c r="C30" s="56"/>
      <c r="D30" s="51" t="s">
        <v>14</v>
      </c>
      <c r="E30" s="51" t="s">
        <v>15</v>
      </c>
      <c r="F30" s="52" t="s">
        <v>16</v>
      </c>
      <c r="G30" s="51" t="s">
        <v>17</v>
      </c>
    </row>
    <row r="31" spans="1:7" x14ac:dyDescent="0.2">
      <c r="A31" s="84" t="s">
        <v>59</v>
      </c>
      <c r="D31" s="27">
        <f>SUMIF(A10:A21,"Match funding In-Kind",D10:D21)</f>
        <v>0</v>
      </c>
      <c r="E31" s="27">
        <f>SUMIF(A10:A21,"Match funding In-Kind",E10:E21)</f>
        <v>0</v>
      </c>
      <c r="F31" s="27">
        <f>SUMIF(A10:A21,"Match funding In-Kind",F10:F21)</f>
        <v>0</v>
      </c>
      <c r="G31" s="27">
        <f>SUMIF(A10:A21,"Match funding In-Kind",G10:G21)</f>
        <v>0</v>
      </c>
    </row>
    <row r="32" spans="1:7" ht="15" thickBot="1" x14ac:dyDescent="0.25">
      <c r="A32" s="85" t="s">
        <v>60</v>
      </c>
      <c r="D32" s="27">
        <f>SUMIF(A10:A21,"Match funding Cash",D10:D21)</f>
        <v>0</v>
      </c>
      <c r="E32" s="27">
        <f>SUMIF(A10:A21,"Match funding Cash",E10:E21)</f>
        <v>0</v>
      </c>
      <c r="F32" s="27">
        <f>SUMIF(A10:A21,"Match funding Cash",F10:F21)</f>
        <v>0</v>
      </c>
      <c r="G32" s="27">
        <f>SUMIF(A10:A21,"Match funding Cash",G10:G21)</f>
        <v>0</v>
      </c>
    </row>
    <row r="33" spans="1:16" ht="16.5" thickBot="1" x14ac:dyDescent="0.3">
      <c r="A33" s="53" t="s">
        <v>56</v>
      </c>
      <c r="B33" s="54"/>
      <c r="C33" s="54"/>
      <c r="D33" s="55">
        <f t="shared" ref="D33:G33" si="2">SUM(D31:D32)</f>
        <v>0</v>
      </c>
      <c r="E33" s="55">
        <f t="shared" si="2"/>
        <v>0</v>
      </c>
      <c r="F33" s="55">
        <f t="shared" si="2"/>
        <v>0</v>
      </c>
      <c r="G33" s="55">
        <f t="shared" si="2"/>
        <v>0</v>
      </c>
    </row>
    <row r="34" spans="1:16" ht="15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ht="15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ht="15" x14ac:dyDescent="0.25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</sheetData>
  <sheetProtection sheet="1" objects="1" scenarios="1"/>
  <protectedRanges>
    <protectedRange sqref="B10:F25" name="AdditionalEdit"/>
  </protectedRanges>
  <mergeCells count="8">
    <mergeCell ref="I4:J8"/>
    <mergeCell ref="L4:N8"/>
    <mergeCell ref="A5:G5"/>
    <mergeCell ref="A8:C8"/>
    <mergeCell ref="A29:C29"/>
    <mergeCell ref="D8:F8"/>
    <mergeCell ref="D29:F29"/>
    <mergeCell ref="A6:G6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F7C82F-75F2-4314-932A-98326E84DE5E}">
          <x14:formula1>
            <xm:f>'Disco 2 categories'!$A$44:$A$46</xm:f>
          </x14:formula1>
          <xm:sqref>B10:B25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07E5A-0B29-4003-B508-C62205730F24}">
  <sheetPr>
    <tabColor theme="7" tint="0.79998168889431442"/>
  </sheetPr>
  <dimension ref="A1:Q9"/>
  <sheetViews>
    <sheetView workbookViewId="0">
      <selection activeCell="C7" sqref="C7"/>
    </sheetView>
  </sheetViews>
  <sheetFormatPr defaultRowHeight="15" x14ac:dyDescent="0.25"/>
  <cols>
    <col min="3" max="3" width="12.5703125" customWidth="1"/>
  </cols>
  <sheetData>
    <row r="1" spans="1:17" ht="18" x14ac:dyDescent="0.25">
      <c r="A1" s="37" t="s">
        <v>129</v>
      </c>
    </row>
    <row r="2" spans="1:17" s="25" customFormat="1" ht="14.25" x14ac:dyDescent="0.2"/>
    <row r="3" spans="1:17" s="25" customFormat="1" ht="14.25" customHeight="1" x14ac:dyDescent="0.2">
      <c r="A3" s="25" t="s">
        <v>130</v>
      </c>
      <c r="O3" s="185" t="s">
        <v>51</v>
      </c>
      <c r="P3" s="186"/>
      <c r="Q3" s="187"/>
    </row>
    <row r="4" spans="1:17" s="25" customFormat="1" ht="14.25" x14ac:dyDescent="0.2">
      <c r="A4" s="25" t="s">
        <v>131</v>
      </c>
      <c r="O4" s="214"/>
      <c r="P4" s="215"/>
      <c r="Q4" s="216"/>
    </row>
    <row r="5" spans="1:17" s="25" customFormat="1" ht="15.75" customHeight="1" thickBot="1" x14ac:dyDescent="0.25">
      <c r="O5" s="188"/>
      <c r="P5" s="189"/>
      <c r="Q5" s="190"/>
    </row>
    <row r="6" spans="1:17" ht="15.75" customHeight="1" thickBot="1" x14ac:dyDescent="0.3">
      <c r="C6" s="117"/>
      <c r="D6" s="25" t="s">
        <v>97</v>
      </c>
    </row>
    <row r="8" spans="1:17" ht="15" customHeight="1" x14ac:dyDescent="0.25"/>
    <row r="9" spans="1:17" ht="15" customHeight="1" x14ac:dyDescent="0.25"/>
  </sheetData>
  <sheetProtection sheet="1" objects="1" scenarios="1"/>
  <protectedRanges>
    <protectedRange sqref="C6" name="CarbonInput"/>
  </protectedRanges>
  <mergeCells count="1">
    <mergeCell ref="O3:Q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ECC1C-2EC1-43D5-B1A0-FBE18707D8EE}">
  <sheetPr>
    <tabColor theme="4"/>
  </sheetPr>
  <dimension ref="A1"/>
  <sheetViews>
    <sheetView topLeftCell="XFD1048576" workbookViewId="0">
      <selection sqref="A1:XFD1048576"/>
    </sheetView>
  </sheetViews>
  <sheetFormatPr defaultColWidth="0" defaultRowHeight="15" customHeight="1" zeroHeight="1" x14ac:dyDescent="0.25"/>
  <cols>
    <col min="1" max="16384" width="9.140625" style="109" hidden="1"/>
  </cols>
  <sheetData/>
  <sheetProtection algorithmName="SHA-512" hashValue="9CJnfg6aL1jm0g59fquycQMyokgzZQF4H3zmA0xlQi5EZAXfmtYALcQIyD7YZ1mb5+FqUxtG3ovWJLgFOjvyBA==" saltValue="kR24/pPcgL/H4MOpmBr0kQ==" spinCount="100000" sheet="1" objects="1" scenarios="1"/>
  <pageMargins left="0.7" right="0.7" top="0.75" bottom="0.75" header="0.3" footer="0.3"/>
  <pageSetup paperSize="9" orientation="portrait" horizontalDpi="90" verticalDpi="9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9CA6B-97FA-4A0E-9718-B02682B5624B}">
  <sheetPr codeName="Sheet9">
    <tabColor theme="4" tint="0.59999389629810485"/>
  </sheetPr>
  <dimension ref="A1:L46"/>
  <sheetViews>
    <sheetView zoomScale="80" zoomScaleNormal="80" workbookViewId="0">
      <selection activeCell="G16" sqref="G16"/>
    </sheetView>
  </sheetViews>
  <sheetFormatPr defaultRowHeight="15" x14ac:dyDescent="0.25"/>
  <cols>
    <col min="1" max="1" width="45.5703125" bestFit="1" customWidth="1"/>
    <col min="2" max="2" width="14.140625" customWidth="1"/>
    <col min="3" max="3" width="14" customWidth="1"/>
    <col min="4" max="4" width="16.42578125" customWidth="1"/>
    <col min="5" max="6" width="17.7109375" customWidth="1"/>
    <col min="7" max="7" width="38.42578125" bestFit="1" customWidth="1"/>
    <col min="8" max="11" width="17.28515625" customWidth="1"/>
    <col min="12" max="12" width="10.7109375" customWidth="1"/>
  </cols>
  <sheetData>
    <row r="1" spans="1:12" ht="18.75" x14ac:dyDescent="0.3">
      <c r="A1" s="90" t="s">
        <v>106</v>
      </c>
    </row>
    <row r="4" spans="1:12" ht="15" customHeight="1" x14ac:dyDescent="0.25">
      <c r="B4" s="217" t="s">
        <v>90</v>
      </c>
      <c r="C4" s="218"/>
      <c r="D4" s="218"/>
      <c r="E4" s="218"/>
      <c r="F4" s="218"/>
      <c r="H4" s="217" t="s">
        <v>91</v>
      </c>
      <c r="I4" s="218"/>
      <c r="J4" s="218"/>
      <c r="K4" s="218"/>
      <c r="L4" s="218"/>
    </row>
    <row r="5" spans="1:12" ht="19.5" customHeight="1" x14ac:dyDescent="0.25">
      <c r="A5" s="75" t="s">
        <v>18</v>
      </c>
      <c r="B5" s="77" t="s">
        <v>14</v>
      </c>
      <c r="C5" s="77" t="s">
        <v>15</v>
      </c>
      <c r="D5" s="77" t="s">
        <v>16</v>
      </c>
      <c r="E5" s="77" t="s">
        <v>17</v>
      </c>
      <c r="F5" s="110" t="s">
        <v>118</v>
      </c>
      <c r="G5" s="76"/>
      <c r="H5" s="77" t="s">
        <v>14</v>
      </c>
      <c r="I5" s="77" t="s">
        <v>15</v>
      </c>
      <c r="J5" s="77" t="s">
        <v>16</v>
      </c>
      <c r="K5" s="77" t="s">
        <v>17</v>
      </c>
      <c r="L5" s="110" t="s">
        <v>118</v>
      </c>
    </row>
    <row r="6" spans="1:12" x14ac:dyDescent="0.25">
      <c r="A6" s="65" t="s">
        <v>61</v>
      </c>
      <c r="B6" s="83">
        <f>SUMIF('Project costs'!A8:A57,"Access and Transport - vehicle costs",'Project costs'!E8:E57)</f>
        <v>0</v>
      </c>
      <c r="C6" s="83">
        <f>SUMIF('Project costs'!A8:A57,"Access and Transport - vehicle costs",'Project costs'!F8:F57)</f>
        <v>0</v>
      </c>
      <c r="D6" s="83">
        <f>SUMIF('Project costs'!A8:A57,"Access and Transport - vehicle costs",'Project costs'!G8:G57)</f>
        <v>0</v>
      </c>
      <c r="E6" s="78">
        <f>SUM(B6:D6)</f>
        <v>0</v>
      </c>
      <c r="F6" s="120">
        <f>SUMIF('Project costs'!$A$8:$A$57,$A6,'Project costs'!$D$8:$D$57)</f>
        <v>0</v>
      </c>
      <c r="G6" s="66" t="s">
        <v>19</v>
      </c>
      <c r="H6" s="69">
        <f>SUM(B6:B8)</f>
        <v>0</v>
      </c>
      <c r="I6" s="69">
        <f>SUM(C6:C8)</f>
        <v>0</v>
      </c>
      <c r="J6" s="69">
        <f>SUM(D6:D8)</f>
        <v>0</v>
      </c>
      <c r="K6" s="69">
        <f>SUM(H6:J6)</f>
        <v>0</v>
      </c>
      <c r="L6" s="121">
        <f>SUM(F6:F8)</f>
        <v>0</v>
      </c>
    </row>
    <row r="7" spans="1:12" x14ac:dyDescent="0.25">
      <c r="A7" s="65" t="s">
        <v>62</v>
      </c>
      <c r="B7" s="83">
        <f>SUMIF('Project costs'!A8:A57,"Access and Transport - site access",'Project costs'!E8:E57)</f>
        <v>0</v>
      </c>
      <c r="C7" s="83">
        <f>SUMIF('Project costs'!A8:A57,"Access and Transport - site access",'Project costs'!F8:F57)</f>
        <v>0</v>
      </c>
      <c r="D7" s="83">
        <f>SUMIF('Project costs'!A8:A57,"Access and Transport - site access",'Project costs'!G8:G57)</f>
        <v>0</v>
      </c>
      <c r="E7" s="78">
        <f t="shared" ref="E7:E22" si="0">SUM(B7:D7)</f>
        <v>0</v>
      </c>
      <c r="F7" s="120">
        <f>SUMIF('Project costs'!$A$8:$A$57,$A7,'Project costs'!$D$8:$D$57)</f>
        <v>0</v>
      </c>
      <c r="G7" s="71"/>
      <c r="H7" s="71"/>
      <c r="I7" s="71"/>
      <c r="J7" s="71"/>
      <c r="K7" s="71"/>
      <c r="L7" s="122"/>
    </row>
    <row r="8" spans="1:12" x14ac:dyDescent="0.25">
      <c r="A8" s="65" t="s">
        <v>63</v>
      </c>
      <c r="B8" s="83">
        <f>SUMIF('Project costs'!A8:A57,"Access and Transport - community access",'Project costs'!E8:E57)</f>
        <v>0</v>
      </c>
      <c r="C8" s="83">
        <f>SUMIF('Project costs'!A8:A57,"Access and Transport - community access",'Project costs'!F8:F57)</f>
        <v>0</v>
      </c>
      <c r="D8" s="83">
        <f>SUMIF('Project costs'!A8:A57,"Access and Transport - community access",'Project costs'!G8:G57)</f>
        <v>0</v>
      </c>
      <c r="E8" s="78">
        <f t="shared" si="0"/>
        <v>0</v>
      </c>
      <c r="F8" s="120">
        <f>SUMIF('Project costs'!$A$8:$A$57,$A8,'Project costs'!$D$8:$D$57)</f>
        <v>0</v>
      </c>
      <c r="G8" s="71"/>
      <c r="H8" s="71"/>
      <c r="I8" s="71"/>
      <c r="J8" s="71"/>
      <c r="K8" s="71"/>
      <c r="L8" s="122"/>
    </row>
    <row r="9" spans="1:12" x14ac:dyDescent="0.25">
      <c r="A9" s="65" t="s">
        <v>64</v>
      </c>
      <c r="B9" s="83">
        <f>SUMIF('Project costs'!A8:A57,"Monitoring &amp; survey - hydrology",'Project costs'!E8:E57)</f>
        <v>0</v>
      </c>
      <c r="C9" s="83">
        <f>SUMIF('Project costs'!A8:A57,"Monitoring &amp; survey - hydrology",'Project costs'!F8:F57)</f>
        <v>0</v>
      </c>
      <c r="D9" s="83">
        <f>SUMIF('Project costs'!A8:A57,"Monitoring &amp; survey - hydrology",'Project costs'!G8:G57)</f>
        <v>0</v>
      </c>
      <c r="E9" s="78">
        <f t="shared" si="0"/>
        <v>0</v>
      </c>
      <c r="F9" s="120">
        <f>SUMIF('Project costs'!$A$8:$A$57,$A9,'Project costs'!$D$8:$D$57)</f>
        <v>0</v>
      </c>
      <c r="G9" s="66" t="s">
        <v>20</v>
      </c>
      <c r="H9" s="69">
        <f>SUM(B9:B17)</f>
        <v>0</v>
      </c>
      <c r="I9" s="69">
        <f>SUM(C9:C17)</f>
        <v>0</v>
      </c>
      <c r="J9" s="69">
        <f>SUM(D9:D17)</f>
        <v>0</v>
      </c>
      <c r="K9" s="69">
        <f>SUM(H9:J9)</f>
        <v>0</v>
      </c>
      <c r="L9" s="121">
        <f>SUM(F9:F17)</f>
        <v>0</v>
      </c>
    </row>
    <row r="10" spans="1:12" x14ac:dyDescent="0.25">
      <c r="A10" s="65" t="s">
        <v>65</v>
      </c>
      <c r="B10" s="83">
        <f>SUMIF('Project costs'!A8:A57,"Monitoring &amp; survey - vegetation",'Project costs'!E8:E57)</f>
        <v>0</v>
      </c>
      <c r="C10" s="83">
        <f>SUMIF('Project costs'!A8:A57,"Monitoring &amp; survey - vegetation",'Project costs'!F8:F57)</f>
        <v>0</v>
      </c>
      <c r="D10" s="83">
        <f>SUMIF('Project costs'!A8:A57,"Monitoring &amp; survey - vegetation",'Project costs'!G8:G57)</f>
        <v>0</v>
      </c>
      <c r="E10" s="78">
        <f t="shared" si="0"/>
        <v>0</v>
      </c>
      <c r="F10" s="120">
        <f>SUMIF('Project costs'!$A$8:$A$57,$A10,'Project costs'!$D$8:$D$57)</f>
        <v>0</v>
      </c>
      <c r="G10" s="71"/>
      <c r="H10" s="71"/>
      <c r="I10" s="71"/>
      <c r="J10" s="71"/>
      <c r="K10" s="71"/>
      <c r="L10" s="122"/>
    </row>
    <row r="11" spans="1:12" x14ac:dyDescent="0.25">
      <c r="A11" s="65" t="s">
        <v>66</v>
      </c>
      <c r="B11" s="83">
        <f>SUMIF('Project costs'!A8:A57,"Monitoring &amp; survey - peat depth/mapping",'Project costs'!E8:E57)</f>
        <v>0</v>
      </c>
      <c r="C11" s="83">
        <f>SUMIF('Project costs'!A8:A57,"Monitoring &amp; survey - peat depth/mapping",'Project costs'!F8:F57)</f>
        <v>0</v>
      </c>
      <c r="D11" s="83">
        <f>SUMIF('Project costs'!A8:A57,"Monitoring &amp; survey - peat depth/mapping",'Project costs'!G8:G57)</f>
        <v>0</v>
      </c>
      <c r="E11" s="78">
        <f t="shared" si="0"/>
        <v>0</v>
      </c>
      <c r="F11" s="120">
        <f>SUMIF('Project costs'!$A$8:$A$57,$A11,'Project costs'!$D$8:$D$57)</f>
        <v>0</v>
      </c>
      <c r="G11" s="71"/>
      <c r="H11" s="71"/>
      <c r="I11" s="71"/>
      <c r="J11" s="71"/>
      <c r="K11" s="71"/>
      <c r="L11" s="122"/>
    </row>
    <row r="12" spans="1:12" x14ac:dyDescent="0.25">
      <c r="A12" s="65" t="s">
        <v>95</v>
      </c>
      <c r="B12" s="83">
        <f>SUMIF('Project costs'!A8:A57,"Monitoring &amp; survey - unexploded ordnance",'Project costs'!E8:E57)</f>
        <v>0</v>
      </c>
      <c r="C12" s="83">
        <f>SUMIF('Project costs'!A8:A57,"Monitoring &amp; survey - unexploded ordnance",'Project costs'!F8:F57)</f>
        <v>0</v>
      </c>
      <c r="D12" s="83">
        <f>SUMIF('Project costs'!A8:A57,"Monitoring &amp; survey - unexploded ordnance",'Project costs'!G8:G57)</f>
        <v>0</v>
      </c>
      <c r="E12" s="78">
        <f t="shared" si="0"/>
        <v>0</v>
      </c>
      <c r="F12" s="120">
        <f>SUMIF('Project costs'!$A$8:$A$57,$A12,'Project costs'!$D$8:$D$57)</f>
        <v>0</v>
      </c>
      <c r="G12" s="71"/>
      <c r="H12" s="71"/>
      <c r="I12" s="71"/>
      <c r="J12" s="71"/>
      <c r="K12" s="71"/>
      <c r="L12" s="122"/>
    </row>
    <row r="13" spans="1:12" x14ac:dyDescent="0.25">
      <c r="A13" s="65" t="s">
        <v>67</v>
      </c>
      <c r="B13" s="83">
        <f>SUMIF('Project costs'!A8:A57,"Monitoring &amp; survey - Eyes on the Bog",'Project costs'!E8:E57)</f>
        <v>0</v>
      </c>
      <c r="C13" s="83">
        <f>SUMIF('Project costs'!A8:A57,"Monitoring &amp; survey - Eyes on the Bog",'Project costs'!F8:F57)</f>
        <v>0</v>
      </c>
      <c r="D13" s="83">
        <f>SUMIF('Project costs'!A8:A57,"Monitoring &amp; survey - Eyes on the Bog",'Project costs'!G8:G57)</f>
        <v>0</v>
      </c>
      <c r="E13" s="78">
        <f t="shared" si="0"/>
        <v>0</v>
      </c>
      <c r="F13" s="120">
        <f>SUMIF('Project costs'!$A$8:$A$57,$A13,'Project costs'!$D$8:$D$57)</f>
        <v>0</v>
      </c>
      <c r="G13" s="71"/>
      <c r="H13" s="71"/>
      <c r="I13" s="71"/>
      <c r="J13" s="71"/>
      <c r="K13" s="71"/>
      <c r="L13" s="122"/>
    </row>
    <row r="14" spans="1:12" x14ac:dyDescent="0.25">
      <c r="A14" s="65" t="s">
        <v>92</v>
      </c>
      <c r="B14" s="83">
        <f>SUMIF('Project costs'!A8:A57,"Monitoring &amp; survey - fixed point photography",'Project costs'!E8:E57)</f>
        <v>0</v>
      </c>
      <c r="C14" s="83">
        <f>SUMIF('Project costs'!A8:A57,"Monitoring &amp; survey - fixed point photography",'Project costs'!F8:F57)</f>
        <v>0</v>
      </c>
      <c r="D14" s="83">
        <f>SUMIF('Project costs'!A8:A57,"Monitoring &amp; survey - fixed point photography",'Project costs'!G8:G57)</f>
        <v>0</v>
      </c>
      <c r="E14" s="78">
        <f t="shared" si="0"/>
        <v>0</v>
      </c>
      <c r="F14" s="120">
        <f>SUMIF('Project costs'!$A$8:$A$57,$A14,'Project costs'!$D$8:$D$57)</f>
        <v>0</v>
      </c>
      <c r="G14" s="71"/>
      <c r="H14" s="71"/>
      <c r="I14" s="71"/>
      <c r="J14" s="71"/>
      <c r="K14" s="71"/>
      <c r="L14" s="122"/>
    </row>
    <row r="15" spans="1:12" x14ac:dyDescent="0.25">
      <c r="A15" s="65" t="s">
        <v>68</v>
      </c>
      <c r="B15" s="83">
        <f>SUMIF('Project costs'!A8:A57,"Monitoring &amp; survey - unmanned aerial vehicle",'Project costs'!E8:E57)</f>
        <v>0</v>
      </c>
      <c r="C15" s="83">
        <f>SUMIF('Project costs'!A8:A57,"Monitoring &amp; survey - unmanned aerial vehicle",'Project costs'!F8:F57)</f>
        <v>0</v>
      </c>
      <c r="D15" s="83">
        <f>SUMIF('Project costs'!A8:A57,"Monitoring &amp; survey - unmanned aerial vehicle",'Project costs'!G8:G57)</f>
        <v>0</v>
      </c>
      <c r="E15" s="78">
        <f t="shared" si="0"/>
        <v>0</v>
      </c>
      <c r="F15" s="120">
        <f>SUMIF('Project costs'!$A$8:$A$57,$A15,'Project costs'!$D$8:$D$57)</f>
        <v>0</v>
      </c>
      <c r="G15" s="71"/>
      <c r="H15" s="71"/>
      <c r="I15" s="71"/>
      <c r="J15" s="71"/>
      <c r="K15" s="71"/>
      <c r="L15" s="122"/>
    </row>
    <row r="16" spans="1:12" x14ac:dyDescent="0.25">
      <c r="A16" s="91" t="s">
        <v>69</v>
      </c>
      <c r="B16" s="106">
        <f>SUMIF('Project costs'!A8:A57,"Monitoring &amp; survey - monitoring equipment",'Project costs'!E8:E57)</f>
        <v>0</v>
      </c>
      <c r="C16" s="106">
        <f>SUMIF('Project costs'!A8:A57,"Monitoring &amp; survey - monitoring equipment",'Project costs'!F8:F57)</f>
        <v>0</v>
      </c>
      <c r="D16" s="106">
        <f>SUMIF('Project costs'!A8:A57,"Monitoring &amp; survey - monitoring equipment",'Project costs'!G8:G57)</f>
        <v>0</v>
      </c>
      <c r="E16" s="107">
        <f t="shared" si="0"/>
        <v>0</v>
      </c>
      <c r="F16" s="120">
        <f>SUMIF('Project costs'!$A$8:$A$57,$A16,'Project costs'!$D$8:$D$57)</f>
        <v>0</v>
      </c>
      <c r="G16" s="108"/>
      <c r="H16" s="71"/>
      <c r="I16" s="71"/>
      <c r="J16" s="71"/>
      <c r="K16" s="71"/>
      <c r="L16" s="122"/>
    </row>
    <row r="17" spans="1:12" x14ac:dyDescent="0.25">
      <c r="A17" s="91" t="s">
        <v>70</v>
      </c>
      <c r="B17" s="106">
        <f>SUMIF('Project costs'!A8:A57,"Monitoring &amp; survey - protected flora and fauna",'Project costs'!E8:E57)</f>
        <v>0</v>
      </c>
      <c r="C17" s="106">
        <f>SUMIF('Project costs'!A8:A57,"Monitoring &amp; survey - protected flora and fauna",'Project costs'!F8:F57)</f>
        <v>0</v>
      </c>
      <c r="D17" s="106">
        <f>SUMIF('Project costs'!A8:A57,"Monitoring &amp; survey - protected flora and fauna",'Project costs'!G8:G57)</f>
        <v>0</v>
      </c>
      <c r="E17" s="107">
        <f t="shared" si="0"/>
        <v>0</v>
      </c>
      <c r="F17" s="120">
        <f>SUMIF('Project costs'!$A$8:$A$57,$A17,'Project costs'!$D$8:$D$57)</f>
        <v>0</v>
      </c>
      <c r="G17" s="108"/>
      <c r="H17" s="71"/>
      <c r="I17" s="71"/>
      <c r="J17" s="71"/>
      <c r="K17" s="71"/>
      <c r="L17" s="122"/>
    </row>
    <row r="18" spans="1:12" x14ac:dyDescent="0.25">
      <c r="A18" s="91" t="s">
        <v>107</v>
      </c>
      <c r="B18" s="106">
        <f>SUMIF('Project costs'!A8:A57,"Monitoring &amp; survey - feasibility studies",'Project costs'!E8:E57)</f>
        <v>0</v>
      </c>
      <c r="C18" s="106">
        <f>SUMIF('Project costs'!A8:A57,"Monitoring &amp; survey - feasibility studies",'Project costs'!F8:F57)</f>
        <v>0</v>
      </c>
      <c r="D18" s="106">
        <f>SUMIF('Project costs'!A8:A57,"Monitoring &amp; survey - feasibility studies",'Project costs'!G8:G57)</f>
        <v>0</v>
      </c>
      <c r="E18" s="107">
        <f t="shared" si="0"/>
        <v>0</v>
      </c>
      <c r="F18" s="120">
        <f>SUMIF('Project costs'!$A$8:$A$57,$A18,'Project costs'!$D$8:$D$57)</f>
        <v>0</v>
      </c>
      <c r="G18" s="91" t="s">
        <v>107</v>
      </c>
      <c r="H18" s="69">
        <f t="shared" ref="H18:J19" si="1">B18</f>
        <v>0</v>
      </c>
      <c r="I18" s="69">
        <f t="shared" si="1"/>
        <v>0</v>
      </c>
      <c r="J18" s="69">
        <f t="shared" si="1"/>
        <v>0</v>
      </c>
      <c r="K18" s="69">
        <f>SUM(H18:J18)</f>
        <v>0</v>
      </c>
      <c r="L18" s="121">
        <f>F18</f>
        <v>0</v>
      </c>
    </row>
    <row r="19" spans="1:12" x14ac:dyDescent="0.25">
      <c r="A19" s="65" t="s">
        <v>71</v>
      </c>
      <c r="B19" s="83">
        <f>SUMIF('Project costs'!A8:A57,"Environmental permissions &amp; consents - HEA",'Project costs'!E8:E57)</f>
        <v>0</v>
      </c>
      <c r="C19" s="83">
        <f>SUMIF('Project costs'!A8:A57,"Environmental permissions &amp; consents - HEA",'Project costs'!F8:F57)</f>
        <v>0</v>
      </c>
      <c r="D19" s="83">
        <f>SUMIF('Project costs'!A8:A57,"Environmental permissions &amp; consents - HEA",'Project costs'!G8:G57)</f>
        <v>0</v>
      </c>
      <c r="E19" s="78">
        <f t="shared" si="0"/>
        <v>0</v>
      </c>
      <c r="F19" s="120">
        <f>SUMIF('Project costs'!$A$8:$A$57,$A19,'Project costs'!$D$8:$D$57)</f>
        <v>0</v>
      </c>
      <c r="G19" s="66" t="s">
        <v>21</v>
      </c>
      <c r="H19" s="69">
        <f t="shared" si="1"/>
        <v>0</v>
      </c>
      <c r="I19" s="69">
        <f t="shared" si="1"/>
        <v>0</v>
      </c>
      <c r="J19" s="69">
        <f t="shared" si="1"/>
        <v>0</v>
      </c>
      <c r="K19" s="69">
        <f>SUM(H19:J19)</f>
        <v>0</v>
      </c>
      <c r="L19" s="121">
        <f>F19</f>
        <v>0</v>
      </c>
    </row>
    <row r="20" spans="1:12" x14ac:dyDescent="0.25">
      <c r="A20" s="65" t="s">
        <v>72</v>
      </c>
      <c r="B20" s="83">
        <f>SUMIF('Project costs'!A8:A57,"Machinery/equipment - hire",'Project costs'!E8:E57)</f>
        <v>0</v>
      </c>
      <c r="C20" s="83">
        <f>SUMIF('Project costs'!A8:A57,"Machinery/equipment - hire",'Project costs'!F8:F57)</f>
        <v>0</v>
      </c>
      <c r="D20" s="83">
        <f>SUMIF('Project costs'!A8:A57,"Machinery/equipment - hire",'Project costs'!G8:G57)</f>
        <v>0</v>
      </c>
      <c r="E20" s="78">
        <f t="shared" si="0"/>
        <v>0</v>
      </c>
      <c r="F20" s="120">
        <f>SUMIF('Project costs'!$A$8:$A$57,$A20,'Project costs'!$D$8:$D$57)</f>
        <v>0</v>
      </c>
      <c r="G20" s="66" t="s">
        <v>22</v>
      </c>
      <c r="H20" s="69">
        <f>SUM(B20:B21)</f>
        <v>0</v>
      </c>
      <c r="I20" s="69">
        <f>SUM(C20:C21)</f>
        <v>0</v>
      </c>
      <c r="J20" s="69">
        <f>SUM(D20:D21)</f>
        <v>0</v>
      </c>
      <c r="K20" s="69">
        <f>SUM(H20:J20)</f>
        <v>0</v>
      </c>
      <c r="L20" s="121">
        <f>SUM(F20:F21)</f>
        <v>0</v>
      </c>
    </row>
    <row r="21" spans="1:12" x14ac:dyDescent="0.25">
      <c r="A21" s="65" t="s">
        <v>73</v>
      </c>
      <c r="B21" s="83">
        <f>SUMIF('Project costs'!A8:A57,"Machinery/equipment - purchase",'Project costs'!E8:E57)</f>
        <v>0</v>
      </c>
      <c r="C21" s="83">
        <f>SUMIF('Project costs'!A8:A57,"Machinery/equipment - purchase",'Project costs'!F8:F57)</f>
        <v>0</v>
      </c>
      <c r="D21" s="83">
        <f>SUMIF('Project costs'!A8:A57,"Machinery/equipment - purchase",'Project costs'!G8:G57)</f>
        <v>0</v>
      </c>
      <c r="E21" s="78">
        <f t="shared" si="0"/>
        <v>0</v>
      </c>
      <c r="F21" s="120">
        <f>SUMIF('Project costs'!$A$8:$A$57,$A21,'Project costs'!$D$8:$D$57)</f>
        <v>0</v>
      </c>
      <c r="G21" s="71"/>
      <c r="H21" s="71"/>
      <c r="I21" s="71"/>
      <c r="J21" s="71"/>
      <c r="K21" s="71"/>
      <c r="L21" s="122"/>
    </row>
    <row r="22" spans="1:12" x14ac:dyDescent="0.25">
      <c r="A22" s="91" t="s">
        <v>23</v>
      </c>
      <c r="B22" s="83">
        <f>SUMIF('Project costs'!A8:A57,"Peatland Code",'Project costs'!E8:E57)</f>
        <v>0</v>
      </c>
      <c r="C22" s="83">
        <f>SUMIF('Project costs'!A8:A57,"Peatland Code",'Project costs'!F8:F57)</f>
        <v>0</v>
      </c>
      <c r="D22" s="83">
        <f>SUMIF('Project costs'!A8:A57,"Peatland Code",'Project costs'!G8:G57)</f>
        <v>0</v>
      </c>
      <c r="E22" s="78">
        <f t="shared" si="0"/>
        <v>0</v>
      </c>
      <c r="F22" s="120">
        <f>SUMIF('Project costs'!$A$8:$A$57,$A22,'Project costs'!$D$8:$D$57)</f>
        <v>0</v>
      </c>
      <c r="G22" s="73" t="s">
        <v>23</v>
      </c>
      <c r="H22" s="69">
        <f>B22</f>
        <v>0</v>
      </c>
      <c r="I22" s="69">
        <f>C22</f>
        <v>0</v>
      </c>
      <c r="J22" s="69">
        <f>D22</f>
        <v>0</v>
      </c>
      <c r="K22" s="69">
        <f>SUM(H22:J22)</f>
        <v>0</v>
      </c>
      <c r="L22" s="121">
        <f>F22</f>
        <v>0</v>
      </c>
    </row>
    <row r="23" spans="1:12" x14ac:dyDescent="0.25">
      <c r="A23" s="74" t="s">
        <v>24</v>
      </c>
      <c r="B23" s="79">
        <f>SUM(B6:B22)</f>
        <v>0</v>
      </c>
      <c r="C23" s="79">
        <f>SUM(C6:C22)</f>
        <v>0</v>
      </c>
      <c r="D23" s="79">
        <f>SUM(D6:D22)</f>
        <v>0</v>
      </c>
      <c r="E23" s="79">
        <f>SUM(E6:E22)</f>
        <v>0</v>
      </c>
      <c r="F23" s="119"/>
      <c r="G23" s="71"/>
      <c r="H23" s="72">
        <f>SUM(H6:H22)</f>
        <v>0</v>
      </c>
      <c r="I23" s="72">
        <f>SUM(I6:I22)</f>
        <v>0</v>
      </c>
      <c r="J23" s="72">
        <f>SUM(J6:J22)</f>
        <v>0</v>
      </c>
      <c r="K23" s="72">
        <f>SUM(K6:K22)</f>
        <v>0</v>
      </c>
      <c r="L23" s="122"/>
    </row>
    <row r="24" spans="1:12" ht="21.75" customHeight="1" x14ac:dyDescent="0.25">
      <c r="A24" s="75" t="s">
        <v>25</v>
      </c>
      <c r="B24" s="77" t="s">
        <v>14</v>
      </c>
      <c r="C24" s="77" t="s">
        <v>15</v>
      </c>
      <c r="D24" s="77" t="s">
        <v>16</v>
      </c>
      <c r="E24" s="77" t="s">
        <v>17</v>
      </c>
      <c r="F24" s="110"/>
      <c r="G24" s="76"/>
      <c r="H24" s="77" t="s">
        <v>14</v>
      </c>
      <c r="I24" s="77" t="s">
        <v>15</v>
      </c>
      <c r="J24" s="77" t="s">
        <v>16</v>
      </c>
      <c r="K24" s="77" t="s">
        <v>17</v>
      </c>
      <c r="L24" s="122"/>
    </row>
    <row r="25" spans="1:12" x14ac:dyDescent="0.25">
      <c r="A25" s="65" t="s">
        <v>77</v>
      </c>
      <c r="B25" s="83">
        <f>SUMIF('Project costs'!A8:A57,"Staff costs - recruitment",'Project costs'!E8:E57)</f>
        <v>0</v>
      </c>
      <c r="C25" s="83">
        <f>SUMIF('Project costs'!A8:A57,"Staff costs - recruitment",'Project costs'!F8:F57)</f>
        <v>0</v>
      </c>
      <c r="D25" s="83">
        <f>SUMIF('Project costs'!A8:A57,"Staff costs - recruitment",'Project costs'!G8:G57)</f>
        <v>0</v>
      </c>
      <c r="E25" s="78">
        <f>SUM(B25:D25)</f>
        <v>0</v>
      </c>
      <c r="F25" s="120">
        <f>SUMIF('Project costs'!$A$8:$A$57,$A25,'Project costs'!$D$8:$D$57)</f>
        <v>0</v>
      </c>
      <c r="G25" s="66" t="s">
        <v>26</v>
      </c>
      <c r="H25" s="69">
        <f>SUM(B25:B31)</f>
        <v>0</v>
      </c>
      <c r="I25" s="69">
        <f>SUM(C25:C31)</f>
        <v>0</v>
      </c>
      <c r="J25" s="69">
        <f>SUM(D25:D31)</f>
        <v>0</v>
      </c>
      <c r="K25" s="69">
        <f>SUM(H25:J25)</f>
        <v>0</v>
      </c>
      <c r="L25" s="121">
        <f>SUM(F25:F31)</f>
        <v>0</v>
      </c>
    </row>
    <row r="26" spans="1:12" x14ac:dyDescent="0.25">
      <c r="A26" s="65" t="s">
        <v>78</v>
      </c>
      <c r="B26" s="83">
        <f>SUMIF('Project costs'!A8:A57,"Staff costs - salaries",'Project costs'!E8:E57)</f>
        <v>0</v>
      </c>
      <c r="C26" s="83">
        <f>SUMIF('Project costs'!A8:A57,"Staff costs - salaries",'Project costs'!F8:F57)</f>
        <v>0</v>
      </c>
      <c r="D26" s="83">
        <f>SUMIF('Project costs'!A8:A57,"Staff costs - salaries",'Project costs'!G8:G57)</f>
        <v>0</v>
      </c>
      <c r="E26" s="78">
        <f t="shared" ref="E26:E39" si="2">SUM(B26:D26)</f>
        <v>0</v>
      </c>
      <c r="F26" s="120">
        <f>SUMIF('Project costs'!$A$8:$A$57,$A26,'Project costs'!$D$8:$D$57)</f>
        <v>0</v>
      </c>
      <c r="G26" s="71"/>
      <c r="H26" s="71"/>
      <c r="I26" s="71"/>
      <c r="J26" s="71"/>
      <c r="K26" s="71"/>
      <c r="L26" s="122"/>
    </row>
    <row r="27" spans="1:12" x14ac:dyDescent="0.25">
      <c r="A27" s="65" t="s">
        <v>79</v>
      </c>
      <c r="B27" s="83">
        <f>SUMIF('Project costs'!A8:A57,"Staff costs - overheads",'Project costs'!E8:E57)</f>
        <v>0</v>
      </c>
      <c r="C27" s="83">
        <f>SUMIF('Project costs'!A8:A57,"Staff costs - overheads",'Project costs'!F8:F57)</f>
        <v>0</v>
      </c>
      <c r="D27" s="83">
        <f>SUMIF('Project costs'!A8:A57,"Staff costs - overheads",'Project costs'!G8:G57)</f>
        <v>0</v>
      </c>
      <c r="E27" s="78">
        <f t="shared" si="2"/>
        <v>0</v>
      </c>
      <c r="F27" s="120">
        <f>SUMIF('Project costs'!$A$8:$A$57,$A27,'Project costs'!$D$8:$D$57)</f>
        <v>0</v>
      </c>
      <c r="G27" s="71"/>
      <c r="H27" s="71"/>
      <c r="I27" s="71"/>
      <c r="J27" s="71"/>
      <c r="K27" s="71"/>
      <c r="L27" s="122"/>
    </row>
    <row r="28" spans="1:12" x14ac:dyDescent="0.25">
      <c r="A28" s="65" t="s">
        <v>80</v>
      </c>
      <c r="B28" s="83">
        <f>SUMIF('Project costs'!A8:A57,"Staff costs - supervision/contract management",'Project costs'!E8:E57)</f>
        <v>0</v>
      </c>
      <c r="C28" s="83">
        <f>SUMIF('Project costs'!A8:A57,"Staff costs - supervision/contract management",'Project costs'!F8:F57)</f>
        <v>0</v>
      </c>
      <c r="D28" s="83">
        <f>SUMIF('Project costs'!A8:A57,"Staff costs - supervision/contract management",'Project costs'!G8:G57)</f>
        <v>0</v>
      </c>
      <c r="E28" s="78">
        <f t="shared" si="2"/>
        <v>0</v>
      </c>
      <c r="F28" s="120">
        <f>SUMIF('Project costs'!$A$8:$A$57,$A28,'Project costs'!$D$8:$D$57)</f>
        <v>0</v>
      </c>
      <c r="G28" s="71"/>
      <c r="H28" s="71"/>
      <c r="I28" s="71"/>
      <c r="J28" s="71"/>
      <c r="K28" s="71"/>
      <c r="L28" s="122"/>
    </row>
    <row r="29" spans="1:12" x14ac:dyDescent="0.25">
      <c r="A29" s="65" t="s">
        <v>81</v>
      </c>
      <c r="B29" s="83">
        <f>SUMIF('Project costs'!A8:A57,"Staff costs - travel and expenses",'Project costs'!E8:E57)</f>
        <v>0</v>
      </c>
      <c r="C29" s="83">
        <f>SUMIF('Project costs'!A8:A57,"Staff costs - travel and expenses",'Project costs'!F8:F57)</f>
        <v>0</v>
      </c>
      <c r="D29" s="83">
        <f>SUMIF('Project costs'!A8:A57,"Staff costs - travel and expenses",'Project costs'!G8:G57)</f>
        <v>0</v>
      </c>
      <c r="E29" s="78">
        <f t="shared" si="2"/>
        <v>0</v>
      </c>
      <c r="F29" s="120">
        <f>SUMIF('Project costs'!$A$8:$A$57,$A29,'Project costs'!$D$8:$D$57)</f>
        <v>0</v>
      </c>
      <c r="G29" s="71"/>
      <c r="H29" s="71"/>
      <c r="I29" s="71"/>
      <c r="J29" s="71"/>
      <c r="K29" s="71"/>
      <c r="L29" s="122"/>
    </row>
    <row r="30" spans="1:12" x14ac:dyDescent="0.25">
      <c r="A30" s="65" t="s">
        <v>82</v>
      </c>
      <c r="B30" s="83">
        <f>SUMIF('Project costs'!A8:A57,"Staff costs - equipment (IT/PPE etc)",'Project costs'!E8:E57)</f>
        <v>0</v>
      </c>
      <c r="C30" s="83">
        <f>SUMIF('Project costs'!A8:A57,"Staff costs - equipment (IT/PPE etc)",'Project costs'!F8:F57)</f>
        <v>0</v>
      </c>
      <c r="D30" s="83">
        <f>SUMIF('Project costs'!A8:A57,"Staff costs - equipment (IT/PPE etc)",'Project costs'!G8:G57)</f>
        <v>0</v>
      </c>
      <c r="E30" s="78">
        <f t="shared" si="2"/>
        <v>0</v>
      </c>
      <c r="F30" s="120">
        <f>SUMIF('Project costs'!$A$8:$A$57,$A30,'Project costs'!$D$8:$D$57)</f>
        <v>0</v>
      </c>
      <c r="G30" s="71"/>
      <c r="H30" s="71"/>
      <c r="I30" s="71"/>
      <c r="J30" s="71"/>
      <c r="K30" s="71"/>
      <c r="L30" s="122"/>
    </row>
    <row r="31" spans="1:12" x14ac:dyDescent="0.25">
      <c r="A31" s="65" t="s">
        <v>83</v>
      </c>
      <c r="B31" s="83">
        <f>SUMIF('Project costs'!A8:A57,"Staff costs - training",'Project costs'!E8:E57)</f>
        <v>0</v>
      </c>
      <c r="C31" s="83">
        <f>SUMIF('Project costs'!A8:A57,"Staff costs - training",'Project costs'!F8:F57)</f>
        <v>0</v>
      </c>
      <c r="D31" s="83">
        <f>SUMIF('Project costs'!A8:A57,"Staff costs - training",'Project costs'!G8:G57)</f>
        <v>0</v>
      </c>
      <c r="E31" s="78">
        <f t="shared" si="2"/>
        <v>0</v>
      </c>
      <c r="F31" s="120">
        <f>SUMIF('Project costs'!$A$8:$A$57,$A31,'Project costs'!$D$8:$D$57)</f>
        <v>0</v>
      </c>
      <c r="G31" s="71"/>
      <c r="H31" s="71"/>
      <c r="I31" s="71"/>
      <c r="J31" s="71"/>
      <c r="K31" s="71"/>
      <c r="L31" s="122"/>
    </row>
    <row r="32" spans="1:12" x14ac:dyDescent="0.25">
      <c r="A32" s="65" t="s">
        <v>84</v>
      </c>
      <c r="B32" s="83">
        <f>SUMIF('Project costs'!A8:A57,"Volunteer costs - time",'Project costs'!E8:E57)</f>
        <v>0</v>
      </c>
      <c r="C32" s="83">
        <f>SUMIF('Project costs'!A8:A57,"Volunteer costs - time",'Project costs'!F8:F57)</f>
        <v>0</v>
      </c>
      <c r="D32" s="83">
        <f>SUMIF('Project costs'!A8:A57,"Volunteer costs - time",'Project costs'!G8:G57)</f>
        <v>0</v>
      </c>
      <c r="E32" s="78">
        <f t="shared" si="2"/>
        <v>0</v>
      </c>
      <c r="F32" s="120">
        <f>SUMIF('Project costs'!$A$8:$A$57,$A32,'Project costs'!$D$8:$D$57)</f>
        <v>0</v>
      </c>
      <c r="G32" s="66" t="s">
        <v>27</v>
      </c>
      <c r="H32" s="69">
        <f>SUM(B32:B35)</f>
        <v>0</v>
      </c>
      <c r="I32" s="69">
        <f>SUM(C32:C35)</f>
        <v>0</v>
      </c>
      <c r="J32" s="69">
        <f>SUM(D32:D35)</f>
        <v>0</v>
      </c>
      <c r="K32" s="69">
        <f>SUM(H32:J32)</f>
        <v>0</v>
      </c>
      <c r="L32" s="121">
        <f>SUM(F32:F35)</f>
        <v>0</v>
      </c>
    </row>
    <row r="33" spans="1:12" x14ac:dyDescent="0.25">
      <c r="A33" s="65" t="s">
        <v>85</v>
      </c>
      <c r="B33" s="83">
        <f>SUMIF('Project costs'!A8:A57,"Volunteer costs - expenses",'Project costs'!E8:E57)</f>
        <v>0</v>
      </c>
      <c r="C33" s="83">
        <f>SUMIF('Project costs'!A8:A57,"Volunteer costs - expenses",'Project costs'!F8:F57)</f>
        <v>0</v>
      </c>
      <c r="D33" s="83">
        <f>SUMIF('Project costs'!A8:A57,"Volunteer costs - expenses",'Project costs'!G8:G57)</f>
        <v>0</v>
      </c>
      <c r="E33" s="78">
        <f t="shared" si="2"/>
        <v>0</v>
      </c>
      <c r="F33" s="120">
        <f>SUMIF('Project costs'!$A$8:$A$57,$A33,'Project costs'!$D$8:$D$57)</f>
        <v>0</v>
      </c>
      <c r="G33" s="71"/>
      <c r="H33" s="71"/>
      <c r="I33" s="71"/>
      <c r="J33" s="71"/>
      <c r="K33" s="71"/>
      <c r="L33" s="122"/>
    </row>
    <row r="34" spans="1:12" x14ac:dyDescent="0.25">
      <c r="A34" s="65" t="s">
        <v>86</v>
      </c>
      <c r="B34" s="83">
        <f>SUMIF('Project costs'!A8:A57,"Volunteer costs - equipment",'Project costs'!E8:E57)</f>
        <v>0</v>
      </c>
      <c r="C34" s="83">
        <f>SUMIF('Project costs'!A8:A57,"Volunteer costs - equipment",'Project costs'!F8:F57)</f>
        <v>0</v>
      </c>
      <c r="D34" s="83">
        <f>SUMIF('Project costs'!A8:A57,"Volunteer costs - equipment",'Project costs'!G8:G57)</f>
        <v>0</v>
      </c>
      <c r="E34" s="78">
        <f t="shared" si="2"/>
        <v>0</v>
      </c>
      <c r="F34" s="120">
        <f>SUMIF('Project costs'!$A$8:$A$57,$A34,'Project costs'!$D$8:$D$57)</f>
        <v>0</v>
      </c>
      <c r="G34" s="71"/>
      <c r="H34" s="71"/>
      <c r="I34" s="71"/>
      <c r="J34" s="71"/>
      <c r="K34" s="71"/>
      <c r="L34" s="122"/>
    </row>
    <row r="35" spans="1:12" x14ac:dyDescent="0.25">
      <c r="A35" s="65" t="s">
        <v>87</v>
      </c>
      <c r="B35" s="83">
        <f>SUMIF('Project costs'!A8:A57,"Volunteer costs - training",'Project costs'!E8:E57)</f>
        <v>0</v>
      </c>
      <c r="C35" s="83">
        <f>SUMIF('Project costs'!A8:A57,"Volunteer costs - training",'Project costs'!F8:F57)</f>
        <v>0</v>
      </c>
      <c r="D35" s="83">
        <f>SUMIF('Project costs'!A8:A57,"Volunteer costs - training",'Project costs'!G8:G57)</f>
        <v>0</v>
      </c>
      <c r="E35" s="78">
        <f t="shared" si="2"/>
        <v>0</v>
      </c>
      <c r="F35" s="120">
        <f>SUMIF('Project costs'!$A$8:$A$57,$A35,'Project costs'!$D$8:$D$57)</f>
        <v>0</v>
      </c>
      <c r="G35" s="71"/>
      <c r="H35" s="71"/>
      <c r="I35" s="71"/>
      <c r="J35" s="71"/>
      <c r="K35" s="71"/>
      <c r="L35" s="122"/>
    </row>
    <row r="36" spans="1:12" x14ac:dyDescent="0.25">
      <c r="A36" s="65" t="s">
        <v>93</v>
      </c>
      <c r="B36" s="83">
        <f>SUMIF('Project costs'!A8:A57,"Engagement - publicity &amp; communications",'Project costs'!E8:E57)</f>
        <v>0</v>
      </c>
      <c r="C36" s="83">
        <f>SUMIF('Project costs'!A8:A57,"Engagement - publicity &amp; communications",'Project costs'!F8:F57)</f>
        <v>0</v>
      </c>
      <c r="D36" s="83">
        <f>SUMIF('Project costs'!A8:A57,"Engagement - publicity &amp; communications",'Project costs'!G8:G57)</f>
        <v>0</v>
      </c>
      <c r="E36" s="78">
        <f t="shared" si="2"/>
        <v>0</v>
      </c>
      <c r="F36" s="120">
        <f>SUMIF('Project costs'!$A$8:$A$57,$A36,'Project costs'!$D$8:$D$57)</f>
        <v>0</v>
      </c>
      <c r="G36" s="66" t="s">
        <v>28</v>
      </c>
      <c r="H36" s="69">
        <f>SUM(B36:B37)</f>
        <v>0</v>
      </c>
      <c r="I36" s="69">
        <f>SUM(C36:C37)</f>
        <v>0</v>
      </c>
      <c r="J36" s="69">
        <f>SUM(D36:D37)</f>
        <v>0</v>
      </c>
      <c r="K36" s="69">
        <f>SUM(H36:J36)</f>
        <v>0</v>
      </c>
      <c r="L36" s="121">
        <f>SUM(F36:F37)</f>
        <v>0</v>
      </c>
    </row>
    <row r="37" spans="1:12" x14ac:dyDescent="0.25">
      <c r="A37" s="65" t="s">
        <v>88</v>
      </c>
      <c r="B37" s="83">
        <f>SUMIF('Project costs'!A8:A57,"Engagement - events",'Project costs'!E8:E57)</f>
        <v>0</v>
      </c>
      <c r="C37" s="83">
        <f>SUMIF('Project costs'!A8:A57,"Engagement - events",'Project costs'!F8:F57)</f>
        <v>0</v>
      </c>
      <c r="D37" s="83">
        <f>SUMIF('Project costs'!A8:A57,"Engagement - events",'Project costs'!G8:G57)</f>
        <v>0</v>
      </c>
      <c r="E37" s="78">
        <f t="shared" si="2"/>
        <v>0</v>
      </c>
      <c r="F37" s="120">
        <f>SUMIF('Project costs'!$A$8:$A$57,$A37,'Project costs'!$D$8:$D$57)</f>
        <v>0</v>
      </c>
      <c r="G37" s="71"/>
      <c r="H37" s="71"/>
      <c r="I37" s="71"/>
      <c r="J37" s="71"/>
      <c r="K37" s="71"/>
      <c r="L37" s="122"/>
    </row>
    <row r="38" spans="1:12" x14ac:dyDescent="0.25">
      <c r="A38" s="65" t="s">
        <v>29</v>
      </c>
      <c r="B38" s="83">
        <f>SUMIF('Project costs'!A8:A57,"Contractor/subcontractor costs",'Project costs'!E8:E57)</f>
        <v>0</v>
      </c>
      <c r="C38" s="83">
        <f>SUMIF('Project costs'!A8:A57,"Contractor/subcontractor costs",'Project costs'!F8:F57)</f>
        <v>0</v>
      </c>
      <c r="D38" s="83">
        <f>SUMIF('Project costs'!A8:A57,"Contractor/subcontractor costs",'Project costs'!G8:G57)</f>
        <v>0</v>
      </c>
      <c r="E38" s="78">
        <f t="shared" si="2"/>
        <v>0</v>
      </c>
      <c r="F38" s="120">
        <f>SUMIF('Project costs'!$A$8:$A$57,$A38,'Project costs'!$D$8:$D$57)</f>
        <v>0</v>
      </c>
      <c r="G38" s="66" t="s">
        <v>29</v>
      </c>
      <c r="H38" s="69">
        <f>B38</f>
        <v>0</v>
      </c>
      <c r="I38" s="69">
        <f>C38</f>
        <v>0</v>
      </c>
      <c r="J38" s="69">
        <f>D38</f>
        <v>0</v>
      </c>
      <c r="K38" s="69">
        <f>SUM(H38:J38)</f>
        <v>0</v>
      </c>
      <c r="L38" s="121">
        <f>F38</f>
        <v>0</v>
      </c>
    </row>
    <row r="39" spans="1:12" x14ac:dyDescent="0.25">
      <c r="A39" s="65" t="s">
        <v>30</v>
      </c>
      <c r="B39" s="83">
        <f>SUMIF('Project costs'!A8:A57,"Membership and subscription fees",'Project costs'!E8:E57)</f>
        <v>0</v>
      </c>
      <c r="C39" s="83">
        <f>SUMIF('Project costs'!A8:A57,"Membership and subscription fees",'Project costs'!F8:F57)</f>
        <v>0</v>
      </c>
      <c r="D39" s="83">
        <f>SUMIF('Project costs'!A8:A57,"Membership and subscription fees",'Project costs'!G8:G57)</f>
        <v>0</v>
      </c>
      <c r="E39" s="78">
        <f t="shared" si="2"/>
        <v>0</v>
      </c>
      <c r="F39" s="120">
        <f>SUMIF('Project costs'!$A$8:$A$57,$A39,'Project costs'!$D$8:$D$57)</f>
        <v>0</v>
      </c>
      <c r="G39" s="66" t="s">
        <v>30</v>
      </c>
      <c r="H39" s="69">
        <f>B39</f>
        <v>0</v>
      </c>
      <c r="I39" s="69">
        <f t="shared" ref="I39" si="3">C39</f>
        <v>0</v>
      </c>
      <c r="J39" s="69">
        <f t="shared" ref="J39:L39" si="4">D39</f>
        <v>0</v>
      </c>
      <c r="K39" s="69">
        <f>SUM(H39:J39)</f>
        <v>0</v>
      </c>
      <c r="L39" s="121">
        <f t="shared" si="4"/>
        <v>0</v>
      </c>
    </row>
    <row r="40" spans="1:12" x14ac:dyDescent="0.25">
      <c r="A40" s="70" t="s">
        <v>89</v>
      </c>
      <c r="B40" s="79">
        <f>SUM(B25:B39)</f>
        <v>0</v>
      </c>
      <c r="C40" s="79">
        <f t="shared" ref="C40:D40" si="5">SUM(C25:C39)</f>
        <v>0</v>
      </c>
      <c r="D40" s="79">
        <f t="shared" si="5"/>
        <v>0</v>
      </c>
      <c r="E40" s="79">
        <f>SUM(B40:D40)</f>
        <v>0</v>
      </c>
      <c r="F40" s="119"/>
      <c r="G40" s="71"/>
      <c r="H40" s="72">
        <f>SUM(H25:H39)</f>
        <v>0</v>
      </c>
      <c r="I40" s="72">
        <f t="shared" ref="I40:K40" si="6">SUM(I25:I39)</f>
        <v>0</v>
      </c>
      <c r="J40" s="72">
        <f t="shared" si="6"/>
        <v>0</v>
      </c>
      <c r="K40" s="72">
        <f t="shared" si="6"/>
        <v>0</v>
      </c>
      <c r="L40" s="122"/>
    </row>
    <row r="41" spans="1:12" x14ac:dyDescent="0.25">
      <c r="A41" s="75" t="s">
        <v>31</v>
      </c>
      <c r="B41" s="77" t="s">
        <v>14</v>
      </c>
      <c r="C41" s="77" t="s">
        <v>15</v>
      </c>
      <c r="D41" s="77" t="s">
        <v>16</v>
      </c>
      <c r="E41" s="77" t="s">
        <v>17</v>
      </c>
      <c r="F41" s="110"/>
      <c r="G41" s="76"/>
      <c r="H41" s="77" t="s">
        <v>14</v>
      </c>
      <c r="I41" s="77" t="s">
        <v>15</v>
      </c>
      <c r="J41" s="77" t="s">
        <v>16</v>
      </c>
      <c r="K41" s="77" t="s">
        <v>17</v>
      </c>
      <c r="L41" s="122"/>
    </row>
    <row r="42" spans="1:12" x14ac:dyDescent="0.25">
      <c r="A42" s="65" t="s">
        <v>32</v>
      </c>
      <c r="B42" s="83">
        <f>SUMIF('Project costs'!A8:A57,"Contingency",'Project costs'!E8:E57)</f>
        <v>0</v>
      </c>
      <c r="C42" s="83">
        <f>SUMIF('Project costs'!A8:A57,"Contingency",'Project costs'!F8:F57)</f>
        <v>0</v>
      </c>
      <c r="D42" s="83">
        <f>SUMIF('Project costs'!A8:A57,"Contingency",'Project costs'!G8:G57)</f>
        <v>0</v>
      </c>
      <c r="E42" s="78">
        <f>SUM(B42:D42)</f>
        <v>0</v>
      </c>
      <c r="F42" s="120">
        <f>SUMIF('Project costs'!$A$8:$A$57,$A42,'Project costs'!$D$8:$D$57)</f>
        <v>0</v>
      </c>
      <c r="G42" s="66" t="s">
        <v>32</v>
      </c>
      <c r="H42" s="69">
        <f>B42</f>
        <v>0</v>
      </c>
      <c r="I42" s="69">
        <f>C42</f>
        <v>0</v>
      </c>
      <c r="J42" s="69">
        <f>D42</f>
        <v>0</v>
      </c>
      <c r="K42" s="69">
        <f>SUM(H42:J42)</f>
        <v>0</v>
      </c>
      <c r="L42" s="122"/>
    </row>
    <row r="43" spans="1:12" x14ac:dyDescent="0.25">
      <c r="A43" s="65" t="s">
        <v>94</v>
      </c>
      <c r="B43" s="83">
        <f>SUMIF('Project costs'!A8:A57,"Other",'Project costs'!E8:E57)</f>
        <v>0</v>
      </c>
      <c r="C43" s="83">
        <f>SUMIF('Project costs'!A8:A57,"Other",'Project costs'!F8:F57)</f>
        <v>0</v>
      </c>
      <c r="D43" s="83">
        <f>SUMIF('Project costs'!A8:A57,"Other",'Project costs'!G8:G57)</f>
        <v>0</v>
      </c>
      <c r="E43" s="78">
        <f t="shared" ref="E43:E44" si="7">SUM(B43:D43)</f>
        <v>0</v>
      </c>
      <c r="F43" s="120">
        <f>SUMIF('Project costs'!$A$8:$A$57,$A43,'Project costs'!$D$8:$D$57)</f>
        <v>0</v>
      </c>
      <c r="G43" s="66" t="s">
        <v>31</v>
      </c>
      <c r="H43" s="69">
        <f t="shared" ref="H43:H44" si="8">B43</f>
        <v>0</v>
      </c>
      <c r="I43" s="69">
        <f t="shared" ref="I43:I44" si="9">C43</f>
        <v>0</v>
      </c>
      <c r="J43" s="69">
        <f t="shared" ref="J43" si="10">D43</f>
        <v>0</v>
      </c>
      <c r="K43" s="69">
        <f t="shared" ref="K43:K44" si="11">SUM(H43:J43)</f>
        <v>0</v>
      </c>
      <c r="L43" s="122"/>
    </row>
    <row r="44" spans="1:12" x14ac:dyDescent="0.25">
      <c r="A44" s="65" t="s">
        <v>33</v>
      </c>
      <c r="B44" s="83">
        <f>SUMIF('Project costs'!A8:A57,"Irrecoverable VAT",'Project costs'!E8:E57)</f>
        <v>0</v>
      </c>
      <c r="C44" s="83">
        <f>SUMIF('Project costs'!A8:A57,"Irrecoverable VAT",'Project costs'!F8:F57)</f>
        <v>0</v>
      </c>
      <c r="D44" s="83">
        <f>SUMIF('Project costs'!A8:A57,"Irrecoverable VAT",'Project costs'!G8:G57)</f>
        <v>0</v>
      </c>
      <c r="E44" s="78">
        <f t="shared" si="7"/>
        <v>0</v>
      </c>
      <c r="F44" s="120"/>
      <c r="G44" s="66" t="s">
        <v>33</v>
      </c>
      <c r="H44" s="69">
        <f t="shared" si="8"/>
        <v>0</v>
      </c>
      <c r="I44" s="69">
        <f t="shared" si="9"/>
        <v>0</v>
      </c>
      <c r="J44" s="69">
        <f>D44</f>
        <v>0</v>
      </c>
      <c r="K44" s="69">
        <f t="shared" si="11"/>
        <v>0</v>
      </c>
      <c r="L44" s="123"/>
    </row>
    <row r="45" spans="1:12" x14ac:dyDescent="0.25">
      <c r="A45" s="70" t="s">
        <v>34</v>
      </c>
      <c r="B45" s="79">
        <f>SUM(B42:B44)</f>
        <v>0</v>
      </c>
      <c r="C45" s="79">
        <f t="shared" ref="C45:D45" si="12">SUM(C42:C44)</f>
        <v>0</v>
      </c>
      <c r="D45" s="79">
        <f t="shared" si="12"/>
        <v>0</v>
      </c>
      <c r="E45" s="79">
        <f>SUM(E42:E44)</f>
        <v>0</v>
      </c>
      <c r="F45" s="119"/>
      <c r="G45" s="71"/>
      <c r="H45" s="72">
        <f>SUM(H42:H44)</f>
        <v>0</v>
      </c>
      <c r="I45" s="72">
        <f>SUM(I42:I44)</f>
        <v>0</v>
      </c>
      <c r="J45" s="72">
        <f>SUM(J42:J44)</f>
        <v>0</v>
      </c>
      <c r="K45" s="72">
        <f>SUM(K42:K44)</f>
        <v>0</v>
      </c>
      <c r="L45" s="123"/>
    </row>
    <row r="46" spans="1:12" ht="18.75" thickBot="1" x14ac:dyDescent="0.3">
      <c r="A46" s="76" t="s">
        <v>35</v>
      </c>
      <c r="B46" s="67">
        <f>SUM(B23+B40+B45)</f>
        <v>0</v>
      </c>
      <c r="C46" s="67">
        <f>SUM(C23+C40+C45)</f>
        <v>0</v>
      </c>
      <c r="D46" s="67">
        <f>SUM(D23+D40+D45)</f>
        <v>0</v>
      </c>
      <c r="E46" s="68">
        <f>SUM(E23+E40+E45)</f>
        <v>0</v>
      </c>
      <c r="F46" s="118"/>
      <c r="G46" s="76"/>
      <c r="H46" s="67">
        <f>SUM(H23+H40+H45)</f>
        <v>0</v>
      </c>
      <c r="I46" s="67">
        <f>SUM(I23+I40+I45)</f>
        <v>0</v>
      </c>
      <c r="J46" s="67">
        <f>SUM(J23+J40+J45)</f>
        <v>0</v>
      </c>
      <c r="K46" s="68">
        <f>SUM(K23+K40+K45)</f>
        <v>0</v>
      </c>
    </row>
  </sheetData>
  <sheetProtection algorithmName="SHA-512" hashValue="mYjCay58/GrZIzEet6JqRiKJ/JGllQ/zzd72rI7LL1UMQQ8FJe/LMr39cH4H5xk+C1UzU5GnBugHGRVeoa4+8w==" saltValue="y+FftmOI/4MUjFQJamrBsQ==" spinCount="100000" sheet="1" objects="1" scenarios="1"/>
  <mergeCells count="2">
    <mergeCell ref="B4:F4"/>
    <mergeCell ref="H4:L4"/>
  </mergeCells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958AF-DE8E-44B4-8773-F83A22DCB9EF}">
  <sheetPr>
    <tabColor theme="4" tint="0.59999389629810485"/>
  </sheetPr>
  <dimension ref="A1:I43"/>
  <sheetViews>
    <sheetView workbookViewId="0">
      <selection activeCell="K13" sqref="K13"/>
    </sheetView>
  </sheetViews>
  <sheetFormatPr defaultRowHeight="15" x14ac:dyDescent="0.25"/>
  <cols>
    <col min="1" max="1" width="45.5703125" bestFit="1" customWidth="1"/>
    <col min="9" max="9" width="21.140625" customWidth="1"/>
  </cols>
  <sheetData>
    <row r="1" spans="1:9" ht="18.75" x14ac:dyDescent="0.3">
      <c r="A1" s="90" t="s">
        <v>117</v>
      </c>
      <c r="D1" t="s">
        <v>128</v>
      </c>
    </row>
    <row r="2" spans="1:9" x14ac:dyDescent="0.25">
      <c r="A2" s="88" t="s">
        <v>126</v>
      </c>
    </row>
    <row r="3" spans="1:9" x14ac:dyDescent="0.25">
      <c r="A3" s="88"/>
    </row>
    <row r="5" spans="1:9" x14ac:dyDescent="0.25">
      <c r="B5" s="219" t="s">
        <v>117</v>
      </c>
      <c r="C5" s="219"/>
      <c r="D5" s="219"/>
      <c r="E5" s="219" t="s">
        <v>124</v>
      </c>
      <c r="F5" s="219"/>
      <c r="G5" s="219"/>
      <c r="H5" s="111"/>
      <c r="I5" s="220" t="s">
        <v>125</v>
      </c>
    </row>
    <row r="6" spans="1:9" x14ac:dyDescent="0.25">
      <c r="A6" s="75" t="s">
        <v>18</v>
      </c>
      <c r="B6" s="112" t="s">
        <v>121</v>
      </c>
      <c r="C6" s="112" t="s">
        <v>122</v>
      </c>
      <c r="D6" s="112" t="s">
        <v>123</v>
      </c>
      <c r="E6" s="112" t="s">
        <v>121</v>
      </c>
      <c r="F6" s="112" t="s">
        <v>122</v>
      </c>
      <c r="G6" s="112" t="s">
        <v>123</v>
      </c>
      <c r="H6" s="111"/>
      <c r="I6" s="220"/>
    </row>
    <row r="7" spans="1:9" x14ac:dyDescent="0.25">
      <c r="A7" s="65" t="s">
        <v>61</v>
      </c>
      <c r="B7" s="115"/>
      <c r="C7" s="115"/>
      <c r="D7" s="115"/>
      <c r="E7" s="114" cm="1">
        <f t="array" ref="E7">MIN(IF('Project costs'!$A$8:$A$57=$A7,'Project costs'!$H$8:$H$57))</f>
        <v>0</v>
      </c>
      <c r="F7" s="114" cm="1">
        <f t="array" ref="F7">MAX(IF('Project costs'!$A$8:$A$57=$A7,'Project costs'!$H$8:$H$57))</f>
        <v>0</v>
      </c>
      <c r="G7" s="114" t="e" cm="1">
        <f t="array" ref="G7">AVERAGE(IF('Project costs'!$A$8:$A$57=$A7,'Project costs'!$H$8:$H$57))</f>
        <v>#DIV/0!</v>
      </c>
      <c r="I7" s="87" t="str">
        <f>IF($F7&gt;$C7,"YES","NO")</f>
        <v>NO</v>
      </c>
    </row>
    <row r="8" spans="1:9" x14ac:dyDescent="0.25">
      <c r="A8" s="65" t="s">
        <v>62</v>
      </c>
      <c r="B8" s="115"/>
      <c r="C8" s="115"/>
      <c r="D8" s="115"/>
      <c r="E8" s="114" cm="1">
        <f t="array" ref="E8">MIN(IF('Project costs'!$A$8:$A$57=$A8,'Project costs'!$H$8:$H$57))</f>
        <v>0</v>
      </c>
      <c r="F8" s="114" cm="1">
        <f t="array" ref="F8">MAX(IF('Project costs'!$A$8:$A$57=$A8,'Project costs'!$H$8:$H$57))</f>
        <v>0</v>
      </c>
      <c r="G8" s="114" t="e" cm="1">
        <f t="array" ref="G8">AVERAGE(IF('Project costs'!$A$8:$A$57=$A8,'Project costs'!$H$8:$H$57))</f>
        <v>#DIV/0!</v>
      </c>
      <c r="I8" s="87" t="str">
        <f t="shared" ref="I8:I43" si="0">IF($F8&gt;$C8,"YES","NO")</f>
        <v>NO</v>
      </c>
    </row>
    <row r="9" spans="1:9" x14ac:dyDescent="0.25">
      <c r="A9" s="65" t="s">
        <v>63</v>
      </c>
      <c r="B9" s="115"/>
      <c r="C9" s="115"/>
      <c r="D9" s="115"/>
      <c r="E9" s="114" cm="1">
        <f t="array" ref="E9">MIN(IF('Project costs'!$A$8:$A$57=$A9,'Project costs'!$H$8:$H$57))</f>
        <v>0</v>
      </c>
      <c r="F9" s="114" cm="1">
        <f t="array" ref="F9">MAX(IF('Project costs'!$A$8:$A$57=$A9,'Project costs'!$H$8:$H$57))</f>
        <v>0</v>
      </c>
      <c r="G9" s="114" t="e" cm="1">
        <f t="array" ref="G9">AVERAGE(IF('Project costs'!$A$8:$A$57=$A9,'Project costs'!$H$8:$H$57))</f>
        <v>#DIV/0!</v>
      </c>
      <c r="I9" s="87" t="str">
        <f t="shared" si="0"/>
        <v>NO</v>
      </c>
    </row>
    <row r="10" spans="1:9" x14ac:dyDescent="0.25">
      <c r="A10" s="65" t="s">
        <v>64</v>
      </c>
      <c r="B10" s="115"/>
      <c r="C10" s="115"/>
      <c r="D10" s="115"/>
      <c r="E10" s="114" cm="1">
        <f t="array" ref="E10">MIN(IF('Project costs'!$A$8:$A$57=$A10,'Project costs'!$H$8:$H$57))</f>
        <v>0</v>
      </c>
      <c r="F10" s="114" cm="1">
        <f t="array" ref="F10">MAX(IF('Project costs'!$A$8:$A$57=$A10,'Project costs'!$H$8:$H$57))</f>
        <v>0</v>
      </c>
      <c r="G10" s="114" t="e" cm="1">
        <f t="array" ref="G10">AVERAGE(IF('Project costs'!$A$8:$A$57=$A10,'Project costs'!$H$8:$H$57))</f>
        <v>#DIV/0!</v>
      </c>
      <c r="I10" s="87" t="str">
        <f t="shared" si="0"/>
        <v>NO</v>
      </c>
    </row>
    <row r="11" spans="1:9" x14ac:dyDescent="0.25">
      <c r="A11" s="65" t="s">
        <v>65</v>
      </c>
      <c r="B11" s="115"/>
      <c r="C11" s="115"/>
      <c r="D11" s="115"/>
      <c r="E11" s="114" cm="1">
        <f t="array" ref="E11">MIN(IF('Project costs'!$A$8:$A$57=$A11,'Project costs'!$H$8:$H$57))</f>
        <v>0</v>
      </c>
      <c r="F11" s="114" cm="1">
        <f t="array" ref="F11">MAX(IF('Project costs'!$A$8:$A$57=$A11,'Project costs'!$H$8:$H$57))</f>
        <v>0</v>
      </c>
      <c r="G11" s="114" t="e" cm="1">
        <f t="array" ref="G11">AVERAGE(IF('Project costs'!$A$8:$A$57=$A11,'Project costs'!$H$8:$H$57))</f>
        <v>#DIV/0!</v>
      </c>
      <c r="I11" s="87" t="str">
        <f t="shared" si="0"/>
        <v>NO</v>
      </c>
    </row>
    <row r="12" spans="1:9" x14ac:dyDescent="0.25">
      <c r="A12" s="65" t="s">
        <v>66</v>
      </c>
      <c r="B12" s="115"/>
      <c r="C12" s="115"/>
      <c r="D12" s="115"/>
      <c r="E12" s="114" cm="1">
        <f t="array" ref="E12">MIN(IF('Project costs'!$A$8:$A$57=$A12,'Project costs'!$H$8:$H$57))</f>
        <v>0</v>
      </c>
      <c r="F12" s="114" cm="1">
        <f t="array" ref="F12">MAX(IF('Project costs'!$A$8:$A$57=$A12,'Project costs'!$H$8:$H$57))</f>
        <v>0</v>
      </c>
      <c r="G12" s="114" t="e" cm="1">
        <f t="array" ref="G12">AVERAGE(IF('Project costs'!$A$8:$A$57=$A12,'Project costs'!$H$8:$H$57))</f>
        <v>#DIV/0!</v>
      </c>
      <c r="I12" s="87" t="str">
        <f t="shared" si="0"/>
        <v>NO</v>
      </c>
    </row>
    <row r="13" spans="1:9" x14ac:dyDescent="0.25">
      <c r="A13" s="65" t="s">
        <v>95</v>
      </c>
      <c r="B13" s="115"/>
      <c r="C13" s="115"/>
      <c r="D13" s="115"/>
      <c r="E13" s="114" cm="1">
        <f t="array" ref="E13">MIN(IF('Project costs'!$A$8:$A$57=$A13,'Project costs'!$H$8:$H$57))</f>
        <v>0</v>
      </c>
      <c r="F13" s="114" cm="1">
        <f t="array" ref="F13">MAX(IF('Project costs'!$A$8:$A$57=$A13,'Project costs'!$H$8:$H$57))</f>
        <v>0</v>
      </c>
      <c r="G13" s="114" t="e" cm="1">
        <f t="array" ref="G13">AVERAGE(IF('Project costs'!$A$8:$A$57=$A13,'Project costs'!$H$8:$H$57))</f>
        <v>#DIV/0!</v>
      </c>
      <c r="I13" s="87" t="str">
        <f t="shared" si="0"/>
        <v>NO</v>
      </c>
    </row>
    <row r="14" spans="1:9" x14ac:dyDescent="0.25">
      <c r="A14" s="65" t="s">
        <v>67</v>
      </c>
      <c r="B14" s="115"/>
      <c r="C14" s="115"/>
      <c r="D14" s="115"/>
      <c r="E14" s="114" cm="1">
        <f t="array" ref="E14">MIN(IF('Project costs'!$A$8:$A$57=$A14,'Project costs'!$H$8:$H$57))</f>
        <v>0</v>
      </c>
      <c r="F14" s="114" cm="1">
        <f t="array" ref="F14">MAX(IF('Project costs'!$A$8:$A$57=$A14,'Project costs'!$H$8:$H$57))</f>
        <v>0</v>
      </c>
      <c r="G14" s="114" t="e" cm="1">
        <f t="array" ref="G14">AVERAGE(IF('Project costs'!$A$8:$A$57=$A14,'Project costs'!$H$8:$H$57))</f>
        <v>#DIV/0!</v>
      </c>
      <c r="I14" s="87" t="str">
        <f t="shared" si="0"/>
        <v>NO</v>
      </c>
    </row>
    <row r="15" spans="1:9" x14ac:dyDescent="0.25">
      <c r="A15" s="65" t="s">
        <v>92</v>
      </c>
      <c r="B15" s="115"/>
      <c r="C15" s="115"/>
      <c r="D15" s="115"/>
      <c r="E15" s="114" cm="1">
        <f t="array" ref="E15">MIN(IF('Project costs'!$A$8:$A$57=$A15,'Project costs'!$H$8:$H$57))</f>
        <v>0</v>
      </c>
      <c r="F15" s="114" cm="1">
        <f t="array" ref="F15">MAX(IF('Project costs'!$A$8:$A$57=$A15,'Project costs'!$H$8:$H$57))</f>
        <v>0</v>
      </c>
      <c r="G15" s="114" t="e" cm="1">
        <f t="array" ref="G15">AVERAGE(IF('Project costs'!$A$8:$A$57=$A15,'Project costs'!$H$8:$H$57))</f>
        <v>#DIV/0!</v>
      </c>
      <c r="I15" s="87" t="str">
        <f t="shared" si="0"/>
        <v>NO</v>
      </c>
    </row>
    <row r="16" spans="1:9" x14ac:dyDescent="0.25">
      <c r="A16" s="65" t="s">
        <v>68</v>
      </c>
      <c r="B16" s="115"/>
      <c r="C16" s="115"/>
      <c r="D16" s="115"/>
      <c r="E16" s="114" cm="1">
        <f t="array" ref="E16">MIN(IF('Project costs'!$A$8:$A$57=$A16,'Project costs'!$H$8:$H$57))</f>
        <v>0</v>
      </c>
      <c r="F16" s="114" cm="1">
        <f t="array" ref="F16">MAX(IF('Project costs'!$A$8:$A$57=$A16,'Project costs'!$H$8:$H$57))</f>
        <v>0</v>
      </c>
      <c r="G16" s="114" t="e" cm="1">
        <f t="array" ref="G16">AVERAGE(IF('Project costs'!$A$8:$A$57=$A16,'Project costs'!$H$8:$H$57))</f>
        <v>#DIV/0!</v>
      </c>
      <c r="I16" s="87" t="str">
        <f t="shared" si="0"/>
        <v>NO</v>
      </c>
    </row>
    <row r="17" spans="1:9" x14ac:dyDescent="0.25">
      <c r="A17" s="91" t="s">
        <v>69</v>
      </c>
      <c r="B17" s="115"/>
      <c r="C17" s="115"/>
      <c r="D17" s="115"/>
      <c r="E17" s="114" cm="1">
        <f t="array" ref="E17">MIN(IF('Project costs'!$A$8:$A$57=$A17,'Project costs'!$H$8:$H$57))</f>
        <v>0</v>
      </c>
      <c r="F17" s="114" cm="1">
        <f t="array" ref="F17">MAX(IF('Project costs'!$A$8:$A$57=$A17,'Project costs'!$H$8:$H$57))</f>
        <v>0</v>
      </c>
      <c r="G17" s="114" t="e" cm="1">
        <f t="array" ref="G17">AVERAGE(IF('Project costs'!$A$8:$A$57=$A17,'Project costs'!$H$8:$H$57))</f>
        <v>#DIV/0!</v>
      </c>
      <c r="I17" s="87" t="str">
        <f>IF($F17&gt;$C17,"YES","NO")</f>
        <v>NO</v>
      </c>
    </row>
    <row r="18" spans="1:9" x14ac:dyDescent="0.25">
      <c r="A18" s="91" t="s">
        <v>70</v>
      </c>
      <c r="B18" s="115"/>
      <c r="C18" s="115"/>
      <c r="D18" s="115"/>
      <c r="E18" s="114" cm="1">
        <f t="array" ref="E18">MIN(IF('Project costs'!$A$8:$A$57=$A18,'Project costs'!$H$8:$H$57))</f>
        <v>0</v>
      </c>
      <c r="F18" s="114" cm="1">
        <f t="array" ref="F18">MAX(IF('Project costs'!$A$8:$A$57=$A18,'Project costs'!$H$8:$H$57))</f>
        <v>0</v>
      </c>
      <c r="G18" s="114" t="e" cm="1">
        <f t="array" ref="G18">AVERAGE(IF('Project costs'!$A$8:$A$57=$A18,'Project costs'!$H$8:$H$57))</f>
        <v>#DIV/0!</v>
      </c>
      <c r="I18" s="87" t="str">
        <f t="shared" si="0"/>
        <v>NO</v>
      </c>
    </row>
    <row r="19" spans="1:9" x14ac:dyDescent="0.25">
      <c r="A19" s="91" t="s">
        <v>107</v>
      </c>
      <c r="B19" s="115"/>
      <c r="C19" s="115"/>
      <c r="D19" s="115"/>
      <c r="E19" s="114" cm="1">
        <f t="array" ref="E19">MIN(IF('Project costs'!$A$8:$A$57=$A19,'Project costs'!$H$8:$H$57))</f>
        <v>0</v>
      </c>
      <c r="F19" s="114" cm="1">
        <f t="array" ref="F19">MAX(IF('Project costs'!$A$8:$A$57=$A19,'Project costs'!$H$8:$H$57))</f>
        <v>0</v>
      </c>
      <c r="G19" s="114" t="e" cm="1">
        <f t="array" ref="G19">AVERAGE(IF('Project costs'!$A$8:$A$57=$A19,'Project costs'!$H$8:$H$57))</f>
        <v>#DIV/0!</v>
      </c>
      <c r="I19" s="87" t="str">
        <f t="shared" si="0"/>
        <v>NO</v>
      </c>
    </row>
    <row r="20" spans="1:9" x14ac:dyDescent="0.25">
      <c r="A20" s="65" t="s">
        <v>71</v>
      </c>
      <c r="B20" s="115"/>
      <c r="C20" s="115"/>
      <c r="D20" s="115"/>
      <c r="E20" s="114" cm="1">
        <f t="array" ref="E20">MIN(IF('Project costs'!$A$8:$A$57=$A20,'Project costs'!$H$8:$H$57))</f>
        <v>0</v>
      </c>
      <c r="F20" s="114" cm="1">
        <f t="array" ref="F20">MAX(IF('Project costs'!$A$8:$A$57=$A20,'Project costs'!$H$8:$H$57))</f>
        <v>0</v>
      </c>
      <c r="G20" s="114" t="e" cm="1">
        <f t="array" ref="G20">AVERAGE(IF('Project costs'!$A$8:$A$57=$A20,'Project costs'!$H$8:$H$57))</f>
        <v>#DIV/0!</v>
      </c>
      <c r="I20" s="87" t="str">
        <f t="shared" si="0"/>
        <v>NO</v>
      </c>
    </row>
    <row r="21" spans="1:9" x14ac:dyDescent="0.25">
      <c r="A21" s="65" t="s">
        <v>72</v>
      </c>
      <c r="B21" s="115"/>
      <c r="C21" s="115"/>
      <c r="D21" s="115"/>
      <c r="E21" s="114" cm="1">
        <f t="array" ref="E21">MIN(IF('Project costs'!$A$8:$A$57=$A21,'Project costs'!$H$8:$H$57))</f>
        <v>0</v>
      </c>
      <c r="F21" s="114" cm="1">
        <f t="array" ref="F21">MAX(IF('Project costs'!$A$8:$A$57=$A21,'Project costs'!$H$8:$H$57))</f>
        <v>0</v>
      </c>
      <c r="G21" s="114" t="e" cm="1">
        <f t="array" ref="G21">AVERAGE(IF('Project costs'!$A$8:$A$57=$A21,'Project costs'!$H$8:$H$57))</f>
        <v>#DIV/0!</v>
      </c>
      <c r="I21" s="87" t="str">
        <f t="shared" si="0"/>
        <v>NO</v>
      </c>
    </row>
    <row r="22" spans="1:9" x14ac:dyDescent="0.25">
      <c r="A22" s="65" t="s">
        <v>73</v>
      </c>
      <c r="B22" s="115"/>
      <c r="C22" s="115"/>
      <c r="D22" s="115"/>
      <c r="E22" s="114" cm="1">
        <f t="array" ref="E22">MIN(IF('Project costs'!$A$8:$A$57=$A22,'Project costs'!$H$8:$H$57))</f>
        <v>0</v>
      </c>
      <c r="F22" s="114" cm="1">
        <f t="array" ref="F22">MAX(IF('Project costs'!$A$8:$A$57=$A22,'Project costs'!$H$8:$H$57))</f>
        <v>0</v>
      </c>
      <c r="G22" s="114" t="e" cm="1">
        <f t="array" ref="G22">AVERAGE(IF('Project costs'!$A$8:$A$57=$A22,'Project costs'!$H$8:$H$57))</f>
        <v>#DIV/0!</v>
      </c>
      <c r="I22" s="87" t="str">
        <f t="shared" si="0"/>
        <v>NO</v>
      </c>
    </row>
    <row r="23" spans="1:9" x14ac:dyDescent="0.25">
      <c r="A23" s="91" t="s">
        <v>23</v>
      </c>
      <c r="B23" s="115"/>
      <c r="C23" s="115"/>
      <c r="D23" s="115"/>
      <c r="E23" s="114" cm="1">
        <f t="array" ref="E23">MIN(IF('Project costs'!$A$8:$A$57=$A23,'Project costs'!$H$8:$H$57))</f>
        <v>0</v>
      </c>
      <c r="F23" s="114" cm="1">
        <f t="array" ref="F23">MAX(IF('Project costs'!$A$8:$A$57=$A23,'Project costs'!$H$8:$H$57))</f>
        <v>0</v>
      </c>
      <c r="G23" s="114" t="e" cm="1">
        <f t="array" ref="G23">AVERAGE(IF('Project costs'!$A$8:$A$57=$A23,'Project costs'!$H$8:$H$57))</f>
        <v>#DIV/0!</v>
      </c>
      <c r="I23" s="87" t="str">
        <f t="shared" si="0"/>
        <v>NO</v>
      </c>
    </row>
    <row r="24" spans="1:9" x14ac:dyDescent="0.25">
      <c r="I24" s="87"/>
    </row>
    <row r="25" spans="1:9" x14ac:dyDescent="0.25">
      <c r="A25" s="113" t="s">
        <v>25</v>
      </c>
      <c r="B25" s="111"/>
      <c r="C25" s="111"/>
      <c r="D25" s="111"/>
      <c r="E25" s="111"/>
      <c r="F25" s="111"/>
      <c r="G25" s="111"/>
      <c r="H25" s="111"/>
      <c r="I25" s="116"/>
    </row>
    <row r="26" spans="1:9" x14ac:dyDescent="0.25">
      <c r="A26" s="65" t="s">
        <v>77</v>
      </c>
      <c r="B26" s="115"/>
      <c r="C26" s="115"/>
      <c r="D26" s="115"/>
      <c r="E26" s="114" cm="1">
        <f t="array" ref="E26">MIN(IF('Project costs'!$A$8:$A$57=$A26,'Project costs'!$H$8:$H$57))</f>
        <v>0</v>
      </c>
      <c r="F26" s="114" cm="1">
        <f t="array" ref="F26">MAX(IF('Project costs'!$A$8:$A$57=$A26,'Project costs'!$H$8:$H$57))</f>
        <v>0</v>
      </c>
      <c r="G26" s="114" t="e" cm="1">
        <f t="array" ref="G26">AVERAGE(IF('Project costs'!$A$8:$A$57=$A26,'Project costs'!$H$8:$H$57))</f>
        <v>#DIV/0!</v>
      </c>
      <c r="I26" s="87" t="str">
        <f t="shared" si="0"/>
        <v>NO</v>
      </c>
    </row>
    <row r="27" spans="1:9" x14ac:dyDescent="0.25">
      <c r="A27" s="65" t="s">
        <v>78</v>
      </c>
      <c r="B27" s="115"/>
      <c r="C27" s="115"/>
      <c r="D27" s="115"/>
      <c r="E27" s="114" cm="1">
        <f t="array" ref="E27">MIN(IF('Project costs'!$A$8:$A$57=$A27,'Project costs'!$H$8:$H$57))</f>
        <v>0</v>
      </c>
      <c r="F27" s="114" cm="1">
        <f t="array" ref="F27">MAX(IF('Project costs'!$A$8:$A$57=$A27,'Project costs'!$H$8:$H$57))</f>
        <v>0</v>
      </c>
      <c r="G27" s="114" t="e" cm="1">
        <f t="array" ref="G27">AVERAGE(IF('Project costs'!$A$8:$A$57=$A27,'Project costs'!$H$8:$H$57))</f>
        <v>#DIV/0!</v>
      </c>
      <c r="I27" s="87" t="str">
        <f t="shared" si="0"/>
        <v>NO</v>
      </c>
    </row>
    <row r="28" spans="1:9" x14ac:dyDescent="0.25">
      <c r="A28" s="65" t="s">
        <v>79</v>
      </c>
      <c r="B28" s="115"/>
      <c r="C28" s="115"/>
      <c r="D28" s="115"/>
      <c r="E28" s="114" cm="1">
        <f t="array" ref="E28">MIN(IF('Project costs'!$A$8:$A$57=$A28,'Project costs'!$H$8:$H$57))</f>
        <v>0</v>
      </c>
      <c r="F28" s="114" cm="1">
        <f t="array" ref="F28">MAX(IF('Project costs'!$A$8:$A$57=$A28,'Project costs'!$H$8:$H$57))</f>
        <v>0</v>
      </c>
      <c r="G28" s="114" t="e" cm="1">
        <f t="array" ref="G28">AVERAGE(IF('Project costs'!$A$8:$A$57=$A28,'Project costs'!$H$8:$H$57))</f>
        <v>#DIV/0!</v>
      </c>
      <c r="I28" s="87" t="str">
        <f t="shared" si="0"/>
        <v>NO</v>
      </c>
    </row>
    <row r="29" spans="1:9" x14ac:dyDescent="0.25">
      <c r="A29" s="65" t="s">
        <v>80</v>
      </c>
      <c r="B29" s="115"/>
      <c r="C29" s="115"/>
      <c r="D29" s="115"/>
      <c r="E29" s="114" cm="1">
        <f t="array" ref="E29">MIN(IF('Project costs'!$A$8:$A$57=$A29,'Project costs'!$H$8:$H$57))</f>
        <v>0</v>
      </c>
      <c r="F29" s="114" cm="1">
        <f t="array" ref="F29">MAX(IF('Project costs'!$A$8:$A$57=$A29,'Project costs'!$H$8:$H$57))</f>
        <v>0</v>
      </c>
      <c r="G29" s="114" t="e" cm="1">
        <f t="array" ref="G29">AVERAGE(IF('Project costs'!$A$8:$A$57=$A29,'Project costs'!$H$8:$H$57))</f>
        <v>#DIV/0!</v>
      </c>
      <c r="I29" s="87" t="str">
        <f t="shared" si="0"/>
        <v>NO</v>
      </c>
    </row>
    <row r="30" spans="1:9" x14ac:dyDescent="0.25">
      <c r="A30" s="65" t="s">
        <v>81</v>
      </c>
      <c r="B30" s="115"/>
      <c r="C30" s="115"/>
      <c r="D30" s="115"/>
      <c r="E30" s="114" cm="1">
        <f t="array" ref="E30">MIN(IF('Project costs'!$A$8:$A$57=$A30,'Project costs'!$H$8:$H$57))</f>
        <v>0</v>
      </c>
      <c r="F30" s="114" cm="1">
        <f t="array" ref="F30">MAX(IF('Project costs'!$A$8:$A$57=$A30,'Project costs'!$H$8:$H$57))</f>
        <v>0</v>
      </c>
      <c r="G30" s="114" t="e" cm="1">
        <f t="array" ref="G30">AVERAGE(IF('Project costs'!$A$8:$A$57=$A30,'Project costs'!$H$8:$H$57))</f>
        <v>#DIV/0!</v>
      </c>
      <c r="I30" s="87" t="str">
        <f t="shared" si="0"/>
        <v>NO</v>
      </c>
    </row>
    <row r="31" spans="1:9" x14ac:dyDescent="0.25">
      <c r="A31" s="65" t="s">
        <v>82</v>
      </c>
      <c r="B31" s="115"/>
      <c r="C31" s="115"/>
      <c r="D31" s="115"/>
      <c r="E31" s="114" cm="1">
        <f t="array" ref="E31">MIN(IF('Project costs'!$A$8:$A$57=$A31,'Project costs'!$H$8:$H$57))</f>
        <v>0</v>
      </c>
      <c r="F31" s="114" cm="1">
        <f t="array" ref="F31">MAX(IF('Project costs'!$A$8:$A$57=$A31,'Project costs'!$H$8:$H$57))</f>
        <v>0</v>
      </c>
      <c r="G31" s="114" t="e" cm="1">
        <f t="array" ref="G31">AVERAGE(IF('Project costs'!$A$8:$A$57=$A31,'Project costs'!$H$8:$H$57))</f>
        <v>#DIV/0!</v>
      </c>
      <c r="I31" s="87" t="str">
        <f t="shared" si="0"/>
        <v>NO</v>
      </c>
    </row>
    <row r="32" spans="1:9" x14ac:dyDescent="0.25">
      <c r="A32" s="65" t="s">
        <v>83</v>
      </c>
      <c r="B32" s="115"/>
      <c r="C32" s="115"/>
      <c r="D32" s="115"/>
      <c r="E32" s="114" cm="1">
        <f t="array" ref="E32">MIN(IF('Project costs'!$A$8:$A$57=$A32,'Project costs'!$H$8:$H$57))</f>
        <v>0</v>
      </c>
      <c r="F32" s="114" cm="1">
        <f t="array" ref="F32">MAX(IF('Project costs'!$A$8:$A$57=$A32,'Project costs'!$H$8:$H$57))</f>
        <v>0</v>
      </c>
      <c r="G32" s="114" t="e" cm="1">
        <f t="array" ref="G32">AVERAGE(IF('Project costs'!$A$8:$A$57=$A32,'Project costs'!$H$8:$H$57))</f>
        <v>#DIV/0!</v>
      </c>
      <c r="I32" s="87" t="str">
        <f t="shared" si="0"/>
        <v>NO</v>
      </c>
    </row>
    <row r="33" spans="1:9" x14ac:dyDescent="0.25">
      <c r="A33" s="65" t="s">
        <v>84</v>
      </c>
      <c r="B33" s="115"/>
      <c r="C33" s="115"/>
      <c r="D33" s="115"/>
      <c r="E33" s="114" cm="1">
        <f t="array" ref="E33">MIN(IF('Project costs'!$A$8:$A$57=$A33,'Project costs'!$H$8:$H$57))</f>
        <v>0</v>
      </c>
      <c r="F33" s="114" cm="1">
        <f t="array" ref="F33">MAX(IF('Project costs'!$A$8:$A$57=$A33,'Project costs'!$H$8:$H$57))</f>
        <v>0</v>
      </c>
      <c r="G33" s="114" t="e" cm="1">
        <f t="array" ref="G33">AVERAGE(IF('Project costs'!$A$8:$A$57=$A33,'Project costs'!$H$8:$H$57))</f>
        <v>#DIV/0!</v>
      </c>
      <c r="I33" s="87" t="str">
        <f t="shared" si="0"/>
        <v>NO</v>
      </c>
    </row>
    <row r="34" spans="1:9" x14ac:dyDescent="0.25">
      <c r="A34" s="65" t="s">
        <v>85</v>
      </c>
      <c r="B34" s="115"/>
      <c r="C34" s="115"/>
      <c r="D34" s="115"/>
      <c r="E34" s="114" cm="1">
        <f t="array" ref="E34">MIN(IF('Project costs'!$A$8:$A$57=$A34,'Project costs'!$H$8:$H$57))</f>
        <v>0</v>
      </c>
      <c r="F34" s="114" cm="1">
        <f t="array" ref="F34">MAX(IF('Project costs'!$A$8:$A$57=$A34,'Project costs'!$H$8:$H$57))</f>
        <v>0</v>
      </c>
      <c r="G34" s="114" t="e" cm="1">
        <f t="array" ref="G34">AVERAGE(IF('Project costs'!$A$8:$A$57=$A34,'Project costs'!$H$8:$H$57))</f>
        <v>#DIV/0!</v>
      </c>
      <c r="I34" s="87" t="str">
        <f t="shared" si="0"/>
        <v>NO</v>
      </c>
    </row>
    <row r="35" spans="1:9" x14ac:dyDescent="0.25">
      <c r="A35" s="65" t="s">
        <v>86</v>
      </c>
      <c r="B35" s="115"/>
      <c r="C35" s="115"/>
      <c r="D35" s="115"/>
      <c r="E35" s="114" cm="1">
        <f t="array" ref="E35">MIN(IF('Project costs'!$A$8:$A$57=$A35,'Project costs'!$H$8:$H$57))</f>
        <v>0</v>
      </c>
      <c r="F35" s="114" cm="1">
        <f t="array" ref="F35">MAX(IF('Project costs'!$A$8:$A$57=$A35,'Project costs'!$H$8:$H$57))</f>
        <v>0</v>
      </c>
      <c r="G35" s="114" t="e" cm="1">
        <f t="array" ref="G35">AVERAGE(IF('Project costs'!$A$8:$A$57=$A35,'Project costs'!$H$8:$H$57))</f>
        <v>#DIV/0!</v>
      </c>
      <c r="I35" s="87" t="str">
        <f t="shared" si="0"/>
        <v>NO</v>
      </c>
    </row>
    <row r="36" spans="1:9" x14ac:dyDescent="0.25">
      <c r="A36" s="65" t="s">
        <v>87</v>
      </c>
      <c r="B36" s="115"/>
      <c r="C36" s="115"/>
      <c r="D36" s="115"/>
      <c r="E36" s="114" cm="1">
        <f t="array" ref="E36">MIN(IF('Project costs'!$A$8:$A$57=$A36,'Project costs'!$H$8:$H$57))</f>
        <v>0</v>
      </c>
      <c r="F36" s="114" cm="1">
        <f t="array" ref="F36">MAX(IF('Project costs'!$A$8:$A$57=$A36,'Project costs'!$H$8:$H$57))</f>
        <v>0</v>
      </c>
      <c r="G36" s="114" t="e" cm="1">
        <f t="array" ref="G36">AVERAGE(IF('Project costs'!$A$8:$A$57=$A36,'Project costs'!$H$8:$H$57))</f>
        <v>#DIV/0!</v>
      </c>
      <c r="I36" s="87" t="str">
        <f t="shared" si="0"/>
        <v>NO</v>
      </c>
    </row>
    <row r="37" spans="1:9" x14ac:dyDescent="0.25">
      <c r="A37" s="65" t="s">
        <v>93</v>
      </c>
      <c r="B37" s="115"/>
      <c r="C37" s="115"/>
      <c r="D37" s="115"/>
      <c r="E37" s="114" cm="1">
        <f t="array" ref="E37">MIN(IF('Project costs'!$A$8:$A$57=$A37,'Project costs'!$H$8:$H$57))</f>
        <v>0</v>
      </c>
      <c r="F37" s="114" cm="1">
        <f t="array" ref="F37">MAX(IF('Project costs'!$A$8:$A$57=$A37,'Project costs'!$H$8:$H$57))</f>
        <v>0</v>
      </c>
      <c r="G37" s="114" t="e" cm="1">
        <f t="array" ref="G37">AVERAGE(IF('Project costs'!$A$8:$A$57=$A37,'Project costs'!$H$8:$H$57))</f>
        <v>#DIV/0!</v>
      </c>
      <c r="I37" s="87" t="str">
        <f t="shared" si="0"/>
        <v>NO</v>
      </c>
    </row>
    <row r="38" spans="1:9" x14ac:dyDescent="0.25">
      <c r="A38" s="65" t="s">
        <v>88</v>
      </c>
      <c r="B38" s="115"/>
      <c r="C38" s="115"/>
      <c r="D38" s="115"/>
      <c r="E38" s="114" cm="1">
        <f t="array" ref="E38">MIN(IF('Project costs'!$A$8:$A$57=$A38,'Project costs'!$H$8:$H$57))</f>
        <v>0</v>
      </c>
      <c r="F38" s="114" cm="1">
        <f t="array" ref="F38">MAX(IF('Project costs'!$A$8:$A$57=$A38,'Project costs'!$H$8:$H$57))</f>
        <v>0</v>
      </c>
      <c r="G38" s="114" t="e" cm="1">
        <f t="array" ref="G38">AVERAGE(IF('Project costs'!$A$8:$A$57=$A38,'Project costs'!$H$8:$H$57))</f>
        <v>#DIV/0!</v>
      </c>
      <c r="I38" s="87" t="str">
        <f t="shared" si="0"/>
        <v>NO</v>
      </c>
    </row>
    <row r="39" spans="1:9" x14ac:dyDescent="0.25">
      <c r="A39" s="65" t="s">
        <v>29</v>
      </c>
      <c r="B39" s="115"/>
      <c r="C39" s="115"/>
      <c r="D39" s="115"/>
      <c r="E39" s="114" cm="1">
        <f t="array" ref="E39">MIN(IF('Project costs'!$A$8:$A$57=$A39,'Project costs'!$H$8:$H$57))</f>
        <v>0</v>
      </c>
      <c r="F39" s="114" cm="1">
        <f t="array" ref="F39">MAX(IF('Project costs'!$A$8:$A$57=$A39,'Project costs'!$H$8:$H$57))</f>
        <v>0</v>
      </c>
      <c r="G39" s="114" t="e" cm="1">
        <f t="array" ref="G39">AVERAGE(IF('Project costs'!$A$8:$A$57=$A39,'Project costs'!$H$8:$H$57))</f>
        <v>#DIV/0!</v>
      </c>
      <c r="I39" s="87" t="str">
        <f t="shared" si="0"/>
        <v>NO</v>
      </c>
    </row>
    <row r="40" spans="1:9" x14ac:dyDescent="0.25">
      <c r="A40" s="65" t="s">
        <v>30</v>
      </c>
      <c r="B40" s="115"/>
      <c r="C40" s="115"/>
      <c r="D40" s="115"/>
      <c r="E40" s="114" cm="1">
        <f t="array" ref="E40">MIN(IF('Project costs'!$A$8:$A$57=$A40,'Project costs'!$H$8:$H$57))</f>
        <v>0</v>
      </c>
      <c r="F40" s="114" cm="1">
        <f t="array" ref="F40">MAX(IF('Project costs'!$A$8:$A$57=$A40,'Project costs'!$H$8:$H$57))</f>
        <v>0</v>
      </c>
      <c r="G40" s="114" t="e" cm="1">
        <f t="array" ref="G40">AVERAGE(IF('Project costs'!$A$8:$A$57=$A40,'Project costs'!$H$8:$H$57))</f>
        <v>#DIV/0!</v>
      </c>
      <c r="I40" s="87" t="str">
        <f t="shared" si="0"/>
        <v>NO</v>
      </c>
    </row>
    <row r="41" spans="1:9" x14ac:dyDescent="0.25">
      <c r="I41" s="87"/>
    </row>
    <row r="42" spans="1:9" x14ac:dyDescent="0.25">
      <c r="A42" s="113" t="s">
        <v>31</v>
      </c>
      <c r="B42" s="111"/>
      <c r="C42" s="111"/>
      <c r="D42" s="111"/>
      <c r="E42" s="111"/>
      <c r="F42" s="111"/>
      <c r="G42" s="111"/>
      <c r="H42" s="111"/>
      <c r="I42" s="116"/>
    </row>
    <row r="43" spans="1:9" x14ac:dyDescent="0.25">
      <c r="A43" s="65" t="s">
        <v>32</v>
      </c>
      <c r="B43" s="115"/>
      <c r="C43" s="115"/>
      <c r="D43" s="115"/>
      <c r="E43" s="114" cm="1">
        <f t="array" ref="E43">MIN(IF('Project costs'!$A$8:$A$57=$A43,'Project costs'!$H$8:$H$57))</f>
        <v>0</v>
      </c>
      <c r="F43" s="114" cm="1">
        <f t="array" ref="F43">MAX(IF('Project costs'!$A$8:$A$57=$A43,'Project costs'!$H$8:$H$57))</f>
        <v>0</v>
      </c>
      <c r="G43" s="114" t="e" cm="1">
        <f t="array" ref="G43">AVERAGE(IF('Project costs'!$A$8:$A$57=$A43,'Project costs'!$H$8:$H$57))</f>
        <v>#DIV/0!</v>
      </c>
      <c r="I43" s="87" t="str">
        <f t="shared" si="0"/>
        <v>NO</v>
      </c>
    </row>
  </sheetData>
  <sheetProtection algorithmName="SHA-512" hashValue="ssNHbsncVNCIwoQkHkr8sMi9Egz9e3Pu5syx4Dn8ScnC4hbn7zWJ5EPZmPttDJGeHiDOCqm0K8uUp6vgarBccQ==" saltValue="YBZkr7s28LFeUp41o2ZTrA==" spinCount="100000" sheet="1" objects="1" scenarios="1"/>
  <mergeCells count="3">
    <mergeCell ref="B5:D5"/>
    <mergeCell ref="E5:G5"/>
    <mergeCell ref="I5:I6"/>
  </mergeCells>
  <conditionalFormatting sqref="I7:I23 I26:I40">
    <cfRule type="containsText" dxfId="0" priority="1" operator="containsText" text="YES">
      <formula>NOT(ISERROR(SEARCH("YES",I7)))</formula>
    </cfRule>
  </conditionalFormatting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efra Excel" ma:contentTypeID="0x010100A5BF1C78D9F64B679A5EBDE1C6598EBC01010095BF43D1367ABC48B99D2B4F41F98655" ma:contentTypeVersion="4" ma:contentTypeDescription="Create a new document." ma:contentTypeScope="" ma:versionID="84b85d898131c8285614cd52ee000380">
  <xsd:schema xmlns:xsd="http://www.w3.org/2001/XMLSchema" xmlns:xs="http://www.w3.org/2001/XMLSchema" xmlns:p="http://schemas.microsoft.com/office/2006/metadata/properties" xmlns:ns2="662745e8-e224-48e8-a2e3-254862b8c2f5" targetNamespace="http://schemas.microsoft.com/office/2006/metadata/properties" ma:root="true" ma:fieldsID="01689f3f171ebf36d736c1e1124d2c06" ns2:_="">
    <xsd:import namespace="662745e8-e224-48e8-a2e3-254862b8c2f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2:TaxCatchAll" minOccurs="0"/>
                <xsd:element ref="ns2:TaxCatchAllLabel" minOccurs="0"/>
                <xsd:element ref="ns2:cf401361b24e474cb011be6eb76c0e76" minOccurs="0"/>
                <xsd:element ref="ns2:n7493b4506bf40e28c373b1e51a33445" minOccurs="0"/>
                <xsd:element ref="ns2:HOMigrated" minOccurs="0"/>
                <xsd:element ref="ns2:k85d23755b3a46b5a51451cf336b2e9b" minOccurs="0"/>
                <xsd:element ref="ns2:Team" minOccurs="0"/>
                <xsd:element ref="ns2:Topic" minOccurs="0"/>
                <xsd:element ref="ns2:ddeb1fd0a9ad4436a96525d34737dc44" minOccurs="0"/>
                <xsd:element ref="ns2:fe59e9859d6a491389c5b03567f5dda5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2745e8-e224-48e8-a2e3-254862b8c2f5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6;#Official|14c80daa-741b-422c-9722-f71693c9ede4" ma:fieldId="{5ae2bfa7-b647-4897-ab4a-53f76ea236c7}" ma:sspId="d1117845-93f6-4da3-abaa-fcb4fa669c78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3459b3d9-902a-4723-9f46-05f2cf1c5cae}" ma:internalName="TaxCatchAll" ma:showField="CatchAllData" ma:web="2ea8b523-8d06-4ec0-bf6b-36109b3313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3459b3d9-902a-4723-9f46-05f2cf1c5cae}" ma:internalName="TaxCatchAllLabel" ma:readOnly="true" ma:showField="CatchAllDataLabel" ma:web="2ea8b523-8d06-4ec0-bf6b-36109b3313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7;#Crown|69589897-2828-4761-976e-717fd8e631c9" ma:fieldId="{cf401361-b24e-474c-b011-be6eb76c0e76}" ma:sspId="d1117845-93f6-4da3-abaa-fcb4fa669c78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4" nillable="true" ma:taxonomy="true" ma:internalName="n7493b4506bf40e28c373b1e51a33445" ma:taxonomyFieldName="HOSiteType" ma:displayName="Site type" ma:default="10;#Work Delivery|388f4f80-46e6-4bcd-8bd1-cea0059da8bd" ma:fieldId="{77493b45-06bf-40e2-8c37-3b1e51a33445}" ma:sspId="d1117845-93f6-4da3-abaa-fcb4fa669c78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6" nillable="true" ma:displayName="Migrated" ma:default="0" ma:internalName="HOMigrated">
      <xsd:simpleType>
        <xsd:restriction base="dms:Boolean"/>
      </xsd:simpleType>
    </xsd:element>
    <xsd:element name="k85d23755b3a46b5a51451cf336b2e9b" ma:index="17" nillable="true" ma:taxonomy="true" ma:internalName="k85d23755b3a46b5a51451cf336b2e9b" ma:taxonomyFieldName="InformationType" ma:displayName="Information Type" ma:fieldId="{485d2375-5b3a-46b5-a514-51cf336b2e9b}" ma:sspId="d1117845-93f6-4da3-abaa-fcb4fa669c78" ma:termSetId="75cb3767-2327-4339-b999-281b3f58ac0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eam" ma:index="19" nillable="true" ma:displayName="Team" ma:default="Peatland Capital Grant Scheme" ma:internalName="Team">
      <xsd:simpleType>
        <xsd:restriction base="dms:Text"/>
      </xsd:simpleType>
    </xsd:element>
    <xsd:element name="Topic" ma:index="20" nillable="true" ma:displayName="Topic" ma:default="Governance" ma:internalName="Topic">
      <xsd:simpleType>
        <xsd:restriction base="dms:Text"/>
      </xsd:simpleType>
    </xsd:element>
    <xsd:element name="ddeb1fd0a9ad4436a96525d34737dc44" ma:index="21" nillable="true" ma:taxonomy="true" ma:internalName="ddeb1fd0a9ad4436a96525d34737dc44" ma:taxonomyFieldName="Distribution" ma:displayName="Distribution" ma:default="9;#Internal NE|70a74972-c838-4a08-aeb8-2c6aad14b4d9" ma:fieldId="{ddeb1fd0-a9ad-4436-a965-25d34737dc44}" ma:sspId="d1117845-93f6-4da3-abaa-fcb4fa669c78" ma:termSetId="9c8b5dbf-8bad-46e4-8055-6e01c16178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e59e9859d6a491389c5b03567f5dda5" ma:index="23" nillable="true" ma:taxonomy="true" ma:internalName="fe59e9859d6a491389c5b03567f5dda5" ma:taxonomyFieldName="OrganisationalUnit" ma:displayName="Organisational Unit" ma:default="8;#NE|275df9ce-cd92-4318-adfe-db572e51c7ff" ma:fieldId="{fe59e985-9d6a-4913-89c5-b03567f5dda5}" ma:sspId="d1117845-93f6-4da3-abaa-fcb4fa669c78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230727268E974DBF603E62CE376119" ma:contentTypeVersion="6" ma:contentTypeDescription="Create a new document." ma:contentTypeScope="" ma:versionID="024b9171c474da24c481586848de71cb">
  <xsd:schema xmlns:xsd="http://www.w3.org/2001/XMLSchema" xmlns:xs="http://www.w3.org/2001/XMLSchema" xmlns:p="http://schemas.microsoft.com/office/2006/metadata/properties" xmlns:ns2="5baa87a0-0a2f-4fe6-809a-19e0d5774377" targetNamespace="http://schemas.microsoft.com/office/2006/metadata/properties" ma:root="true" ma:fieldsID="7f74a772c32073284fd06493cf7d8f0b" ns2:_="">
    <xsd:import namespace="5baa87a0-0a2f-4fe6-809a-19e0d5774377"/>
    <xsd:element name="properties">
      <xsd:complexType>
        <xsd:sequence>
          <xsd:element name="documentManagement">
            <xsd:complexType>
              <xsd:all>
                <xsd:element ref="ns2:lindy_x002e_macnamee_x0040_defra_x002e_gov_x002e_uk" minOccurs="0"/>
                <xsd:element ref="ns2:Message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aa87a0-0a2f-4fe6-809a-19e0d5774377" elementFormDefault="qualified">
    <xsd:import namespace="http://schemas.microsoft.com/office/2006/documentManagement/types"/>
    <xsd:import namespace="http://schemas.microsoft.com/office/infopath/2007/PartnerControls"/>
    <xsd:element name="lindy_x002e_macnamee_x0040_defra_x002e_gov_x002e_uk" ma:index="8" nillable="true" ma:displayName="Contact" ma:format="Dropdown" ma:list="UserInfo" ma:SharePointGroup="0" ma:internalName="lindy_x002e_macnamee_x0040_defra_x002e_gov_x002e_uk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ssage" ma:index="9" nillable="true" ma:displayName="comments" ma:description="Put in here anything you want other users to know about your working files" ma:format="Dropdown" ma:internalName="Message">
      <xsd:simpleType>
        <xsd:restriction base="dms:Note">
          <xsd:maxLength value="255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sage xmlns="5baa87a0-0a2f-4fe6-809a-19e0d5774377" xsi:nil="true"/>
    <lindy_x002e_macnamee_x0040_defra_x002e_gov_x002e_uk xmlns="5baa87a0-0a2f-4fe6-809a-19e0d5774377">
      <UserInfo>
        <DisplayName/>
        <AccountId xsi:nil="true"/>
        <AccountType/>
      </UserInfo>
    </lindy_x002e_macnamee_x0040_defra_x002e_gov_x002e_uk>
  </documentManagement>
</p:properties>
</file>

<file path=customXml/itemProps1.xml><?xml version="1.0" encoding="utf-8"?>
<ds:datastoreItem xmlns:ds="http://schemas.openxmlformats.org/officeDocument/2006/customXml" ds:itemID="{B2AF7D87-4362-4FFF-94D8-B14F811F3E93}"/>
</file>

<file path=customXml/itemProps2.xml><?xml version="1.0" encoding="utf-8"?>
<ds:datastoreItem xmlns:ds="http://schemas.openxmlformats.org/officeDocument/2006/customXml" ds:itemID="{44A084F8-A379-4BF2-B12C-8D04A63E1190}"/>
</file>

<file path=customXml/itemProps3.xml><?xml version="1.0" encoding="utf-8"?>
<ds:datastoreItem xmlns:ds="http://schemas.openxmlformats.org/officeDocument/2006/customXml" ds:itemID="{D938C5F6-2EF5-406C-A511-7FB20BB7B6B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B9D2E3A-45BE-4F15-A041-D035E343A221}">
  <ds:schemaRefs>
    <ds:schemaRef ds:uri="http://www.w3.org/XML/1998/namespace"/>
    <ds:schemaRef ds:uri="http://purl.org/dc/elements/1.1/"/>
    <ds:schemaRef ds:uri="http://schemas.microsoft.com/office/2006/documentManagement/types"/>
    <ds:schemaRef ds:uri="662745e8-e224-48e8-a2e3-254862b8c2f5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Introduction</vt:lpstr>
      <vt:lpstr>Summary</vt:lpstr>
      <vt:lpstr>Input &gt;</vt:lpstr>
      <vt:lpstr>Project costs</vt:lpstr>
      <vt:lpstr>Additional funding</vt:lpstr>
      <vt:lpstr>Carbon</vt:lpstr>
      <vt:lpstr>Calculations &gt;</vt:lpstr>
      <vt:lpstr>Calculations</vt:lpstr>
      <vt:lpstr>Benchmark</vt:lpstr>
      <vt:lpstr>Data &gt;</vt:lpstr>
      <vt:lpstr>Disco 2 categories</vt:lpstr>
      <vt:lpstr>Schedules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Powell, Catherine (NE)</dc:creator>
  <cp:keywords/>
  <dc:description/>
  <cp:lastModifiedBy>Emma Craig</cp:lastModifiedBy>
  <cp:revision/>
  <dcterms:created xsi:type="dcterms:W3CDTF">2022-02-22T07:14:14Z</dcterms:created>
  <dcterms:modified xsi:type="dcterms:W3CDTF">2022-03-29T12:53:51Z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0x01010089230727268E974DBF603E62CE376119</vt:lpwstr>
  </property>
  <property fmtid="{D5CDD505-2E9C-101B-9397-08002B2CF9AE}" pid="3" name="InformationType">
    <vt:lpwstr/>
  </property>
  <property fmtid="{D5CDD505-2E9C-101B-9397-08002B2CF9AE}" pid="4" name="Distribution">
    <vt:lpwstr>9;#Internal NE|70a74972-c838-4a08-aeb8-2c6aad14b4d9</vt:lpwstr>
  </property>
  <property fmtid="{D5CDD505-2E9C-101B-9397-08002B2CF9AE}" pid="5" name="HOCopyrightLevel">
    <vt:lpwstr>7;#Crown|69589897-2828-4761-976e-717fd8e631c9</vt:lpwstr>
  </property>
  <property fmtid="{D5CDD505-2E9C-101B-9397-08002B2CF9AE}" pid="6" name="HOGovernmentSecurityClassification">
    <vt:lpwstr>6;#Official|14c80daa-741b-422c-9722-f71693c9ede4</vt:lpwstr>
  </property>
  <property fmtid="{D5CDD505-2E9C-101B-9397-08002B2CF9AE}" pid="7" name="HOSiteType">
    <vt:lpwstr>10;#Work Delivery|388f4f80-46e6-4bcd-8bd1-cea0059da8bd</vt:lpwstr>
  </property>
  <property fmtid="{D5CDD505-2E9C-101B-9397-08002B2CF9AE}" pid="8" name="OrganisationalUnit">
    <vt:lpwstr>8;#NE|275df9ce-cd92-4318-adfe-db572e51c7ff</vt:lpwstr>
  </property>
</Properties>
</file>