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phil.davies-peerless\Desktop\"/>
    </mc:Choice>
  </mc:AlternateContent>
  <xr:revisionPtr revIDLastSave="0" documentId="8_{E0527E06-A8B7-41D4-A710-07CC68F9729D}" xr6:coauthVersionLast="36" xr6:coauthVersionMax="36" xr10:uidLastSave="{00000000-0000-0000-0000-000000000000}"/>
  <bookViews>
    <workbookView xWindow="0" yWindow="0" windowWidth="23040" windowHeight="1040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Assmt'!$C$10:$R$27</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91029"/>
</workbook>
</file>

<file path=xl/calcChain.xml><?xml version="1.0" encoding="utf-8"?>
<calcChain xmlns="http://schemas.openxmlformats.org/spreadsheetml/2006/main">
  <c r="E159" i="27" l="1"/>
  <c r="G159" i="27"/>
  <c r="F159" i="27"/>
  <c r="X18" i="27" l="1"/>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4" i="41" s="1"/>
  <c r="F173" i="40"/>
  <c r="I24" i="41" s="1"/>
  <c r="E173" i="40"/>
  <c r="H24" i="41" s="1"/>
  <c r="G173" i="27"/>
  <c r="F173" i="27"/>
  <c r="E173" i="27"/>
  <c r="H64" i="48" l="1"/>
  <c r="I64" i="48"/>
  <c r="H76" i="48"/>
  <c r="I76" i="48"/>
  <c r="H88" i="48"/>
  <c r="I88" i="48"/>
  <c r="N18" i="27"/>
  <c r="O21" i="27"/>
  <c r="O144" i="27" s="1"/>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AA26" i="27"/>
  <c r="O27" i="27"/>
  <c r="P27" i="27"/>
  <c r="Q27" i="27"/>
  <c r="Y27" i="27"/>
  <c r="Z27" i="27"/>
  <c r="Z28" i="27" s="1"/>
  <c r="AA27" i="27"/>
  <c r="E28" i="27"/>
  <c r="F28" i="27"/>
  <c r="F34" i="27" s="1"/>
  <c r="F43" i="27" s="1"/>
  <c r="F47" i="27" s="1"/>
  <c r="F50" i="27" s="1"/>
  <c r="G28" i="27"/>
  <c r="G34" i="27" s="1"/>
  <c r="G43" i="27" s="1"/>
  <c r="G47" i="27" s="1"/>
  <c r="G50" i="27" s="1"/>
  <c r="J28" i="27"/>
  <c r="J34" i="27" s="1"/>
  <c r="J43" i="27" s="1"/>
  <c r="J47" i="27" s="1"/>
  <c r="J50" i="27" s="1"/>
  <c r="K28" i="27"/>
  <c r="L28" i="27"/>
  <c r="T28" i="27"/>
  <c r="T34" i="27" s="1"/>
  <c r="T43" i="27" s="1"/>
  <c r="T47" i="27" s="1"/>
  <c r="T50" i="27" s="1"/>
  <c r="U28" i="27"/>
  <c r="U34" i="27" s="1"/>
  <c r="U43" i="27" s="1"/>
  <c r="U47" i="27" s="1"/>
  <c r="U50" i="27" s="1"/>
  <c r="V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K34" i="27"/>
  <c r="K43" i="27" s="1"/>
  <c r="K47" i="27" s="1"/>
  <c r="K50" i="27" s="1"/>
  <c r="L34" i="27"/>
  <c r="L43" i="27" s="1"/>
  <c r="L47" i="27" s="1"/>
  <c r="L50" i="27" s="1"/>
  <c r="V34" i="27"/>
  <c r="O36" i="27"/>
  <c r="P36" i="27"/>
  <c r="Q36" i="27"/>
  <c r="Y36" i="27"/>
  <c r="Z36" i="27"/>
  <c r="AA36" i="27"/>
  <c r="O37" i="27"/>
  <c r="P37" i="27"/>
  <c r="Q37" i="27"/>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Y91" i="27" s="1"/>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T113" i="27" s="1"/>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G109" i="27"/>
  <c r="J109" i="27"/>
  <c r="K109" i="27"/>
  <c r="L109" i="27"/>
  <c r="L111" i="27" s="1"/>
  <c r="T109" i="27"/>
  <c r="T111" i="27" s="1"/>
  <c r="U109" i="27"/>
  <c r="V109" i="27"/>
  <c r="F111" i="27"/>
  <c r="G111"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J134" i="27"/>
  <c r="J136" i="27" s="1"/>
  <c r="K134" i="27"/>
  <c r="L134" i="27"/>
  <c r="T134" i="27"/>
  <c r="U134" i="27"/>
  <c r="U136" i="27" s="1"/>
  <c r="V134" i="27"/>
  <c r="V136" i="27" s="1"/>
  <c r="O138" i="27"/>
  <c r="P138" i="27"/>
  <c r="Q138" i="27"/>
  <c r="Y138" i="27"/>
  <c r="Z138" i="27"/>
  <c r="AA138" i="27"/>
  <c r="O139" i="27"/>
  <c r="P139" i="27"/>
  <c r="Q139" i="27"/>
  <c r="Y139" i="27"/>
  <c r="Z139" i="27"/>
  <c r="AA139" i="27"/>
  <c r="E144" i="27"/>
  <c r="F144" i="27"/>
  <c r="G144" i="27"/>
  <c r="J144" i="27"/>
  <c r="K144" i="27"/>
  <c r="L144" i="27"/>
  <c r="P144" i="27"/>
  <c r="Q144" i="27"/>
  <c r="T144" i="27"/>
  <c r="U144" i="27"/>
  <c r="V144" i="27"/>
  <c r="AA144" i="27"/>
  <c r="O145" i="27"/>
  <c r="O147" i="27" s="1"/>
  <c r="P145" i="27"/>
  <c r="P147" i="27" s="1"/>
  <c r="Q145" i="27"/>
  <c r="Y145" i="27"/>
  <c r="Z145" i="27"/>
  <c r="AA145" i="27"/>
  <c r="O146" i="27"/>
  <c r="P146" i="27"/>
  <c r="Q146" i="27"/>
  <c r="Y146" i="27"/>
  <c r="Z146" i="27"/>
  <c r="AA146" i="27"/>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147" i="27" l="1"/>
  <c r="Y147" i="27"/>
  <c r="L136" i="27"/>
  <c r="E136" i="27"/>
  <c r="AA61" i="27"/>
  <c r="Q173" i="27"/>
  <c r="Q28" i="27"/>
  <c r="Q34" i="27" s="1"/>
  <c r="Q43" i="27" s="1"/>
  <c r="Q47" i="27" s="1"/>
  <c r="Q50" i="27" s="1"/>
  <c r="O28" i="27"/>
  <c r="O34" i="27" s="1"/>
  <c r="O43" i="27" s="1"/>
  <c r="O47" i="27" s="1"/>
  <c r="O50" i="27" s="1"/>
  <c r="I92" i="48"/>
  <c r="Z34" i="27"/>
  <c r="Z43" i="27" s="1"/>
  <c r="Z47" i="27" s="1"/>
  <c r="Z50" i="27" s="1"/>
  <c r="T136" i="27"/>
  <c r="Y129" i="27"/>
  <c r="U111" i="27"/>
  <c r="V113" i="27"/>
  <c r="P173" i="27"/>
  <c r="H92" i="48"/>
  <c r="O55" i="27"/>
  <c r="AA134" i="27"/>
  <c r="G136" i="27"/>
  <c r="F136" i="27"/>
  <c r="O151" i="27"/>
  <c r="Z109" i="27"/>
  <c r="AA173" i="27"/>
  <c r="Y28" i="27"/>
  <c r="Y34" i="27" s="1"/>
  <c r="Y43" i="27" s="1"/>
  <c r="Y47" i="27" s="1"/>
  <c r="Y50" i="27" s="1"/>
  <c r="I90" i="48"/>
  <c r="H90" i="48"/>
  <c r="K136" i="27"/>
  <c r="AA129" i="27"/>
  <c r="AA136" i="27" s="1"/>
  <c r="O91" i="27"/>
  <c r="Z91" i="27"/>
  <c r="Z111" i="27" s="1"/>
  <c r="F142" i="27"/>
  <c r="Y73" i="27"/>
  <c r="Q151" i="27"/>
  <c r="Y151" i="27"/>
  <c r="Z147" i="27"/>
  <c r="Q147" i="27"/>
  <c r="T142" i="27"/>
  <c r="O134" i="27"/>
  <c r="Q134" i="27"/>
  <c r="Z134" i="27"/>
  <c r="Z136" i="27" s="1"/>
  <c r="Z129" i="27"/>
  <c r="Q129" i="27"/>
  <c r="Y109" i="27"/>
  <c r="P109" i="27"/>
  <c r="AA109" i="27"/>
  <c r="J113" i="27"/>
  <c r="P91" i="27"/>
  <c r="P111" i="27" s="1"/>
  <c r="AA91" i="27"/>
  <c r="AA142" i="27" s="1"/>
  <c r="V142" i="27"/>
  <c r="Z151" i="27"/>
  <c r="O129" i="27"/>
  <c r="P134" i="27"/>
  <c r="Y134" i="27"/>
  <c r="Y136" i="27" s="1"/>
  <c r="E111" i="27"/>
  <c r="Q109" i="27"/>
  <c r="O109" i="27"/>
  <c r="Q91" i="27"/>
  <c r="U113" i="27"/>
  <c r="J142" i="27"/>
  <c r="AA73" i="27"/>
  <c r="Q61" i="27"/>
  <c r="Z61" i="27"/>
  <c r="Z173" i="27"/>
  <c r="O173" i="27"/>
  <c r="AA28" i="27"/>
  <c r="AA34" i="27" s="1"/>
  <c r="AA43" i="27" s="1"/>
  <c r="AA47" i="27" s="1"/>
  <c r="AA50" i="27" s="1"/>
  <c r="P28" i="27"/>
  <c r="P34" i="27" s="1"/>
  <c r="P43" i="27" s="1"/>
  <c r="P47" i="27" s="1"/>
  <c r="P50" i="27" s="1"/>
  <c r="G113" i="27"/>
  <c r="Z73" i="27"/>
  <c r="O73" i="27"/>
  <c r="O142" i="27" s="1"/>
  <c r="Q73" i="27"/>
  <c r="L142" i="27"/>
  <c r="P61" i="27"/>
  <c r="Y61" i="27"/>
  <c r="Y173" i="27"/>
  <c r="P73" i="27"/>
  <c r="F113" i="27"/>
  <c r="E142" i="27"/>
  <c r="P129" i="27"/>
  <c r="K142" i="27"/>
  <c r="O111" i="27"/>
  <c r="AA113" i="27"/>
  <c r="Y111" i="27"/>
  <c r="Y144" i="27"/>
  <c r="U142" i="27"/>
  <c r="G142" i="27"/>
  <c r="E113" i="27"/>
  <c r="L113" i="27"/>
  <c r="K111" i="27"/>
  <c r="P151" i="27"/>
  <c r="K113" i="27"/>
  <c r="V111" i="27"/>
  <c r="J111" i="27"/>
  <c r="AA151" i="27"/>
  <c r="Z144" i="27"/>
  <c r="B8" i="61"/>
  <c r="I25" i="58" s="1"/>
  <c r="A8" i="61"/>
  <c r="H25" i="58" s="1"/>
  <c r="C6" i="61"/>
  <c r="C4" i="61"/>
  <c r="C3" i="61"/>
  <c r="C2" i="61"/>
  <c r="Q113" i="27" l="1"/>
  <c r="Q142" i="27"/>
  <c r="P113" i="27"/>
  <c r="O113" i="27"/>
  <c r="P136" i="27"/>
  <c r="Y142" i="27"/>
  <c r="Q111" i="27"/>
  <c r="Q136"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F90" i="48" s="1"/>
  <c r="E76" i="48"/>
  <c r="L64" i="48"/>
  <c r="K64" i="48"/>
  <c r="F64" i="48"/>
  <c r="E64" i="48"/>
  <c r="L38" i="48"/>
  <c r="K38" i="48"/>
  <c r="I38" i="48"/>
  <c r="H38" i="48"/>
  <c r="F38" i="48"/>
  <c r="E38" i="48"/>
  <c r="L32" i="48"/>
  <c r="K32" i="48"/>
  <c r="I32" i="48"/>
  <c r="H32" i="48"/>
  <c r="F32" i="48"/>
  <c r="E32" i="48"/>
  <c r="K39" i="48" l="1"/>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20" i="41" s="1"/>
  <c r="F20" i="41"/>
  <c r="G169" i="40"/>
  <c r="J20" i="41" s="1"/>
  <c r="G20"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H14" i="41" l="1"/>
  <c r="H10" i="41"/>
  <c r="G152" i="40"/>
  <c r="G156" i="40" s="1"/>
  <c r="F152" i="40"/>
  <c r="F156" i="40" s="1"/>
  <c r="E152" i="40"/>
  <c r="G168" i="40" l="1"/>
  <c r="J19" i="41" s="1"/>
  <c r="G19" i="41"/>
  <c r="F168" i="40"/>
  <c r="I19" i="41" s="1"/>
  <c r="F19" i="41"/>
  <c r="E157" i="40"/>
  <c r="E20"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AB72" i="48" s="1"/>
  <c r="X72" i="48"/>
  <c r="AC72" i="48" s="1"/>
  <c r="R73" i="48"/>
  <c r="AA73" i="48" s="1"/>
  <c r="U73" i="48"/>
  <c r="AB73" i="48" s="1"/>
  <c r="X73" i="48"/>
  <c r="AC73" i="48" s="1"/>
  <c r="R69" i="48"/>
  <c r="AA69" i="48" s="1"/>
  <c r="U69" i="48"/>
  <c r="AB69" i="48" s="1"/>
  <c r="X69" i="48"/>
  <c r="AC69" i="48" s="1"/>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20"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Q32" i="48" s="1"/>
  <c r="AQ135" i="48" s="1"/>
  <c r="AQ147" i="48" s="1"/>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6" i="41" s="1"/>
  <c r="F26" i="41"/>
  <c r="G175" i="40"/>
  <c r="J26" i="41" s="1"/>
  <c r="G26" i="41"/>
  <c r="E176" i="40"/>
  <c r="H27" i="41" s="1"/>
  <c r="E27" i="41"/>
  <c r="F176" i="40"/>
  <c r="I27" i="41" s="1"/>
  <c r="F27" i="41"/>
  <c r="G176" i="40"/>
  <c r="J27" i="41" s="1"/>
  <c r="G27" i="41"/>
  <c r="E175" i="40"/>
  <c r="H26" i="41" s="1"/>
  <c r="E26"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9" i="41" s="1"/>
  <c r="E19" i="41"/>
  <c r="F19" i="37"/>
  <c r="G19" i="37"/>
  <c r="F19" i="38"/>
  <c r="E19" i="38"/>
  <c r="G19" i="38"/>
  <c r="E156" i="27" l="1"/>
  <c r="E19" i="3" l="1"/>
  <c r="E168" i="27"/>
  <c r="H19" i="3" s="1"/>
  <c r="E19" i="37" l="1"/>
  <c r="G19" i="3"/>
  <c r="E158" i="27" l="1"/>
  <c r="H21" i="3" l="1"/>
  <c r="E21" i="3"/>
  <c r="E163" i="27"/>
  <c r="H12" i="41"/>
  <c r="H13" i="41"/>
  <c r="H11" i="41"/>
  <c r="H12" i="38"/>
  <c r="H13" i="38"/>
  <c r="H11" i="38"/>
  <c r="H12" i="37"/>
  <c r="H13" i="37"/>
  <c r="H11" i="37"/>
  <c r="G147" i="40"/>
  <c r="G158" i="40" s="1"/>
  <c r="G21" i="41" s="1"/>
  <c r="F147" i="40"/>
  <c r="F158" i="40" s="1"/>
  <c r="F21" i="41" s="1"/>
  <c r="E147" i="40"/>
  <c r="E158" i="40" s="1"/>
  <c r="E21"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G158" i="27"/>
  <c r="O158" i="27" l="1"/>
  <c r="O170" i="27" s="1"/>
  <c r="H21" i="37" s="1"/>
  <c r="E161" i="40"/>
  <c r="E24" i="41" s="1"/>
  <c r="E160" i="40"/>
  <c r="F161" i="40"/>
  <c r="F24" i="41" s="1"/>
  <c r="F160" i="40"/>
  <c r="F159" i="40"/>
  <c r="G161" i="40"/>
  <c r="G24" i="41" s="1"/>
  <c r="G160" i="40"/>
  <c r="G159" i="40"/>
  <c r="E162" i="40"/>
  <c r="E25" i="41" s="1"/>
  <c r="E142" i="40"/>
  <c r="F162" i="40"/>
  <c r="F25" i="41" s="1"/>
  <c r="F142" i="40"/>
  <c r="G162" i="40"/>
  <c r="G25" i="41" s="1"/>
  <c r="G142" i="40"/>
  <c r="E170" i="40"/>
  <c r="H21" i="41" s="1"/>
  <c r="F170" i="40"/>
  <c r="I21" i="41" s="1"/>
  <c r="G170" i="40"/>
  <c r="J21"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3" i="41" s="1"/>
  <c r="G23" i="41"/>
  <c r="E171" i="40"/>
  <c r="H22" i="41" s="1"/>
  <c r="E22" i="41"/>
  <c r="E172" i="40"/>
  <c r="H23" i="41" s="1"/>
  <c r="E23" i="41"/>
  <c r="F171" i="40"/>
  <c r="I22" i="41" s="1"/>
  <c r="F22" i="41"/>
  <c r="G171" i="40"/>
  <c r="J22" i="41" s="1"/>
  <c r="G22" i="41"/>
  <c r="F172" i="40"/>
  <c r="I23" i="41" s="1"/>
  <c r="F23" i="41"/>
  <c r="E174" i="40"/>
  <c r="H25" i="41" s="1"/>
  <c r="G174" i="40"/>
  <c r="J25" i="41" s="1"/>
  <c r="F174" i="40"/>
  <c r="I25"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71" i="27"/>
  <c r="Q160" i="27"/>
  <c r="G23" i="37" s="1"/>
  <c r="E160" i="27"/>
  <c r="E172" i="27" s="1"/>
  <c r="P160" i="27"/>
  <c r="P172" i="27" s="1"/>
  <c r="I23" i="37" s="1"/>
  <c r="G160" i="27"/>
  <c r="G172" i="27" s="1"/>
  <c r="J23" i="3" s="1"/>
  <c r="G171" i="27"/>
  <c r="O160" i="27"/>
  <c r="O172" i="27" s="1"/>
  <c r="H23" i="37" s="1"/>
  <c r="Z159" i="27"/>
  <c r="Z171" i="27" s="1"/>
  <c r="Y159" i="27"/>
  <c r="Y171" i="27" s="1"/>
  <c r="Q159" i="27"/>
  <c r="Q171" i="27" s="1"/>
  <c r="P159" i="27"/>
  <c r="P171" i="27" s="1"/>
  <c r="I22" i="37" s="1"/>
  <c r="AA159" i="27"/>
  <c r="AA171" i="27" s="1"/>
  <c r="J22" i="38" s="1"/>
  <c r="O159" i="27"/>
  <c r="O171" i="27" s="1"/>
  <c r="E157" i="27"/>
  <c r="E171" i="27"/>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2000000}">
      <text>
        <r>
          <rPr>
            <sz val="9"/>
            <color indexed="81"/>
            <rFont val="Tahoma"/>
            <family val="2"/>
          </rPr>
          <t>Please note adjusting this line item will not pro-rate the ratios below.</t>
        </r>
      </text>
    </comment>
    <comment ref="F22" authorId="1" shapeId="0" xr:uid="{00000000-0006-0000-0600-000003000000}">
      <text>
        <r>
          <rPr>
            <sz val="9"/>
            <color rgb="FF000000"/>
            <rFont val="Tahoma"/>
            <family val="2"/>
          </rPr>
          <t>Please note adjusting this line item will not pro-rate the ratios below.</t>
        </r>
      </text>
    </comment>
    <comment ref="G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<sst xmlns="http://schemas.openxmlformats.org/spreadsheetml/2006/main" count="1950" uniqueCount="477">
  <si>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</si>
  <si>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</si>
  <si>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</si>
  <si>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</si>
  <si>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</si>
  <si>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</si>
  <si>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</si>
  <si>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</si>
  <si>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</si>
  <si>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</si>
  <si>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</si>
  <si>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</si>
  <si>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</si>
  <si>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</si>
  <si>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</si>
  <si>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</si>
  <si>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</si>
  <si>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</si>
  <si>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</si>
  <si>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</si>
  <si>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</si>
  <si>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</si>
  <si>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</si>
  <si>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</si>
  <si>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</si>
  <si>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</si>
  <si>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</si>
  <si>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</si>
  <si>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</si>
  <si>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</si>
  <si>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</si>
  <si>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</si>
  <si>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</si>
  <si>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</si>
  <si>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</si>
  <si>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</si>
  <si>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</si>
  <si>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</si>
  <si>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</si>
  <si>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</si>
  <si>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</si>
  <si>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</si>
  <si>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</si>
  <si>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</si>
  <si>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</si>
  <si>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</si>
  <si>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</si>
  <si>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</si>
  <si>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</si>
  <si>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</si>
  <si>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</si>
  <si>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</si>
  <si>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</si>
  <si>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</si>
  <si>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</si>
  <si>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</si>
  <si>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</si>
  <si>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</si>
  <si>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</si>
  <si>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</si>
  <si>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</si>
  <si>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</si>
  <si>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</si>
  <si>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</si>
  <si>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</si>
  <si>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</si>
  <si>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</si>
  <si>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</si>
  <si>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</si>
  <si>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</si>
  <si>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</si>
  <si>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</si>
  <si>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</si>
  <si>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</si>
  <si>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</si>
  <si>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</si>
  <si>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</si>
  <si>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</si>
  <si>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</si>
  <si>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</si>
  <si>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</si>
  <si>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</si>
  <si>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</si>
  <si>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</si>
  <si>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</si>
  <si>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</si>
  <si>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</si>
  <si>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</si>
  <si>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</si>
  <si>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</si>
  <si>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</si>
  <si>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</si>
  <si>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</si>
  <si>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</si>
  <si>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</si>
  <si>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</si>
  <si>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</si>
  <si>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</si>
  <si>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</si>
  <si>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</si>
  <si>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</si>
  <si>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</si>
  <si>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</si>
  <si>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</si>
  <si>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</si>
  <si>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</si>
  <si>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</si>
  <si>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</si>
  <si>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</si>
  <si>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</si>
  <si>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</si>
  <si>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</si>
  <si>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</si>
  <si>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</si>
  <si>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</si>
  <si>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</si>
  <si>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</si>
  <si>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</si>
  <si>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</si>
  <si>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</si>
  <si>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</si>
  <si>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</si>
  <si>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</si>
  <si>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</si>
  <si>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</si>
  <si>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</si>
  <si>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</si>
  <si>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</si>
  <si>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</si>
  <si>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</si>
  <si>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</si>
  <si>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</si>
  <si>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</si>
  <si>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</si>
  <si>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</si>
  <si>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</si>
  <si>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</si>
  <si>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</si>
  <si>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</si>
  <si>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</si>
  <si>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</si>
  <si>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</si>
  <si>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</si>
  <si>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</si>
  <si>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</si>
  <si>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</si>
  <si>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</si>
  <si>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</si>
  <si>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</si>
  <si>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</si>
  <si>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</si>
  <si>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</si>
  <si>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</si>
  <si>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</si>
  <si>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</si>
  <si>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</si>
  <si>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</si>
  <si>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</si>
  <si>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</si>
  <si>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</si>
  <si>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</si>
  <si>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</si>
  <si>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</si>
  <si>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</si>
  <si>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</si>
  <si>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</si>
  <si>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</si>
  <si>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</si>
  <si>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</si>
  <si>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</si>
  <si>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</si>
  <si>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</si>
  <si>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</si>
  <si>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</si>
  <si>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</si>
  <si>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</si>
  <si>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</si>
  <si>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</si>
  <si>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</si>
  <si>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</si>
  <si>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</si>
  <si>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</si>
  <si>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</si>
  <si>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</si>
  <si>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</si>
  <si>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</si>
  <si>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</si>
  <si>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</si>
  <si>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</si>
  <si>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</si>
  <si>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</si>
  <si>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</si>
  <si>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</si>
  <si>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</si>
  <si>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</si>
  <si>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</si>
  <si>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</si>
  <si>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</si>
  <si>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</si>
  <si>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</si>
  <si>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</si>
  <si>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</si>
  <si>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</si>
  <si>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</si>
  <si>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</si>
  <si>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</si>
  <si>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</si>
  <si>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</si>
  <si>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</si>
  <si>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</si>
  <si>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</si>
  <si>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</si>
  <si>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</si>
  <si>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</si>
  <si>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</si>
  <si>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</si>
  <si>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</si>
  <si>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</si>
  <si>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</si>
  <si>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</si>
  <si>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</si>
  <si>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</si>
  <si>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</si>
  <si>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</si>
  <si>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</si>
  <si>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</si>
  <si>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</si>
  <si>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</si>
  <si>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</si>
  <si>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</si>
  <si>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</si>
  <si>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</si>
  <si>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</si>
  <si>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</si>
  <si>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</si>
  <si>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</si>
  <si>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</si>
  <si>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</si>
  <si>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</si>
  <si>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</si>
  <si>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</si>
  <si>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</si>
  <si>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</si>
  <si>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</si>
  <si>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</si>
  <si>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</si>
  <si>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</si>
  <si>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</si>
  <si>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</si>
  <si>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</si>
  <si>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</si>
  <si>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</si>
  <si>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</si>
  <si>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</si>
  <si>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</si>
  <si>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</si>
  <si>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</si>
  <si>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</si>
  <si>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</si>
  <si>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</si>
  <si>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</si>
  <si>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</si>
  <si>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</si>
  <si>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</si>
  <si>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</si>
  <si>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</si>
  <si>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</si>
  <si>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</si>
  <si>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</si>
  <si>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</si>
  <si>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</si>
  <si>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</si>
  <si>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</si>
  <si>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</si>
  <si>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</si>
  <si>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</si>
  <si>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</si>
  <si>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</si>
  <si>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</si>
  <si>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</si>
  <si>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</si>
  <si>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</si>
  <si>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</si>
  <si>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</si>
  <si>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</si>
  <si>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</si>
  <si>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</si>
  <si>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</si>
  <si>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</si>
  <si>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</si>
  <si>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</si>
  <si>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</si>
  <si>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</si>
  <si>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</si>
  <si>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</si>
  <si>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</si>
  <si>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</si>
  <si>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</si>
  <si>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</si>
  <si>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</si>
  <si>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</si>
  <si>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</si>
  <si>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</si>
  <si>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</si>
  <si>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</si>
  <si>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</si>
  <si>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</si>
  <si>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</si>
  <si>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</si>
  <si>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</si>
  <si>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</si>
  <si>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</si>
  <si>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</si>
  <si>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</si>
  <si>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</si>
  <si>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</si>
  <si>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</si>
  <si>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</si>
  <si>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</si>
  <si>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</si>
  <si>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</si>
  <si>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</si>
  <si>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</si>
  <si>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</si>
  <si>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</si>
  <si>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</si>
  <si>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</si>
  <si>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</si>
  <si>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</si>
  <si>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</si>
  <si>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</si>
  <si>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</si>
  <si>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</si>
  <si>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</si>
  <si>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</si>
  <si>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</si>
  <si>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</si>
  <si>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</si>
  <si>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</si>
  <si>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</si>
  <si>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</si>
  <si>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</si>
  <si>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</si>
  <si>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</si>
  <si>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</si>
  <si>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</si>
  <si>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</si>
  <si>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</si>
  <si>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</si>
  <si>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</si>
  <si>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</si>
  <si>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</si>
  <si>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</si>
  <si>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</si>
  <si>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</si>
  <si>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</si>
  <si>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</si>
  <si>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</si>
  <si>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</si>
  <si>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</si>
  <si>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</si>
  <si>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</si>
  <si>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</si>
  <si>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</si>
  <si>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</si>
  <si>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</si>
  <si>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</si>
  <si>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</si>
  <si>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</si>
  <si>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</si>
  <si>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</si>
  <si>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</si>
  <si>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</si>
  <si>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</si>
  <si>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</si>
  <si>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</si>
  <si>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</si>
  <si>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</si>
  <si>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</si>
  <si>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</si>
  <si>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</si>
  <si>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</si>
  <si>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</si>
  <si>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</si>
  <si>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</si>
  <si>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</si>
  <si>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</si>
  <si>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</si>
  <si>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</si>
  <si>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</si>
  <si>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</si>
  <si>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</si>
  <si>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</si>
  <si>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</si>
  <si>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</si>
  <si>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</si>
  <si>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</si>
  <si>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</si>
  <si>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</si>
  <si>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</si>
  <si>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</si>
  <si>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</si>
  <si>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</si>
  <si>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</si>
  <si>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</si>
  <si>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</si>
  <si>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</si>
  <si>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</si>
  <si>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</si>
  <si>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</si>
  <si>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</si>
  <si>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</si>
  <si>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</si>
  <si>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</si>
  <si>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</si>
  <si>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</si>
  <si>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</si>
  <si>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</si>
  <si>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</si>
  <si>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</si>
  <si>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</si>
  <si>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</si>
  <si>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</si>
  <si>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</si>
  <si>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</si>
  <si>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</si>
  <si>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</si>
  <si>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</si>
  <si>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</si>
  <si>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</si>
  <si>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</si>
  <si>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</si>
  <si>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</si>
  <si>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</si>
  <si>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</si>
  <si>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</si>
  <si>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</si>
  <si>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</si>
  <si>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</si>
  <si>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</si>
  <si>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</si>
  <si>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</si>
  <si>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</si>
  <si>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</si>
  <si>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</si>
  <si>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</si>
  <si>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</si>
  <si>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</si>
  <si>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</si>
  <si>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</si>
  <si>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</si>
  <si>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</si>
  <si>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</si>
  <si>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</si>
  <si>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</si>
  <si>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</si>
  <si>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</si>
  <si>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</si>
  <si>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</si>
  <si>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</si>
  <si>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</si>
  <si>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</si>
  <si>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</si>
  <si>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</si>
  <si>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</si>
  <si>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</si>
  <si>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</si>
  <si>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</si>
  <si>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</si>
  <si>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G-Cloud Lot 4</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</si>
  <si>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 Parent Assmt" as necessary.</t>
  </si>
  <si>
    <t>Black tabs -       3.1 - 3.3</t>
  </si>
  <si>
    <t>Blue tabs -       1.1</t>
  </si>
  <si>
    <t>RM 1557.14L4</t>
  </si>
  <si>
    <t>Not Assessed</t>
  </si>
  <si>
    <t>RM1557.14L4 FVRA</t>
  </si>
  <si>
    <t xml:space="preserve">Financial information in relation to the last three financial periods must be entered into the Blue tabs "1.1 Lead Financial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</si>
</sst>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6">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0" fontId="1" fillId="5" borderId="0" xfId="0" applyFont="1" applyFill="1" applyAlignment="1">
      <alignment wrapText="1"/>
    </xf>
    <xf numFmtId="170" fontId="37" fillId="9" borderId="37" xfId="22" applyFont="1" applyBorder="1" applyAlignment="1" applyProtection="1">
      <alignment horizontal="center" vertical="center"/>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0">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Databook Ref" xfId="31" xr:uid="{00000000-0005-0000-0000-000007000000}"/>
    <cellStyle name="Followed Hyperlink" xfId="10" builtinId="9" customBuiltin="1"/>
    <cellStyle name="Heading 1" xfId="3" builtinId="16" customBuiltin="1"/>
    <cellStyle name="Heading 1 2" xfId="16" xr:uid="{00000000-0005-0000-0000-00000A000000}"/>
    <cellStyle name="Heading 1 3" xfId="48" xr:uid="{00000000-0005-0000-0000-00000B000000}"/>
    <cellStyle name="Heading 2" xfId="4" builtinId="17" customBuiltin="1"/>
    <cellStyle name="Heading 3" xfId="5" builtinId="18" customBuiltin="1"/>
    <cellStyle name="Heading 3 2" xfId="12" xr:uid="{00000000-0005-0000-0000-00000E000000}"/>
    <cellStyle name="Heading 4" xfId="6" builtinId="19" customBuiltin="1"/>
    <cellStyle name="Heading 4 2" xfId="15" xr:uid="{00000000-0005-0000-0000-000010000000}"/>
    <cellStyle name="Hyperlink" xfId="9" builtinId="8" customBuiltin="1"/>
    <cellStyle name="Hyperlink 2" xfId="13" xr:uid="{00000000-0005-0000-0000-000012000000}"/>
    <cellStyle name="Input % 0dp" xfId="32" xr:uid="{00000000-0005-0000-0000-000013000000}"/>
    <cellStyle name="Input % 2dp" xfId="23" xr:uid="{00000000-0005-0000-0000-000014000000}"/>
    <cellStyle name="Input Amount" xfId="22" xr:uid="{00000000-0005-0000-0000-000015000000}"/>
    <cellStyle name="Input Date" xfId="20" xr:uid="{00000000-0005-0000-0000-000016000000}"/>
    <cellStyle name="Input Dec 2dp" xfId="33" xr:uid="{00000000-0005-0000-0000-000017000000}"/>
    <cellStyle name="Input General" xfId="18" xr:uid="{00000000-0005-0000-0000-000018000000}"/>
    <cellStyle name="Input List" xfId="19" xr:uid="{00000000-0005-0000-0000-000019000000}"/>
    <cellStyle name="Label Name" xfId="17" xr:uid="{00000000-0005-0000-0000-00001A000000}"/>
    <cellStyle name="Label Time/Unit" xfId="34" xr:uid="{00000000-0005-0000-0000-00001B000000}"/>
    <cellStyle name="Link  % 0dp" xfId="35" xr:uid="{00000000-0005-0000-0000-00001C000000}"/>
    <cellStyle name="Link  % 2dp" xfId="36" xr:uid="{00000000-0005-0000-0000-00001D000000}"/>
    <cellStyle name="Link  General" xfId="37" xr:uid="{00000000-0005-0000-0000-00001E000000}"/>
    <cellStyle name="Link Amount" xfId="38" xr:uid="{00000000-0005-0000-0000-00001F000000}"/>
    <cellStyle name="Link Date" xfId="39" xr:uid="{00000000-0005-0000-0000-000020000000}"/>
    <cellStyle name="Link Dec 2dp" xfId="40" xr:uid="{00000000-0005-0000-0000-000021000000}"/>
    <cellStyle name="Normal" xfId="0" builtinId="0" customBuiltin="1"/>
    <cellStyle name="Normal 2" xfId="8" xr:uid="{00000000-0005-0000-0000-000023000000}"/>
    <cellStyle name="Normal 3" xfId="47" xr:uid="{00000000-0005-0000-0000-000024000000}"/>
    <cellStyle name="Output % 0dp" xfId="41" xr:uid="{00000000-0005-0000-0000-000025000000}"/>
    <cellStyle name="Output % 2dp" xfId="42" xr:uid="{00000000-0005-0000-0000-000026000000}"/>
    <cellStyle name="Output Amount" xfId="43" xr:uid="{00000000-0005-0000-0000-000027000000}"/>
    <cellStyle name="Output Date" xfId="44" xr:uid="{00000000-0005-0000-0000-000028000000}"/>
    <cellStyle name="Output Dec 2dp" xfId="45" xr:uid="{00000000-0005-0000-0000-000029000000}"/>
    <cellStyle name="Percent" xfId="1" builtinId="5"/>
    <cellStyle name="Percent 2" xfId="2" xr:uid="{00000000-0005-0000-0000-00002B000000}"/>
    <cellStyle name="Percent 2 2" xfId="49" xr:uid="{00000000-0005-0000-0000-00002C000000}"/>
    <cellStyle name="System" xfId="24" xr:uid="{00000000-0005-0000-0000-00002D000000}"/>
    <cellStyle name="Unused" xfId="46" xr:uid="{00000000-0005-0000-0000-00002E000000}"/>
    <cellStyle name="Warn" xfId="14" xr:uid="{00000000-0005-0000-0000-00002F000000}"/>
    <cellStyle name="Warning Text" xfId="7" builtinId="11" customBuiltin="1"/>
    <cellStyle name="Warning Text 2" xfId="21" xr:uid="{00000000-0005-0000-0000-000031000000}"/>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745238288"/>
        <c:axId val="745236656"/>
      </c:barChart>
      <c:catAx>
        <c:axId val="745238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236656"/>
        <c:crosses val="autoZero"/>
        <c:auto val="1"/>
        <c:lblAlgn val="ctr"/>
        <c:lblOffset val="100"/>
        <c:noMultiLvlLbl val="0"/>
      </c:catAx>
      <c:valAx>
        <c:axId val="74523665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238288"/>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ultimate parent)</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a:t>
          </a:r>
          <a:r>
            <a:rPr lang="en-GB" sz="1000"/>
            <a:t>Company registration details</a:t>
          </a:r>
          <a:br>
            <a:rPr lang="en-GB" sz="1000"/>
          </a:br>
          <a:r>
            <a:rPr lang="en-GB" sz="1000"/>
            <a:t> - Director details</a:t>
          </a:r>
          <a:br>
            <a:rPr lang="en-GB" sz="1000"/>
          </a:br>
          <a:r>
            <a:rPr lang="en-GB" sz="1000"/>
            <a:t> - Audit opinon</a:t>
          </a:r>
          <a:br>
            <a:rPr lang="en-GB" sz="1000"/>
          </a:br>
          <a:r>
            <a:rPr lang="en-GB" sz="1000"/>
            <a:t> - Lot details (if applicable)</a:t>
          </a:r>
          <a:endParaRPr lang="en-GB" sz="1200"/>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6" y="8682"/>
          <a:ext cx="3017334" cy="146374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ultimate parent)</a:t>
          </a:r>
        </a:p>
      </dsp:txBody>
      <dsp:txXfrm>
        <a:off x="6636" y="8682"/>
        <a:ext cx="3017334" cy="975830"/>
      </dsp:txXfrm>
    </dsp:sp>
    <dsp:sp modelId="{7AFD420B-DB76-49B5-B0D1-C3E96DBA7D40}">
      <dsp:nvSpPr>
        <dsp:cNvPr id="0" name=""/>
        <dsp:cNvSpPr/>
      </dsp:nvSpPr>
      <dsp:spPr>
        <a:xfrm>
          <a:off x="624644" y="984512"/>
          <a:ext cx="3017334"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728" y="1034596"/>
        <a:ext cx="2917166" cy="1609832"/>
      </dsp:txXfrm>
    </dsp:sp>
    <dsp:sp modelId="{B6398C10-1FC4-4311-8CE4-20F8BC6B40F0}">
      <dsp:nvSpPr>
        <dsp:cNvPr id="0" name=""/>
        <dsp:cNvSpPr/>
      </dsp:nvSpPr>
      <dsp:spPr>
        <a:xfrm>
          <a:off x="3481388" y="120982"/>
          <a:ext cx="969724" cy="751229"/>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1388" y="271228"/>
        <a:ext cx="744355" cy="450737"/>
      </dsp:txXfrm>
    </dsp:sp>
    <dsp:sp modelId="{E742B870-3BC4-4EB2-8D83-36DAFA8F9806}">
      <dsp:nvSpPr>
        <dsp:cNvPr id="0" name=""/>
        <dsp:cNvSpPr/>
      </dsp:nvSpPr>
      <dsp:spPr>
        <a:xfrm>
          <a:off x="4853639" y="8682"/>
          <a:ext cx="3017334" cy="1463745"/>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3639" y="8682"/>
        <a:ext cx="3017334" cy="975830"/>
      </dsp:txXfrm>
    </dsp:sp>
    <dsp:sp modelId="{3BB48447-176B-489C-A348-BFFB6F193C12}">
      <dsp:nvSpPr>
        <dsp:cNvPr id="0" name=""/>
        <dsp:cNvSpPr/>
      </dsp:nvSpPr>
      <dsp:spPr>
        <a:xfrm>
          <a:off x="5471647" y="984512"/>
          <a:ext cx="3017334"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a:t>
          </a:r>
          <a:r>
            <a:rPr lang="en-GB" sz="1000" kern="1200"/>
            <a:t>Company registration details</a:t>
          </a:r>
          <a:br>
            <a:rPr lang="en-GB" sz="1000" kern="1200"/>
          </a:br>
          <a:r>
            <a:rPr lang="en-GB" sz="1000" kern="1200"/>
            <a:t> - Director details</a:t>
          </a:r>
          <a:br>
            <a:rPr lang="en-GB" sz="1000" kern="1200"/>
          </a:br>
          <a:r>
            <a:rPr lang="en-GB" sz="1000" kern="1200"/>
            <a:t> - Audit opinon</a:t>
          </a:r>
          <a:br>
            <a:rPr lang="en-GB" sz="1000" kern="1200"/>
          </a:br>
          <a:r>
            <a:rPr lang="en-GB" sz="1000" kern="1200"/>
            <a:t> - Lot details (if applicable)</a:t>
          </a:r>
          <a:endParaRPr lang="en-GB" sz="1200" kern="1200"/>
        </a:p>
        <a:p>
          <a:pPr marL="114300" lvl="1" indent="-114300" algn="l" defTabSz="533400">
            <a:lnSpc>
              <a:spcPct val="90000"/>
            </a:lnSpc>
            <a:spcBef>
              <a:spcPct val="0"/>
            </a:spcBef>
            <a:spcAft>
              <a:spcPct val="15000"/>
            </a:spcAft>
            <a:buChar char="•"/>
          </a:pPr>
          <a:endParaRPr lang="en-GB" sz="1200" kern="1200"/>
        </a:p>
      </dsp:txBody>
      <dsp:txXfrm>
        <a:off x="5521731" y="1034596"/>
        <a:ext cx="2917166" cy="1609832"/>
      </dsp:txXfrm>
    </dsp:sp>
    <dsp:sp modelId="{0670489A-92B8-4FD8-AD63-7A2BF2FC4008}">
      <dsp:nvSpPr>
        <dsp:cNvPr id="0" name=""/>
        <dsp:cNvSpPr/>
      </dsp:nvSpPr>
      <dsp:spPr>
        <a:xfrm>
          <a:off x="8328391" y="120982"/>
          <a:ext cx="969724" cy="751229"/>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28391" y="271228"/>
        <a:ext cx="744355" cy="450737"/>
      </dsp:txXfrm>
    </dsp:sp>
    <dsp:sp modelId="{984C6B52-6767-4B00-B159-12237EFDC526}">
      <dsp:nvSpPr>
        <dsp:cNvPr id="0" name=""/>
        <dsp:cNvSpPr/>
      </dsp:nvSpPr>
      <dsp:spPr>
        <a:xfrm>
          <a:off x="9700642" y="8682"/>
          <a:ext cx="3017334" cy="1463745"/>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0642" y="8682"/>
        <a:ext cx="3017334" cy="975830"/>
      </dsp:txXfrm>
    </dsp:sp>
    <dsp:sp modelId="{EA891209-AF2C-4E7B-9321-C03AD95A4D34}">
      <dsp:nvSpPr>
        <dsp:cNvPr id="0" name=""/>
        <dsp:cNvSpPr/>
      </dsp:nvSpPr>
      <dsp:spPr>
        <a:xfrm>
          <a:off x="10318650" y="984512"/>
          <a:ext cx="3017334"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68734" y="1034596"/>
        <a:ext cx="2917166"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9344D2C0-555E-4847-BC6B-5157C7C1AB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E5425BBF-1081-4743-A4F3-818026874B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RM1557.14</a:t>
          </a:r>
          <a:r>
            <a:rPr lang="en-US" sz="3200" b="0" i="0" u="none" strike="noStrike" baseline="0">
              <a:solidFill>
                <a:schemeClr val="bg1"/>
              </a:solidFill>
              <a:effectLst/>
              <a:latin typeface="Arial"/>
              <a:cs typeface="Arial"/>
            </a:rPr>
            <a:t> - G-Cloud 14</a:t>
          </a:r>
        </a:p>
        <a:p xmlns:a="http://schemas.openxmlformats.org/drawingml/2006/main">
          <a:pPr rtl="0"/>
          <a:r>
            <a:rPr lang="en-US" sz="3200" b="0" i="0" u="none" strike="noStrike">
              <a:solidFill>
                <a:schemeClr val="bg1"/>
              </a:solidFill>
              <a:effectLst/>
              <a:latin typeface="Arial"/>
              <a:cs typeface="Arial"/>
            </a:rPr>
            <a:t>(Lot 4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300A91BF-AD94-45AE-A356-18DA1F29693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0098BE6-23E9-4BA8-A3A9-25C15F41D953}"/>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DAF1174F-2EBB-4B7B-B284-CFEFD607F4D4}"/>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06A6858F-276C-44F0-BDB1-27F43A5B003F}"/>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772871DD-B89E-4948-841A-9C03493416B9}"/>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DC0E4E8A-B1F7-4AC1-8A7A-319591DC88F7}"/>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7CF6EEC2-497A-4E87-8A41-90410692CF56}"/>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BBB4FC73-ECAD-4115-91C9-154879D440AA}"/>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A60816D4-5008-4E06-B323-E267F2A6A1B3}"/>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D082336F-F168-481E-9674-965D1D75FE53}"/>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B0AF5728-3A29-49F5-9D11-8D12F76FC199}"/>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FAE85A4C-F5BC-4FFA-B61A-A6096881F6D4}"/>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CC047EBC-72F7-430A-A9D6-09DE06D0DEF8}"/>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E6BE32E5-37B5-4DE1-88F2-F1788C185525}"/>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8243E143-DB4E-45C6-8B6A-481E107FF794}"/>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9F3E57D2-C8F7-43F2-A31E-C839ADC18A7B}"/>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63A5FC2B-4A61-441E-A55F-F1E59CE9741F}"/>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C621C808-B892-41F8-9636-9E03544799B3}"/>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C1A4801D-9F72-4A7D-AADB-692CCB632216}"/>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AE6ECD97-1909-4634-B090-2158D26AFE32}"/>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C7223FA9-E591-4064-8A1A-57B3B05D5AB4}"/>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DB5B72D9-C12A-434A-8704-FFA68B192367}"/>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2B596180-1F1A-4EB6-B475-F9A276685613}"/>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536F481A-2F69-4C38-9703-8882D2CB82A3}"/>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D94A046-CF11-4F4E-B605-6EF63E16020C}"/>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22D55C61-5B72-4AD5-AC89-88B3047B4A1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1BDE3CF9-BB6E-4D86-A164-4520178B0E65}"/>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CB2DA09B-8EE4-44A3-9BBE-02F2C4C52F9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7C0F38F-B9E5-45E5-BB13-043D88628AE5}"/>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2655395A-D34B-074A-908F-ECA2B8E586D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107E81EB-593F-494C-AC0E-EC2934E53BDE}"/>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420529</xdr:colOff>
      <xdr:row>16</xdr:row>
      <xdr:rowOff>132874</xdr:rowOff>
    </xdr:from>
    <xdr:to>
      <xdr:col>10</xdr:col>
      <xdr:colOff>1323501</xdr:colOff>
      <xdr:row>16</xdr:row>
      <xdr:rowOff>2836069</xdr:rowOff>
    </xdr:to>
    <xdr:graphicFrame macro="">
      <xdr:nvGraphicFramePr>
        <xdr:cNvPr id="2" name="Diagram 1">
          <a:extLst>
            <a:ext uri="{FF2B5EF4-FFF2-40B4-BE49-F238E27FC236}">
              <a16:creationId xmlns:a16="http://schemas.microsoft.com/office/drawing/2014/main" id="{BF07D374-8B6D-46F6-9B91-6BCA133199E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5E45923-A093-4911-8641-D57898A2F914}"/>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CC003930-2DA9-4772-B43B-1417A11E040D}"/>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994004BE-DF73-4AC4-A76A-1915A76D808B}"/>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D68EE7BA-5941-487F-A4CB-AFEE33711445}"/>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5A9B6C2A-11F5-4EB8-9A56-16F759D79788}"/>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9942B07F-0F83-4792-ABFD-B72B5AFDAFFD}"/>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4793BF12-757C-4FC5-AA65-6A0F544C4889}"/>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27C23A48-784A-4CB5-AB1F-9B37932F63B4}"/>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12BB1B21-A836-4E8F-AAF7-9243C9FEBD13}"/>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29" sqref="G29"/>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RM1557.14L4 FVRA</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4" t="str">
        <f>HYPERLINK("#'Contents'!A1",sysChkWord)</f>
        <v>All Checks OK</v>
      </c>
      <c r="D5" s="244"/>
      <c r="E5" s="244"/>
      <c r="F5" s="109"/>
      <c r="G5" s="109"/>
      <c r="H5" s="109"/>
      <c r="I5" s="109"/>
      <c r="J5" s="109"/>
      <c r="K5" s="109"/>
    </row>
    <row r="6" spans="1:11" ht="12.5" x14ac:dyDescent="0.25">
      <c r="A6" s="109"/>
      <c r="B6" s="114"/>
      <c r="C6" s="243" t="str">
        <f>HYPERLINK("#'Contents'!A1","Click for Contents")</f>
        <v>Click for Contents</v>
      </c>
      <c r="D6" s="243"/>
      <c r="E6" s="243"/>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463</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x14ac:dyDescent="0.25">
      <c r="A18" s="91"/>
      <c r="B18" s="91"/>
      <c r="C18" s="91"/>
      <c r="D18" s="91"/>
      <c r="E18" s="93" t="s">
        <v>446</v>
      </c>
      <c r="F18" s="120" t="s">
        <v>286</v>
      </c>
      <c r="G18" s="93" t="s">
        <v>458</v>
      </c>
      <c r="H18" s="121">
        <f>'1.2a Alternative Guarantor'!A8</f>
        <v>0</v>
      </c>
      <c r="I18" s="121">
        <f>'1.2a Alternative Guarantor'!B8</f>
        <v>0</v>
      </c>
    </row>
    <row r="19" spans="1:10" x14ac:dyDescent="0.25">
      <c r="A19" s="91"/>
      <c r="B19" s="91"/>
      <c r="C19" s="91"/>
      <c r="D19" s="91"/>
      <c r="E19" s="91" t="s">
        <v>290</v>
      </c>
      <c r="F19" s="120" t="s">
        <v>286</v>
      </c>
      <c r="G19" s="93" t="s">
        <v>395</v>
      </c>
      <c r="H19" s="121">
        <f>'2.1 Lead Ancillary Input '!A8</f>
        <v>0</v>
      </c>
      <c r="I19" s="121">
        <f>'2.1 Lead Ancillary Input '!B8</f>
        <v>0</v>
      </c>
    </row>
    <row r="20" spans="1:10" x14ac:dyDescent="0.25">
      <c r="A20" s="91"/>
      <c r="B20" s="91"/>
      <c r="C20" s="91"/>
      <c r="D20" s="91"/>
      <c r="E20" s="91" t="s">
        <v>366</v>
      </c>
      <c r="F20" s="120" t="s">
        <v>286</v>
      </c>
      <c r="G20" s="93" t="s">
        <v>431</v>
      </c>
      <c r="H20" s="121">
        <f>'3.1 Lead Bidder Assessment'!A8</f>
        <v>0</v>
      </c>
      <c r="I20" s="121">
        <f>'3.1 Lead Bidder Assessment'!B8</f>
        <v>0</v>
      </c>
    </row>
    <row r="21" spans="1:10" x14ac:dyDescent="0.25">
      <c r="A21" s="91"/>
      <c r="B21" s="91"/>
      <c r="C21" s="91"/>
      <c r="D21" s="91"/>
      <c r="E21" s="91" t="s">
        <v>291</v>
      </c>
      <c r="F21" s="120" t="s">
        <v>286</v>
      </c>
      <c r="G21" s="93" t="s">
        <v>432</v>
      </c>
      <c r="H21" s="121">
        <f>'3.2 Immediate Parent Assmt'!A8</f>
        <v>0</v>
      </c>
      <c r="I21" s="121">
        <f>'3.2 Immediate Parent Assmt'!B8</f>
        <v>0</v>
      </c>
    </row>
    <row r="22" spans="1:10" x14ac:dyDescent="0.25">
      <c r="A22" s="91"/>
      <c r="B22" s="91"/>
      <c r="C22" s="91"/>
      <c r="D22" s="91"/>
      <c r="E22" s="91" t="s">
        <v>292</v>
      </c>
      <c r="F22" s="120" t="s">
        <v>286</v>
      </c>
      <c r="G22" s="93" t="s">
        <v>433</v>
      </c>
      <c r="H22" s="121">
        <f>'3.3 Ultimate Parent Assmt'!A8</f>
        <v>0</v>
      </c>
      <c r="I22" s="121">
        <f>'3.3 Ultimate Parent Assmt'!B8</f>
        <v>0</v>
      </c>
    </row>
    <row r="23" spans="1:10" x14ac:dyDescent="0.25">
      <c r="A23" s="91"/>
      <c r="B23" s="91"/>
      <c r="C23" s="91"/>
      <c r="D23" s="91"/>
      <c r="E23" s="93" t="s">
        <v>447</v>
      </c>
      <c r="F23" s="120" t="s">
        <v>286</v>
      </c>
      <c r="G23" s="93" t="s">
        <v>434</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411</v>
      </c>
      <c r="F25" s="120" t="s">
        <v>286</v>
      </c>
      <c r="G25" s="93" t="s">
        <v>416</v>
      </c>
      <c r="H25" s="121">
        <f>Setup!A8</f>
        <v>0</v>
      </c>
      <c r="I25" s="121">
        <f>Setup!B8</f>
        <v>0</v>
      </c>
    </row>
    <row r="26" spans="1:10" hidden="1" x14ac:dyDescent="0.25">
      <c r="A26" s="91"/>
      <c r="B26" s="91"/>
      <c r="C26" s="91"/>
      <c r="D26" s="91"/>
      <c r="E26" s="91" t="s">
        <v>288</v>
      </c>
      <c r="F26" s="120" t="s">
        <v>286</v>
      </c>
      <c r="G26" s="93" t="s">
        <v>417</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396</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sheetProtection algorithmName="SHA-512" hashValue="69DSEm2R4UypsvxA8pGSQXZercQkR5WTx78GBYC94tNUsSjRuHhjfl3MHaOGPrL2tZ3HdgGua7cQnEzQ9mL0MA==" saltValue="o46z/tSvT0kW4nrLk05REA==" spinCount="100000" sheet="1" objects="1" scenarios="1"/>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E31" sqref="E31:K31"/>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RM1557.14L4 FVRA</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3" t="str">
        <f>HYPERLINK("#'Contents'!A1","Click for Contents")</f>
        <v>Click for Contents</v>
      </c>
      <c r="D6" s="243"/>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3" t="s">
        <v>452</v>
      </c>
      <c r="E12" s="253"/>
      <c r="F12" s="253"/>
      <c r="G12" s="253"/>
      <c r="H12" s="253"/>
      <c r="I12" s="253"/>
      <c r="J12" s="253"/>
      <c r="K12" s="253"/>
    </row>
    <row r="13" spans="1:12" ht="56" customHeight="1" x14ac:dyDescent="0.35">
      <c r="C13" s="180"/>
      <c r="D13" s="251" t="s">
        <v>451</v>
      </c>
      <c r="E13" s="265"/>
      <c r="F13" s="265"/>
      <c r="G13" s="265"/>
      <c r="H13" s="265"/>
      <c r="I13" s="265"/>
      <c r="J13" s="265"/>
      <c r="K13" s="265"/>
    </row>
    <row r="14" spans="1:12" ht="51" customHeight="1" x14ac:dyDescent="0.35">
      <c r="C14" s="180"/>
      <c r="D14" s="251" t="s">
        <v>388</v>
      </c>
      <c r="E14" s="251"/>
      <c r="F14" s="251"/>
      <c r="G14" s="251"/>
      <c r="H14" s="251"/>
      <c r="I14" s="251"/>
      <c r="J14" s="251"/>
      <c r="K14" s="251"/>
    </row>
    <row r="15" spans="1:12" ht="48" customHeight="1" x14ac:dyDescent="0.35">
      <c r="C15" s="180"/>
      <c r="D15" s="253" t="s">
        <v>370</v>
      </c>
      <c r="E15" s="253"/>
      <c r="F15" s="253"/>
      <c r="G15" s="253"/>
      <c r="H15" s="253"/>
      <c r="I15" s="253"/>
      <c r="J15" s="253"/>
      <c r="K15" s="253"/>
    </row>
    <row r="16" spans="1:12" s="219" customFormat="1" ht="48" customHeight="1" x14ac:dyDescent="0.35">
      <c r="C16" s="220"/>
      <c r="D16" s="253" t="s">
        <v>453</v>
      </c>
      <c r="E16" s="253"/>
      <c r="F16" s="253"/>
      <c r="G16" s="253"/>
      <c r="H16" s="253"/>
      <c r="I16" s="253"/>
      <c r="J16" s="253"/>
      <c r="K16" s="253"/>
    </row>
    <row r="17" spans="3:11" s="216" customFormat="1" ht="234.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1" t="s">
        <v>455</v>
      </c>
      <c r="E21" s="263"/>
      <c r="F21" s="263"/>
      <c r="G21" s="263"/>
      <c r="H21" s="263"/>
      <c r="I21" s="263"/>
      <c r="J21" s="263"/>
      <c r="K21" s="263"/>
    </row>
    <row r="22" spans="3:11" ht="83" customHeight="1" outlineLevel="1" x14ac:dyDescent="0.25">
      <c r="C22" s="182" t="s">
        <v>92</v>
      </c>
      <c r="D22" s="251" t="s">
        <v>456</v>
      </c>
      <c r="E22" s="264"/>
      <c r="F22" s="264"/>
      <c r="G22" s="264"/>
      <c r="H22" s="264"/>
      <c r="I22" s="264"/>
      <c r="J22" s="264"/>
      <c r="K22" s="264"/>
    </row>
    <row r="23" spans="3:11" s="27" customFormat="1" ht="31" customHeight="1" outlineLevel="1" x14ac:dyDescent="0.25">
      <c r="C23" s="182" t="s">
        <v>93</v>
      </c>
      <c r="D23" s="253" t="s">
        <v>435</v>
      </c>
      <c r="E23" s="253"/>
      <c r="F23" s="253"/>
      <c r="G23" s="253"/>
      <c r="H23" s="253"/>
      <c r="I23" s="253"/>
      <c r="J23" s="57" t="s">
        <v>146</v>
      </c>
      <c r="K23" s="211" t="s">
        <v>105</v>
      </c>
    </row>
    <row r="24" spans="3:11" ht="39.5" customHeight="1" outlineLevel="1" x14ac:dyDescent="0.35">
      <c r="C24" s="180"/>
      <c r="D24" s="254" t="s">
        <v>457</v>
      </c>
      <c r="E24" s="255"/>
      <c r="F24" s="255"/>
      <c r="G24" s="255"/>
      <c r="H24" s="255"/>
      <c r="I24" s="255"/>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58" t="s">
        <v>326</v>
      </c>
      <c r="E28" s="259"/>
      <c r="F28" s="259"/>
      <c r="G28" s="259"/>
      <c r="H28" s="259"/>
      <c r="I28" s="259"/>
      <c r="J28" s="259"/>
      <c r="K28" s="259"/>
    </row>
    <row r="29" spans="3:11" ht="76.75" customHeight="1" outlineLevel="1" x14ac:dyDescent="0.35">
      <c r="C29" s="180" t="s">
        <v>94</v>
      </c>
      <c r="D29" s="59" t="s">
        <v>472</v>
      </c>
      <c r="E29" s="256" t="s">
        <v>476</v>
      </c>
      <c r="F29" s="260"/>
      <c r="G29" s="260"/>
      <c r="H29" s="260"/>
      <c r="I29" s="260"/>
      <c r="J29" s="260"/>
      <c r="K29" s="260"/>
    </row>
    <row r="30" spans="3:11" ht="76.75" customHeight="1" outlineLevel="1" x14ac:dyDescent="0.35">
      <c r="C30" s="180" t="s">
        <v>95</v>
      </c>
      <c r="D30" s="128" t="s">
        <v>459</v>
      </c>
      <c r="E30" s="256" t="s">
        <v>460</v>
      </c>
      <c r="F30" s="257"/>
      <c r="G30" s="257"/>
      <c r="H30" s="257"/>
      <c r="I30" s="257"/>
      <c r="J30" s="257"/>
      <c r="K30" s="257"/>
    </row>
    <row r="31" spans="3:11" ht="76.75" customHeight="1" outlineLevel="1" x14ac:dyDescent="0.35">
      <c r="C31" s="180" t="s">
        <v>96</v>
      </c>
      <c r="D31" s="60" t="s">
        <v>471</v>
      </c>
      <c r="E31" s="256" t="s">
        <v>470</v>
      </c>
      <c r="F31" s="257"/>
      <c r="G31" s="257"/>
      <c r="H31" s="257"/>
      <c r="I31" s="257"/>
      <c r="J31" s="257"/>
      <c r="K31" s="257"/>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325</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418</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6" t="s">
        <v>327</v>
      </c>
      <c r="E43" s="267"/>
      <c r="F43" s="35"/>
      <c r="G43" s="35"/>
      <c r="H43" s="35"/>
      <c r="I43" s="35"/>
      <c r="J43" s="35"/>
      <c r="K43" s="35"/>
    </row>
    <row r="44" spans="3:11" ht="93" customHeight="1" outlineLevel="1" x14ac:dyDescent="0.35">
      <c r="C44" s="180"/>
      <c r="D44" s="245" t="s">
        <v>389</v>
      </c>
      <c r="E44" s="246"/>
      <c r="F44" s="246"/>
      <c r="G44" s="246"/>
      <c r="H44" s="246"/>
      <c r="I44" s="246"/>
      <c r="J44" s="246"/>
      <c r="K44" s="246"/>
    </row>
    <row r="45" spans="3:11" ht="27.5" customHeight="1" outlineLevel="1" x14ac:dyDescent="0.35">
      <c r="C45" s="180"/>
      <c r="D45" s="247" t="s">
        <v>98</v>
      </c>
      <c r="E45" s="249" t="s">
        <v>384</v>
      </c>
      <c r="F45" s="250"/>
      <c r="G45" s="250"/>
      <c r="H45" s="250"/>
      <c r="I45" s="250"/>
      <c r="J45" s="250"/>
      <c r="K45" s="250"/>
    </row>
    <row r="46" spans="3:11" ht="50.5" customHeight="1" outlineLevel="1" x14ac:dyDescent="0.35">
      <c r="C46" s="180"/>
      <c r="D46" s="248"/>
      <c r="E46" s="249" t="s">
        <v>436</v>
      </c>
      <c r="F46" s="261"/>
      <c r="G46" s="261"/>
      <c r="H46" s="261"/>
      <c r="I46" s="261"/>
      <c r="J46" s="261"/>
      <c r="K46" s="261"/>
    </row>
    <row r="47" spans="3:11" ht="15.5" outlineLevel="1" x14ac:dyDescent="0.35">
      <c r="C47" s="180"/>
      <c r="D47" s="1"/>
      <c r="E47" s="58"/>
      <c r="F47" s="58"/>
      <c r="G47" s="58"/>
      <c r="H47" s="58"/>
      <c r="I47" s="58"/>
      <c r="J47" s="58"/>
      <c r="K47" s="58"/>
    </row>
    <row r="48" spans="3:11" ht="34.5" customHeight="1" outlineLevel="1" x14ac:dyDescent="0.35">
      <c r="C48" s="180"/>
      <c r="D48" s="247" t="s">
        <v>99</v>
      </c>
      <c r="E48" s="249" t="s">
        <v>468</v>
      </c>
      <c r="F48" s="250"/>
      <c r="G48" s="250"/>
      <c r="H48" s="250"/>
      <c r="I48" s="250"/>
      <c r="J48" s="250"/>
      <c r="K48" s="250"/>
    </row>
    <row r="49" spans="3:11" ht="98" customHeight="1" outlineLevel="1" x14ac:dyDescent="0.35">
      <c r="C49" s="180"/>
      <c r="D49" s="248"/>
      <c r="E49" s="249" t="s">
        <v>445</v>
      </c>
      <c r="F49" s="250"/>
      <c r="G49" s="250"/>
      <c r="H49" s="250"/>
      <c r="I49" s="250"/>
      <c r="J49" s="250"/>
      <c r="K49" s="250"/>
    </row>
    <row r="50" spans="3:11" ht="7" customHeight="1" outlineLevel="1" x14ac:dyDescent="0.35">
      <c r="C50" s="180"/>
      <c r="D50" s="56"/>
      <c r="E50" s="58"/>
      <c r="F50" s="58"/>
      <c r="G50" s="58"/>
      <c r="H50" s="58"/>
      <c r="I50" s="58"/>
      <c r="J50" s="58"/>
      <c r="K50" s="58"/>
    </row>
    <row r="51" spans="3:11" ht="48.5" customHeight="1" outlineLevel="1" x14ac:dyDescent="0.35">
      <c r="C51" s="180"/>
      <c r="D51" s="247" t="s">
        <v>437</v>
      </c>
      <c r="E51" s="249" t="s">
        <v>443</v>
      </c>
      <c r="F51" s="250"/>
      <c r="G51" s="250"/>
      <c r="H51" s="250"/>
      <c r="I51" s="250"/>
      <c r="J51" s="250"/>
      <c r="K51" s="250"/>
    </row>
    <row r="52" spans="3:11" ht="27.5" customHeight="1" outlineLevel="1" x14ac:dyDescent="0.35">
      <c r="C52" s="180"/>
      <c r="D52" s="248"/>
      <c r="E52" s="249" t="s">
        <v>385</v>
      </c>
      <c r="F52" s="250"/>
      <c r="G52" s="250"/>
      <c r="H52" s="250"/>
      <c r="I52" s="250"/>
      <c r="J52" s="250"/>
      <c r="K52" s="250"/>
    </row>
    <row r="53" spans="3:11" ht="34.5" customHeight="1" outlineLevel="1" x14ac:dyDescent="0.35">
      <c r="C53" s="180"/>
      <c r="D53" s="245" t="s">
        <v>438</v>
      </c>
      <c r="E53" s="246"/>
      <c r="F53" s="246"/>
      <c r="G53" s="246"/>
      <c r="H53" s="246"/>
      <c r="I53" s="246"/>
      <c r="J53" s="246"/>
      <c r="K53" s="246"/>
    </row>
    <row r="54" spans="3:11" ht="15.5" outlineLevel="1" x14ac:dyDescent="0.35">
      <c r="C54" s="180"/>
      <c r="D54" s="34"/>
      <c r="E54" s="35"/>
      <c r="F54" s="35"/>
      <c r="G54" s="35"/>
      <c r="H54" s="228"/>
      <c r="I54" s="35"/>
      <c r="J54" s="35"/>
      <c r="K54" s="35"/>
    </row>
    <row r="55" spans="3:11" ht="23.5" customHeight="1" outlineLevel="1" x14ac:dyDescent="0.35">
      <c r="C55" s="180"/>
      <c r="D55" s="268" t="s">
        <v>328</v>
      </c>
      <c r="E55" s="269"/>
      <c r="F55" s="35"/>
      <c r="G55" s="35"/>
      <c r="H55" s="35"/>
      <c r="I55" s="35"/>
      <c r="J55" s="35"/>
      <c r="K55" s="35"/>
    </row>
    <row r="56" spans="3:11" ht="31.5" customHeight="1" outlineLevel="1" x14ac:dyDescent="0.35">
      <c r="C56" s="180"/>
      <c r="D56" s="251" t="s">
        <v>381</v>
      </c>
      <c r="E56" s="252"/>
      <c r="F56" s="252"/>
      <c r="G56" s="252"/>
      <c r="H56" s="252"/>
      <c r="I56" s="252"/>
      <c r="J56" s="252"/>
      <c r="K56" s="252"/>
    </row>
    <row r="57" spans="3:11" ht="31.5" customHeight="1" outlineLevel="1" x14ac:dyDescent="0.35">
      <c r="C57" s="180"/>
      <c r="D57" s="251" t="s">
        <v>330</v>
      </c>
      <c r="E57" s="252"/>
      <c r="F57" s="252"/>
      <c r="G57" s="252"/>
      <c r="H57" s="252"/>
      <c r="I57" s="252"/>
      <c r="J57" s="252"/>
      <c r="K57" s="252"/>
    </row>
    <row r="58" spans="3:11" s="219" customFormat="1" ht="31.5" customHeight="1" outlineLevel="1" x14ac:dyDescent="0.35">
      <c r="C58" s="220"/>
      <c r="D58" s="36" t="s">
        <v>467</v>
      </c>
      <c r="E58" s="234"/>
      <c r="F58" s="234"/>
      <c r="G58" s="234"/>
      <c r="H58" s="234"/>
      <c r="I58" s="234"/>
      <c r="J58" s="234"/>
      <c r="K58" s="234"/>
    </row>
    <row r="59" spans="3:11" ht="31.5" customHeight="1" outlineLevel="1" x14ac:dyDescent="0.35">
      <c r="C59" s="180"/>
      <c r="D59" s="251" t="s">
        <v>308</v>
      </c>
      <c r="E59" s="252"/>
      <c r="F59" s="252"/>
      <c r="G59" s="252"/>
      <c r="H59" s="252"/>
      <c r="I59" s="252"/>
      <c r="J59" s="252"/>
      <c r="K59" s="252"/>
    </row>
    <row r="60" spans="3:11" ht="15.5" outlineLevel="1" x14ac:dyDescent="0.35">
      <c r="C60" s="180"/>
      <c r="D60" s="34"/>
      <c r="E60" s="35"/>
      <c r="F60" s="35"/>
      <c r="G60" s="35"/>
      <c r="H60" s="35"/>
      <c r="I60" s="35"/>
      <c r="J60" s="35"/>
      <c r="K60" s="35"/>
    </row>
    <row r="61" spans="3:11" ht="23.5" customHeight="1" outlineLevel="1" x14ac:dyDescent="0.35">
      <c r="C61" s="180"/>
      <c r="D61" s="270" t="s">
        <v>329</v>
      </c>
      <c r="E61" s="267"/>
      <c r="F61" s="35"/>
      <c r="G61" s="35"/>
      <c r="H61" s="35"/>
      <c r="I61" s="35"/>
      <c r="J61" s="35"/>
      <c r="K61" s="35"/>
    </row>
    <row r="62" spans="3:11" ht="8.5" customHeight="1" outlineLevel="1" x14ac:dyDescent="0.35">
      <c r="C62" s="180"/>
      <c r="D62" s="251"/>
      <c r="E62" s="252"/>
      <c r="F62" s="252"/>
      <c r="G62" s="252"/>
      <c r="H62" s="252"/>
      <c r="I62" s="252"/>
      <c r="J62" s="252"/>
      <c r="K62" s="252"/>
    </row>
    <row r="63" spans="3:11" ht="31.5" customHeight="1" outlineLevel="1" x14ac:dyDescent="0.35">
      <c r="C63" s="180"/>
      <c r="D63" s="251" t="s">
        <v>312</v>
      </c>
      <c r="E63" s="252"/>
      <c r="F63" s="252"/>
      <c r="G63" s="252"/>
      <c r="H63" s="252"/>
      <c r="I63" s="252"/>
      <c r="J63" s="252"/>
      <c r="K63" s="252"/>
    </row>
    <row r="64" spans="3:11" ht="89.5" customHeight="1" outlineLevel="1" x14ac:dyDescent="0.35">
      <c r="C64" s="180"/>
      <c r="D64" s="245" t="s">
        <v>313</v>
      </c>
      <c r="E64" s="246"/>
      <c r="F64" s="246"/>
      <c r="G64" s="246"/>
      <c r="H64" s="246"/>
      <c r="I64" s="246"/>
      <c r="J64" s="246"/>
      <c r="K64" s="246"/>
    </row>
    <row r="65" spans="1:12" ht="49" customHeight="1" outlineLevel="1" x14ac:dyDescent="0.35">
      <c r="C65" s="180"/>
      <c r="D65" s="251" t="s">
        <v>386</v>
      </c>
      <c r="E65" s="265"/>
      <c r="F65" s="265"/>
      <c r="G65" s="265"/>
      <c r="H65" s="265"/>
      <c r="I65" s="265"/>
      <c r="J65" s="265"/>
      <c r="K65" s="265"/>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1" t="s">
        <v>380</v>
      </c>
      <c r="E68" s="262"/>
      <c r="F68" s="262"/>
      <c r="G68" s="262"/>
      <c r="H68" s="262"/>
      <c r="I68" s="262"/>
      <c r="J68" s="262"/>
      <c r="K68" s="262"/>
    </row>
    <row r="69" spans="1:12" s="27" customFormat="1" ht="90.5" hidden="1" customHeight="1" x14ac:dyDescent="0.35">
      <c r="C69" s="180"/>
      <c r="D69" s="251" t="s">
        <v>397</v>
      </c>
      <c r="E69" s="262"/>
      <c r="F69" s="262"/>
      <c r="G69" s="262"/>
      <c r="H69" s="262"/>
      <c r="I69" s="262"/>
      <c r="J69" s="262"/>
      <c r="K69" s="262"/>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4"/>
  <sheetViews>
    <sheetView showGridLines="0" zoomScale="80" zoomScaleNormal="80" workbookViewId="0">
      <pane ySplit="8" topLeftCell="A12"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RM1557.14L4 FVRA</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SUM(A9:A31)</f>
        <v>0</v>
      </c>
      <c r="B8" s="185">
        <f>SUM(B9:B31)</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1.5</v>
      </c>
      <c r="F15" s="141"/>
      <c r="G15" s="140">
        <v>2</v>
      </c>
      <c r="H15" s="142" t="s">
        <v>49</v>
      </c>
      <c r="I15" s="26"/>
      <c r="J15" s="201" t="str">
        <f>"x"&amp;" &lt; "&amp;E15</f>
        <v>x &lt; 1.5</v>
      </c>
      <c r="K15" s="135" t="str">
        <f>E15&amp;" ≤ "&amp;" x "&amp;" ≤ "&amp;G15</f>
        <v>1.5 ≤  x  ≤ 2</v>
      </c>
      <c r="L15" s="136" t="str">
        <f>"x"&amp;" &gt; "&amp;G15</f>
        <v>x &gt; 2</v>
      </c>
      <c r="M15" s="26"/>
      <c r="N15" s="26"/>
      <c r="O15" s="26"/>
      <c r="P15" s="26"/>
      <c r="Q15" s="26"/>
      <c r="R15" s="26"/>
      <c r="S15" s="26"/>
      <c r="T15" s="26"/>
      <c r="U15" s="26"/>
      <c r="V15" s="26"/>
    </row>
    <row r="16" spans="1:22" ht="15.5" x14ac:dyDescent="0.35">
      <c r="B16" s="27"/>
      <c r="C16" s="139">
        <v>2</v>
      </c>
      <c r="D16" s="139" t="s">
        <v>67</v>
      </c>
      <c r="E16" s="143">
        <v>0.05</v>
      </c>
      <c r="F16" s="141"/>
      <c r="G16" s="143">
        <v>0.1</v>
      </c>
      <c r="H16" s="142" t="s">
        <v>49</v>
      </c>
      <c r="I16" s="26"/>
      <c r="J16" s="202" t="str">
        <f>"x"&amp;" &lt; "&amp;TEXT(E16,"0.0%")</f>
        <v>x &lt; 5.0%</v>
      </c>
      <c r="K16" s="137" t="str">
        <f>TEXT(E16,"0.0%")&amp;" ≤ "&amp;" x "&amp;" ≤ "&amp;TEXT(G16,"0.0%")</f>
        <v>5.0% ≤  x  ≤ 10.0%</v>
      </c>
      <c r="L16" s="138" t="str">
        <f>"x"&amp;" &gt; "&amp;TEXT(G16,"0.0%")</f>
        <v>x &gt; 10.0%</v>
      </c>
      <c r="M16" s="26"/>
      <c r="N16" s="26"/>
      <c r="O16" s="26"/>
      <c r="P16" s="26"/>
      <c r="Q16" s="26"/>
      <c r="R16" s="26"/>
      <c r="S16" s="26"/>
      <c r="T16" s="26"/>
      <c r="U16" s="26"/>
      <c r="V16" s="26"/>
    </row>
    <row r="17" spans="1:22" ht="15.5" x14ac:dyDescent="0.35">
      <c r="B17" s="27"/>
      <c r="C17" s="139" t="s">
        <v>68</v>
      </c>
      <c r="D17" s="139" t="s">
        <v>382</v>
      </c>
      <c r="E17" s="141"/>
      <c r="F17" s="141"/>
      <c r="G17" s="141"/>
      <c r="H17" s="142" t="s">
        <v>474</v>
      </c>
      <c r="I17" s="26"/>
      <c r="J17" s="141"/>
      <c r="K17" s="141"/>
      <c r="L17" s="141"/>
      <c r="M17" s="26"/>
      <c r="N17" s="26"/>
      <c r="O17" s="26"/>
      <c r="P17" s="26"/>
      <c r="Q17" s="26"/>
      <c r="R17" s="26"/>
      <c r="S17" s="26"/>
      <c r="T17" s="26"/>
      <c r="U17" s="26"/>
      <c r="V17" s="26"/>
    </row>
    <row r="18" spans="1:22" ht="15.5" x14ac:dyDescent="0.35">
      <c r="B18" s="27"/>
      <c r="C18" s="139" t="s">
        <v>71</v>
      </c>
      <c r="D18" s="139" t="s">
        <v>76</v>
      </c>
      <c r="E18" s="140">
        <v>3.5</v>
      </c>
      <c r="F18" s="141"/>
      <c r="G18" s="140">
        <v>3</v>
      </c>
      <c r="H18" s="142" t="s">
        <v>50</v>
      </c>
      <c r="I18" s="26"/>
      <c r="J18" s="201" t="str">
        <f>"x"&amp;" &gt; "&amp;E18</f>
        <v>x &gt; 3.5</v>
      </c>
      <c r="K18" s="135" t="str">
        <f>E18&amp;" ≥ "&amp;" x "&amp;" ≥ "&amp;G18</f>
        <v>3.5 ≥  x  ≥ 3</v>
      </c>
      <c r="L18" s="136" t="str">
        <f>"x"&amp;" &lt; "&amp;G18</f>
        <v>x &lt; 3</v>
      </c>
      <c r="M18" s="26"/>
      <c r="N18" s="26"/>
      <c r="O18" s="26"/>
      <c r="P18" s="26"/>
      <c r="Q18" s="26"/>
      <c r="R18" s="26"/>
      <c r="S18" s="26"/>
      <c r="T18" s="26"/>
      <c r="U18" s="26"/>
      <c r="V18" s="26"/>
    </row>
    <row r="19" spans="1:22" ht="15.5" x14ac:dyDescent="0.35">
      <c r="B19" s="27"/>
      <c r="C19" s="139">
        <v>4</v>
      </c>
      <c r="D19" s="139" t="s">
        <v>80</v>
      </c>
      <c r="E19" s="140">
        <v>5</v>
      </c>
      <c r="F19" s="141"/>
      <c r="G19" s="140">
        <v>4.5</v>
      </c>
      <c r="H19" s="142" t="s">
        <v>50</v>
      </c>
      <c r="I19" s="26"/>
      <c r="J19" s="201" t="str">
        <f>"x"&amp;" &gt; "&amp;E19</f>
        <v>x &gt; 5</v>
      </c>
      <c r="K19" s="135" t="str">
        <f>E19&amp;" ≥ "&amp;" x "&amp;" ≥ "&amp;G19</f>
        <v>5 ≥  x  ≥ 4.5</v>
      </c>
      <c r="L19" s="136" t="str">
        <f>"x"&amp;" &lt; "&amp;G19</f>
        <v>x &lt; 4.5</v>
      </c>
      <c r="M19" s="26"/>
      <c r="N19" s="26"/>
      <c r="O19" s="26"/>
      <c r="P19" s="26"/>
      <c r="Q19" s="26"/>
      <c r="R19" s="26"/>
      <c r="S19" s="26"/>
      <c r="T19" s="26"/>
      <c r="U19" s="26"/>
      <c r="V19" s="26"/>
    </row>
    <row r="20" spans="1: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1:22" ht="15.5" x14ac:dyDescent="0.3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1: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1: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1:22" ht="11.5" x14ac:dyDescent="0.25">
      <c r="B24" s="27"/>
      <c r="C24" s="39"/>
      <c r="D24" s="26"/>
      <c r="E24" s="26"/>
      <c r="F24" s="26"/>
      <c r="G24" s="26"/>
      <c r="H24" s="26"/>
      <c r="I24" s="26"/>
      <c r="J24" s="26"/>
      <c r="K24" s="26"/>
      <c r="L24" s="26"/>
      <c r="M24" s="26"/>
      <c r="N24" s="26"/>
      <c r="O24" s="26"/>
      <c r="P24" s="26"/>
      <c r="Q24" s="26"/>
      <c r="R24" s="26"/>
      <c r="S24" s="26"/>
      <c r="T24" s="26"/>
      <c r="U24" s="26"/>
      <c r="V24" s="26"/>
    </row>
    <row r="25" spans="1:22" ht="11.5" x14ac:dyDescent="0.25">
      <c r="B25" s="27"/>
      <c r="C25" s="39"/>
      <c r="D25" s="26"/>
      <c r="E25" s="26"/>
      <c r="F25" s="26"/>
      <c r="G25" s="26"/>
      <c r="H25" s="26"/>
      <c r="I25" s="26"/>
      <c r="J25" s="26"/>
      <c r="K25" s="26"/>
      <c r="L25" s="26"/>
      <c r="M25" s="26"/>
      <c r="N25" s="26"/>
      <c r="O25" s="26"/>
      <c r="P25" s="26"/>
      <c r="Q25" s="26"/>
      <c r="R25" s="26"/>
      <c r="S25" s="26"/>
      <c r="T25" s="26"/>
      <c r="U25" s="26"/>
      <c r="V25" s="26"/>
    </row>
    <row r="26" spans="1:22" ht="15.5" x14ac:dyDescent="0.35">
      <c r="B26" s="27"/>
      <c r="D26" s="139" t="s">
        <v>383</v>
      </c>
      <c r="H26" s="26"/>
      <c r="I26" s="26"/>
      <c r="J26" s="26"/>
      <c r="K26" s="26"/>
      <c r="L26" s="26"/>
      <c r="M26" s="26"/>
      <c r="N26" s="26"/>
      <c r="O26" s="26"/>
      <c r="P26" s="26"/>
      <c r="Q26" s="26"/>
      <c r="R26" s="26"/>
      <c r="S26" s="26"/>
      <c r="T26" s="26"/>
      <c r="U26" s="26"/>
      <c r="V26" s="26"/>
    </row>
    <row r="27" spans="1:22" ht="15.5" x14ac:dyDescent="0.25">
      <c r="B27" s="27"/>
      <c r="C27" s="39"/>
      <c r="D27" s="242">
        <v>80</v>
      </c>
      <c r="E27" s="219"/>
      <c r="F27" s="219"/>
      <c r="G27" s="26"/>
      <c r="H27" s="26"/>
      <c r="I27" s="26"/>
      <c r="J27" s="26"/>
      <c r="K27" s="26"/>
      <c r="L27" s="26"/>
      <c r="M27" s="26"/>
      <c r="N27" s="26"/>
      <c r="O27" s="26"/>
      <c r="P27" s="26"/>
      <c r="Q27" s="26"/>
      <c r="R27" s="26"/>
      <c r="S27" s="26"/>
      <c r="T27" s="26"/>
      <c r="U27" s="26"/>
      <c r="V27" s="26"/>
    </row>
    <row r="28" spans="1: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1: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1:22" ht="12" x14ac:dyDescent="0.25">
      <c r="A30" s="27"/>
      <c r="B30" s="27"/>
      <c r="C30" s="39"/>
      <c r="D30" s="97"/>
      <c r="E30" s="26"/>
      <c r="F30" s="26"/>
      <c r="G30" s="26"/>
      <c r="H30" s="26"/>
      <c r="I30" s="26"/>
      <c r="J30" s="26"/>
      <c r="K30" s="26"/>
      <c r="L30" s="26"/>
      <c r="M30" s="26"/>
      <c r="N30" s="26"/>
      <c r="O30" s="26"/>
      <c r="P30" s="26"/>
      <c r="Q30" s="26"/>
      <c r="R30" s="26"/>
      <c r="S30" s="26"/>
      <c r="T30" s="26"/>
      <c r="U30" s="26"/>
      <c r="V30" s="26"/>
    </row>
    <row r="31" spans="1:22" ht="15.5" x14ac:dyDescent="0.35">
      <c r="A31" s="117" t="s">
        <v>154</v>
      </c>
      <c r="B31" s="117"/>
      <c r="C31" s="117"/>
      <c r="D31" s="117"/>
      <c r="E31" s="117"/>
      <c r="F31" s="117"/>
      <c r="G31" s="117"/>
      <c r="H31" s="117"/>
      <c r="I31" s="117"/>
      <c r="J31" s="117"/>
      <c r="K31" s="117"/>
      <c r="L31" s="117"/>
      <c r="M31" s="117"/>
      <c r="N31" s="117"/>
      <c r="O31" s="117"/>
      <c r="P31" s="117"/>
      <c r="Q31" s="117"/>
      <c r="R31" s="117"/>
      <c r="S31" s="117"/>
      <c r="T31" s="117"/>
      <c r="U31" s="117"/>
      <c r="V31" s="117"/>
    </row>
    <row r="32" spans="1:22" ht="14.5" customHeight="1" x14ac:dyDescent="0.25">
      <c r="V32" s="27"/>
    </row>
    <row r="33" ht="14.5" hidden="1" customHeight="1" x14ac:dyDescent="0.25"/>
    <row r="34" ht="14.5" hidden="1" customHeight="1" x14ac:dyDescent="0.25"/>
    <row r="35" ht="14.5" hidden="1" customHeight="1" x14ac:dyDescent="0.25"/>
    <row r="36" ht="14.5" hidden="1" customHeight="1" x14ac:dyDescent="0.25"/>
    <row r="37" ht="14.5" hidden="1" customHeight="1" x14ac:dyDescent="0.25"/>
    <row r="38" ht="14.5" hidden="1" customHeight="1" x14ac:dyDescent="0.25"/>
    <row r="39" ht="14.5" hidden="1" customHeight="1" x14ac:dyDescent="0.25"/>
    <row r="40" ht="14.5" hidden="1" customHeight="1" x14ac:dyDescent="0.25"/>
    <row r="41" ht="14.5" hidden="1" customHeight="1" x14ac:dyDescent="0.25"/>
    <row r="42" ht="14.5" hidden="1" customHeight="1" x14ac:dyDescent="0.25"/>
    <row r="43" ht="14.5" hidden="1" customHeight="1" x14ac:dyDescent="0.25"/>
    <row r="44" ht="14.5" hidden="1" customHeight="1" x14ac:dyDescent="0.25"/>
  </sheetData>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70" zoomScaleNormal="70" zoomScaleSheetLayoutView="80" workbookViewId="0">
      <pane ySplit="8" topLeftCell="A9" activePane="bottomLeft" state="frozen"/>
      <selection activeCell="A9" sqref="A9"/>
      <selection pane="bottomLeft" activeCell="A2" sqref="A2"/>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RM1557.14L4 FVRA</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3" t="str">
        <f>HYPERLINK("#'Contents'!A1","Click for Contents")</f>
        <v>Click for Contents</v>
      </c>
      <c r="E6" s="243"/>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444</v>
      </c>
      <c r="E131" s="132">
        <v>0</v>
      </c>
      <c r="F131" s="132">
        <v>0</v>
      </c>
      <c r="G131" s="132">
        <v>0</v>
      </c>
      <c r="I131" s="13" t="s">
        <v>444</v>
      </c>
      <c r="J131" s="132">
        <v>0</v>
      </c>
      <c r="K131" s="132">
        <v>0</v>
      </c>
      <c r="L131" s="132">
        <v>0</v>
      </c>
      <c r="M131" s="27"/>
      <c r="N131" s="13" t="s">
        <v>444</v>
      </c>
      <c r="O131" s="149">
        <f t="shared" ref="O131:O133" si="107">J131/J$17</f>
        <v>0</v>
      </c>
      <c r="P131" s="149">
        <f t="shared" ref="P131:P133" si="108">K131/K$17</f>
        <v>0</v>
      </c>
      <c r="Q131" s="149">
        <f t="shared" ref="Q131:Q133" si="109">L131/L$17</f>
        <v>0</v>
      </c>
      <c r="S131" s="13" t="s">
        <v>444</v>
      </c>
      <c r="T131" s="132">
        <v>0</v>
      </c>
      <c r="U131" s="132">
        <v>0</v>
      </c>
      <c r="V131" s="132">
        <v>0</v>
      </c>
      <c r="X131" s="13" t="s">
        <v>444</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80</v>
      </c>
      <c r="F152" s="49">
        <f>'RAG Thresholds'!$D$27</f>
        <v>80</v>
      </c>
      <c r="G152" s="49">
        <f>'RAG Thresholds'!$D$27</f>
        <v>80</v>
      </c>
      <c r="H152" s="68"/>
      <c r="I152" s="67" t="s">
        <v>318</v>
      </c>
      <c r="J152" s="49">
        <f>'RAG Thresholds'!$D$27</f>
        <v>80</v>
      </c>
      <c r="K152" s="49">
        <f>'RAG Thresholds'!$D$27</f>
        <v>80</v>
      </c>
      <c r="L152" s="49">
        <f>'RAG Thresholds'!$D$27</f>
        <v>80</v>
      </c>
      <c r="M152" s="68"/>
      <c r="N152" s="67" t="s">
        <v>318</v>
      </c>
      <c r="O152" s="49">
        <f>'RAG Thresholds'!$D$27</f>
        <v>80</v>
      </c>
      <c r="P152" s="49">
        <f>'RAG Thresholds'!$D$27</f>
        <v>80</v>
      </c>
      <c r="Q152" s="49">
        <f>'RAG Thresholds'!$D$27</f>
        <v>80</v>
      </c>
      <c r="R152" s="68"/>
      <c r="S152" s="67" t="s">
        <v>318</v>
      </c>
      <c r="T152" s="49">
        <f>'RAG Thresholds'!$D$27</f>
        <v>80</v>
      </c>
      <c r="U152" s="49">
        <f>'RAG Thresholds'!$D$27</f>
        <v>80</v>
      </c>
      <c r="V152" s="49">
        <f>'RAG Thresholds'!$D$27</f>
        <v>80</v>
      </c>
      <c r="W152" s="68"/>
      <c r="X152" s="67" t="s">
        <v>318</v>
      </c>
      <c r="Y152" s="49">
        <f>'RAG Thresholds'!$D$27</f>
        <v>80</v>
      </c>
      <c r="Z152" s="49">
        <f>'RAG Thresholds'!$D$27</f>
        <v>80</v>
      </c>
      <c r="AA152" s="49">
        <f>'RAG Thresholds'!$D$27</f>
        <v>80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f>E26/E152</f>
        <v>0</v>
      </c>
      <c r="F156" s="150">
        <f>F26/F152</f>
        <v>0</v>
      </c>
      <c r="G156" s="150">
        <f>G26/G152</f>
        <v>0</v>
      </c>
      <c r="H156" s="27"/>
      <c r="I156" s="146"/>
      <c r="J156" s="27"/>
      <c r="K156" s="27"/>
      <c r="L156" s="27"/>
      <c r="M156" s="27"/>
      <c r="N156" s="91" t="s">
        <v>163</v>
      </c>
      <c r="O156" s="150">
        <f t="shared" ref="O156:Q156" si="142">O26/O152</f>
        <v>0</v>
      </c>
      <c r="P156" s="150">
        <f t="shared" si="142"/>
        <v>0</v>
      </c>
      <c r="Q156" s="150">
        <f t="shared" si="142"/>
        <v>0</v>
      </c>
      <c r="R156" s="27"/>
      <c r="S156" s="146"/>
      <c r="T156" s="27"/>
      <c r="U156" s="27"/>
      <c r="V156" s="27"/>
      <c r="W156" s="27"/>
      <c r="X156" s="91" t="s">
        <v>163</v>
      </c>
      <c r="Y156" s="150">
        <f t="shared" ref="Y156:AA156" si="143">Y26/Y152</f>
        <v>0</v>
      </c>
      <c r="Z156" s="150">
        <f t="shared" si="143"/>
        <v>0</v>
      </c>
      <c r="AA156" s="150">
        <f t="shared" si="143"/>
        <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 t="shared" ref="F159:G159" si="148">IF((F117+F116+F123+F115 +F118 +F126+  F101+F96+F97+F94+F102+F103 - F89-F88-F85-F87)/(F34+   IF(F36&lt;0,F36,0)   -   F52)&lt;0,0,(F117+F116+F123+F115 +F118 +F126+  F101+F96+F97+F94+F102+F103 - F89-F88-F85-F87)/(F34+IF(F36&lt;0,F36,0) -F52))</f>
        <v>#DIV/0!</v>
      </c>
      <c r="G159" s="150" t="e">
        <f t="shared" si="148"/>
        <v>#DIV/0!</v>
      </c>
      <c r="H159" s="27"/>
      <c r="I159" s="146"/>
      <c r="J159" s="27"/>
      <c r="K159" s="27"/>
      <c r="L159" s="27"/>
      <c r="M159" s="27"/>
      <c r="N159" s="91" t="s">
        <v>76</v>
      </c>
      <c r="O159" s="150" t="e">
        <f t="shared" ref="O159:Q159" si="149">IF((O117+O116+O123+O115 +O118 +O126+  O101+O96+O97+O94+O102+O103 - O89-O88-O85-O87)/(O34+   IF(O36&lt;0,O36,0)   -   O52)&lt;0,0,(O117+O116+O123+O115 +O118 +O126+  O101+O96+O97+O94+O102+O103 - O89-O88-O85-O87)/(O34+IF(O36&lt;0,O36,0) -O52))</f>
        <v>#DIV/0!</v>
      </c>
      <c r="P159" s="150" t="e">
        <f t="shared" si="149"/>
        <v>#DIV/0!</v>
      </c>
      <c r="Q159" s="150" t="e">
        <f t="shared" si="149"/>
        <v>#DIV/0!</v>
      </c>
      <c r="R159" s="27"/>
      <c r="S159" s="146"/>
      <c r="T159" s="27"/>
      <c r="U159" s="27"/>
      <c r="V159" s="27"/>
      <c r="W159" s="27"/>
      <c r="X159" s="91" t="s">
        <v>76</v>
      </c>
      <c r="Y159" s="150" t="e">
        <f t="shared" ref="Y159:AA159" si="150">IF((Y117+Y116+Y123+Y115 +Y118 +Y126+  Y101+Y96+Y97+Y94+Y102+Y103 - Y89-Y88-Y85-Y87)/(Y34+   IF(Y36&lt;0,Y36,0)   -   Y52)&lt;0,0,(Y117+Y116+Y123+Y115 +Y118 +Y126+  Y101+Y96+Y97+Y94+Y102+Y103 - Y89-Y88-Y85-Y87)/(Y34+IF(Y36&lt;0,Y36,0) -Y52))</f>
        <v>#DIV/0!</v>
      </c>
      <c r="Z159" s="150" t="e">
        <f t="shared" si="150"/>
        <v>#DIV/0!</v>
      </c>
      <c r="AA159" s="150" t="e">
        <f t="shared" si="150"/>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1">IF(((F117+F116+F123+F115 +F118 +F126+  F101+F96+F97+F94+F102+F103 - F89-F88-F85-F87)-(F70-F119))/(F34+IF(F36&lt;0,F36,0)-F52)&lt;0,0,((F117+F116+F123+F115 +F118 +F126+  F101+F96+F97+F94+F102+F103 - F89-F88-F85-F87)-(F70-F119))/(F34+IF(F36&lt;0,F36,0)-F52))</f>
        <v>#DIV/0!</v>
      </c>
      <c r="G160" s="150" t="e">
        <f t="shared" si="151"/>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2">IF(((P117+P116+P123+P115 +P118 +P126+  P101+P96+P97+P94+P102+P103 - P89-P88-P85-P87)-(P70-P119))/(P34+IF(P36&lt;0,P36,0)-P52)&lt;0,0,((P117+P116+P123+P115 +P118 +P126+  P101+P96+P97+P94+P102+P103 - P89-P88-P85-P87)-(P70-P119))/(P34+IF(P36&lt;0,P36,0)-P52))</f>
        <v>#DIV/0!</v>
      </c>
      <c r="Q160" s="150" t="e">
        <f t="shared" si="152"/>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3">IF(((Z117+Z116+Z123+Z115 +Z118 +Z126+  Z101+Z96+Z97+Z94+Z102+Z103 - Z89-Z88-Z85-Z87)-(Z70-Z119))/(Z34+IF(Z36&lt;0,Z36,0)-Z52)&lt;0,0,((Z117+Z116+Z123+Z115 +Z118 +Z126+  Z101+Z96+Z97+Z94+Z102+Z103 - Z89-Z88-Z85-Z87)-(Z70-Z119))/(Z34+IF(Z36&lt;0,Z36,0)-Z52))</f>
        <v>#DIV/0!</v>
      </c>
      <c r="AA160" s="150" t="e">
        <f t="shared" si="153"/>
        <v>#DIV/0!</v>
      </c>
    </row>
    <row r="161" spans="1:28" ht="11.5" x14ac:dyDescent="0.25">
      <c r="A161" s="144"/>
      <c r="B161" s="144"/>
      <c r="C161" s="27"/>
      <c r="D161" s="91" t="s">
        <v>74</v>
      </c>
      <c r="E161" s="150" t="e">
        <f>(E34+ IF(E36&lt;0,E36,0) +E40)/-(E37+E38)</f>
        <v>#DIV/0!</v>
      </c>
      <c r="F161" s="150" t="e">
        <f t="shared" ref="F161:G161" si="154">(F34+ IF(F36&lt;0,F36,0) +F40)/-(F37+F38)</f>
        <v>#DIV/0!</v>
      </c>
      <c r="G161" s="150" t="e">
        <f t="shared" si="154"/>
        <v>#DIV/0!</v>
      </c>
      <c r="H161" s="27"/>
      <c r="I161" s="146"/>
      <c r="J161" s="27"/>
      <c r="K161" s="27"/>
      <c r="L161" s="27"/>
      <c r="M161" s="27"/>
      <c r="N161" s="91" t="s">
        <v>74</v>
      </c>
      <c r="O161" s="150" t="e">
        <f t="shared" ref="O161:Q161" si="155">(O34+ IF(O36&lt;0,O36,0) +O40)/-(O37+O38)</f>
        <v>#DIV/0!</v>
      </c>
      <c r="P161" s="150" t="e">
        <f t="shared" si="155"/>
        <v>#DIV/0!</v>
      </c>
      <c r="Q161" s="150" t="e">
        <f t="shared" si="155"/>
        <v>#DIV/0!</v>
      </c>
      <c r="R161" s="27"/>
      <c r="S161" s="146"/>
      <c r="T161" s="27"/>
      <c r="U161" s="27"/>
      <c r="V161" s="27"/>
      <c r="W161" s="27"/>
      <c r="X161" s="91" t="s">
        <v>74</v>
      </c>
      <c r="Y161" s="150" t="e">
        <f t="shared" ref="Y161:AA161" si="156">(Y34+ IF(Y36&lt;0,Y36,0) +Y40)/-(Y37+Y38)</f>
        <v>#DIV/0!</v>
      </c>
      <c r="Z161" s="150" t="e">
        <f t="shared" si="156"/>
        <v>#DIV/0!</v>
      </c>
      <c r="AA161" s="150" t="e">
        <f t="shared" si="156"/>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7">(O91-O75)/O109</f>
        <v>#DIV/0!</v>
      </c>
      <c r="P162" s="150" t="e">
        <f t="shared" si="157"/>
        <v>#DIV/0!</v>
      </c>
      <c r="Q162" s="150" t="e">
        <f t="shared" si="157"/>
        <v>#DIV/0!</v>
      </c>
      <c r="R162" s="27"/>
      <c r="S162" s="146"/>
      <c r="T162" s="27"/>
      <c r="U162" s="27"/>
      <c r="V162" s="27"/>
      <c r="W162" s="27"/>
      <c r="X162" s="91" t="s">
        <v>77</v>
      </c>
      <c r="Y162" s="150" t="e">
        <f t="shared" ref="Y162:AA162" si="158">(Y91-Y75)/Y109</f>
        <v>#DIV/0!</v>
      </c>
      <c r="Z162" s="150" t="e">
        <f t="shared" si="158"/>
        <v>#DIV/0!</v>
      </c>
      <c r="AA162" s="150" t="e">
        <f t="shared" si="158"/>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9">O134</f>
        <v>0</v>
      </c>
      <c r="P163" s="150">
        <f t="shared" si="159"/>
        <v>0</v>
      </c>
      <c r="Q163" s="150">
        <f t="shared" si="159"/>
        <v>0</v>
      </c>
      <c r="R163" s="27"/>
      <c r="S163" s="146"/>
      <c r="T163" s="27"/>
      <c r="U163" s="27"/>
      <c r="V163" s="27"/>
      <c r="W163" s="27"/>
      <c r="X163" s="91" t="s">
        <v>78</v>
      </c>
      <c r="Y163" s="150">
        <f t="shared" ref="Y163:AA163" si="160">Y134</f>
        <v>0</v>
      </c>
      <c r="Z163" s="150">
        <f t="shared" si="160"/>
        <v>0</v>
      </c>
      <c r="AA163" s="150">
        <f t="shared" si="160"/>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1">(O81+O82+O66+O67+O138)/(O58+O57+O59+O60+O91)</f>
        <v>#DIV/0!</v>
      </c>
      <c r="P164" s="151" t="e">
        <f t="shared" si="161"/>
        <v>#DIV/0!</v>
      </c>
      <c r="Q164" s="151" t="e">
        <f t="shared" si="161"/>
        <v>#DIV/0!</v>
      </c>
      <c r="R164" s="27"/>
      <c r="S164" s="146"/>
      <c r="T164" s="27"/>
      <c r="U164" s="27"/>
      <c r="V164" s="27"/>
      <c r="W164" s="27"/>
      <c r="X164" s="91" t="s">
        <v>79</v>
      </c>
      <c r="Y164" s="151" t="e">
        <f t="shared" ref="Y164:AA164" si="162">(Y81+Y82+Y66+Y67+Y138)/(Y58+Y57+Y59+Y60+Y91)</f>
        <v>#DIV/0!</v>
      </c>
      <c r="Z164" s="151" t="e">
        <f t="shared" si="162"/>
        <v>#DIV/0!</v>
      </c>
      <c r="AA164" s="151" t="e">
        <f t="shared" si="162"/>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c r="I168" s="146"/>
      <c r="J168" s="27"/>
      <c r="K168" s="27"/>
      <c r="L168" s="27"/>
      <c r="M168" s="27"/>
      <c r="N168" s="91" t="s">
        <v>163</v>
      </c>
      <c r="O168" s="152" t="str">
        <f>IF(O156&gt;'RAG Thresholds'!$G$15,"G",IF(O156&lt;'RAG Thresholds'!$E$15,"R","A"))</f>
        <v>R</v>
      </c>
      <c r="P168" s="152" t="str">
        <f>IF(P156&gt;'RAG Thresholds'!$G$15,"G",IF(P156&lt;'RAG Thresholds'!$E$15,"R","A"))</f>
        <v>R</v>
      </c>
      <c r="Q168" s="152" t="str">
        <f>IF(Q156&gt;'RAG Thresholds'!$G$15,"G",IF(Q156&lt;'RAG Thresholds'!$E$15,"R","A"))</f>
        <v>R</v>
      </c>
      <c r="R168" s="27"/>
      <c r="S168" s="146"/>
      <c r="T168" s="27"/>
      <c r="U168" s="27"/>
      <c r="V168" s="27"/>
      <c r="W168" s="27"/>
      <c r="X168" s="91" t="s">
        <v>163</v>
      </c>
      <c r="Y168" s="152" t="str">
        <f>IF(Y156&gt;'RAG Thresholds'!$G$15,"G",IF(Y156&lt;'RAG Thresholds'!$E$15,"R","A"))</f>
        <v>R</v>
      </c>
      <c r="Z168" s="152" t="str">
        <f>IF(Z156&gt;'RAG Thresholds'!$G$15,"G",IF(Z156&lt;'RAG Thresholds'!$E$15,"R","A"))</f>
        <v>R</v>
      </c>
      <c r="AA168" s="152" t="str">
        <f>IF(AA156&gt;'RAG Thresholds'!$G$15,"G",IF(AA156&lt;'RAG Thresholds'!$E$15,"R","A"))</f>
        <v>R</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0" t="s">
        <v>48</v>
      </c>
      <c r="F170" s="150" t="s">
        <v>48</v>
      </c>
      <c r="G170" s="150" t="s">
        <v>48</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sheetProtection algorithmName="SHA-512" hashValue="ZiQVtFBz7baIWj3MQ7XQTrap1X+uimKCxsepKcoSUcmhvdrOEtbHHJBUVhBeCYjP3pl6c10D5wg+5Y/MWu81+w==" saltValue="YSF3pRf8bXJChxF5Am1efg==" spinCount="100000"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1:E174 E172:G173">
    <cfRule type="expression" dxfId="398" priority="1051" stopIfTrue="1">
      <formula>E171="R"</formula>
    </cfRule>
    <cfRule type="expression" dxfId="397" priority="1052" stopIfTrue="1">
      <formula>E171="A"</formula>
    </cfRule>
    <cfRule type="expression" dxfId="396" priority="1053" stopIfTrue="1">
      <formula>E171="G"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69 E172:G173 E171:E174">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1:F174">
    <cfRule type="expression" dxfId="386" priority="188" stopIfTrue="1">
      <formula>F171="R"</formula>
    </cfRule>
    <cfRule type="expression" dxfId="385" priority="189" stopIfTrue="1">
      <formula>F171="A"</formula>
    </cfRule>
    <cfRule type="expression" dxfId="384" priority="190" stopIfTrue="1">
      <formula>F171="G"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69 F171: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1:G174">
    <cfRule type="expression" dxfId="371" priority="176" stopIfTrue="1">
      <formula>G171="R"</formula>
    </cfRule>
    <cfRule type="expression" dxfId="370" priority="177" stopIfTrue="1">
      <formula>G171="A"</formula>
    </cfRule>
    <cfRule type="expression" dxfId="369" priority="178" stopIfTrue="1">
      <formula>G171="G"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69 G171: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36" activePane="bottomLeft" state="frozen"/>
      <selection activeCell="A9" sqref="A9"/>
      <selection pane="bottomLeft" activeCell="K141" sqref="K141"/>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RM1557.14L4 FVRA</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3" t="str">
        <f>HYPERLINK("#'Contents'!A1","Click for Contents")</f>
        <v>Click for Contents</v>
      </c>
      <c r="E7" s="243"/>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80</v>
      </c>
      <c r="H130" s="27"/>
      <c r="I130" s="27"/>
      <c r="J130" s="49">
        <f>'RAG Thresholds'!$D$27</f>
        <v>80</v>
      </c>
      <c r="K130" s="27"/>
      <c r="L130" s="27"/>
      <c r="M130" s="49">
        <f>'RAG Thresholds'!$D$27</f>
        <v>80</v>
      </c>
      <c r="N130" s="27"/>
      <c r="O130" s="67" t="s">
        <v>318</v>
      </c>
      <c r="P130" s="68"/>
      <c r="Q130" s="68"/>
      <c r="R130" s="49">
        <f>'RAG Thresholds'!$D$27</f>
        <v>80</v>
      </c>
      <c r="S130" s="68"/>
      <c r="T130" s="68"/>
      <c r="U130" s="49">
        <f>'RAG Thresholds'!$D$27</f>
        <v>80</v>
      </c>
      <c r="V130" s="68"/>
      <c r="W130" s="68"/>
      <c r="X130" s="49">
        <f>'RAG Thresholds'!$D$27</f>
        <v>80</v>
      </c>
      <c r="Y130" s="27"/>
      <c r="Z130" s="67" t="s">
        <v>318</v>
      </c>
      <c r="AA130" s="49">
        <f>'RAG Thresholds'!$D$27</f>
        <v>80</v>
      </c>
      <c r="AB130" s="49">
        <f>'RAG Thresholds'!$D$27</f>
        <v>80</v>
      </c>
      <c r="AC130" s="49">
        <f>'RAG Thresholds'!$D$27</f>
        <v>80</v>
      </c>
      <c r="AD130" s="68"/>
      <c r="AE130" s="67" t="s">
        <v>318</v>
      </c>
      <c r="AF130" s="68"/>
      <c r="AG130" s="68"/>
      <c r="AH130" s="49">
        <f>'RAG Thresholds'!$D$27</f>
        <v>80</v>
      </c>
      <c r="AI130" s="68"/>
      <c r="AJ130" s="68"/>
      <c r="AK130" s="49">
        <f>'RAG Thresholds'!$D$27</f>
        <v>80</v>
      </c>
      <c r="AL130" s="68"/>
      <c r="AM130" s="68"/>
      <c r="AN130" s="49">
        <f>'RAG Thresholds'!$D$27</f>
        <v>80</v>
      </c>
      <c r="AO130" s="68"/>
      <c r="AP130" s="67" t="s">
        <v>318</v>
      </c>
      <c r="AQ130" s="49">
        <f>$G$130</f>
        <v>80</v>
      </c>
      <c r="AR130" s="49">
        <f>$J$130</f>
        <v>80</v>
      </c>
      <c r="AS130" s="49">
        <f>$M$130</f>
        <v>80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f>G32/G130</f>
        <v>0</v>
      </c>
      <c r="H134" s="45"/>
      <c r="I134" s="45"/>
      <c r="J134" s="150">
        <f>J32/J130</f>
        <v>0</v>
      </c>
      <c r="K134" s="45"/>
      <c r="L134" s="45"/>
      <c r="M134" s="150">
        <f>M32/M130</f>
        <v>0</v>
      </c>
      <c r="N134" s="27"/>
      <c r="O134" s="42"/>
      <c r="P134" s="79"/>
      <c r="Q134" s="79"/>
      <c r="R134" s="156"/>
      <c r="S134" s="157"/>
      <c r="T134" s="157"/>
      <c r="U134" s="156"/>
      <c r="V134" s="157"/>
      <c r="W134" s="157"/>
      <c r="X134" s="156"/>
      <c r="Y134" s="27"/>
      <c r="Z134" s="91" t="s">
        <v>163</v>
      </c>
      <c r="AA134" s="150">
        <f t="shared" ref="AA134:AC134" si="377">AA32/AA130</f>
        <v>0</v>
      </c>
      <c r="AB134" s="150">
        <f t="shared" si="377"/>
        <v>0</v>
      </c>
      <c r="AC134" s="150">
        <f t="shared" si="377"/>
        <v>0</v>
      </c>
      <c r="AD134" s="27"/>
      <c r="AE134" s="27"/>
      <c r="AF134" s="27"/>
      <c r="AG134" s="27"/>
      <c r="AH134" s="27"/>
      <c r="AI134" s="27"/>
      <c r="AJ134" s="27"/>
      <c r="AK134" s="27"/>
      <c r="AL134" s="27"/>
      <c r="AM134" s="27"/>
      <c r="AN134" s="27"/>
      <c r="AO134" s="27"/>
      <c r="AP134" s="91" t="s">
        <v>163</v>
      </c>
      <c r="AQ134" s="150">
        <f t="shared" ref="AQ134:AS134" si="378">AQ32/AQ130</f>
        <v>0</v>
      </c>
      <c r="AR134" s="150">
        <f t="shared" si="378"/>
        <v>0</v>
      </c>
      <c r="AS134" s="150">
        <f t="shared" si="378"/>
        <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str">
        <f>IF(G134&gt;'RAG Thresholds'!$G$15,"G",IF(G134&lt;'RAG Thresholds'!$E$15,"R","A"))</f>
        <v>R</v>
      </c>
      <c r="H146" s="45"/>
      <c r="I146" s="45"/>
      <c r="J146" s="152" t="str">
        <f>IF(J134&gt;'RAG Thresholds'!$G$15,"G",IF(J134&lt;'RAG Thresholds'!$E$15,"R","A"))</f>
        <v>R</v>
      </c>
      <c r="K146" s="45"/>
      <c r="L146" s="45"/>
      <c r="M146" s="152" t="str">
        <f>IF(M134&gt;'RAG Thresholds'!$G$15,"G",IF(M134&lt;'RAG Thresholds'!$E$15,"R","A"))</f>
        <v>R</v>
      </c>
      <c r="N146" s="27"/>
      <c r="O146" s="42"/>
      <c r="P146" s="79"/>
      <c r="Q146" s="79"/>
      <c r="R146" s="164"/>
      <c r="S146" s="157"/>
      <c r="T146" s="157"/>
      <c r="U146" s="164"/>
      <c r="V146" s="157"/>
      <c r="W146" s="157"/>
      <c r="X146" s="164"/>
      <c r="Y146" s="27"/>
      <c r="Z146" s="91" t="s">
        <v>163</v>
      </c>
      <c r="AA146" s="152" t="str">
        <f>IF(AA134&gt;'RAG Thresholds'!$G$15,"G",IF(AA134&lt;'RAG Thresholds'!$E$15,"R","A"))</f>
        <v>R</v>
      </c>
      <c r="AB146" s="152" t="str">
        <f>IF(AB134&gt;'RAG Thresholds'!$G$15,"G",IF(AB134&lt;'RAG Thresholds'!$E$15,"R","A"))</f>
        <v>R</v>
      </c>
      <c r="AC146" s="152" t="str">
        <f>IF(AC134&gt;'RAG Thresholds'!$G$15,"G",IF(AC134&lt;'RAG Thresholds'!$E$15,"R","A"))</f>
        <v>R</v>
      </c>
      <c r="AD146" s="27"/>
      <c r="AE146" s="27"/>
      <c r="AF146" s="27"/>
      <c r="AG146" s="27"/>
      <c r="AH146" s="27"/>
      <c r="AI146" s="27"/>
      <c r="AJ146" s="27"/>
      <c r="AK146" s="27"/>
      <c r="AL146" s="27"/>
      <c r="AM146" s="27"/>
      <c r="AN146" s="27"/>
      <c r="AO146" s="27"/>
      <c r="AP146" s="91" t="s">
        <v>163</v>
      </c>
      <c r="AQ146" s="152" t="str">
        <f>IF(AQ134&gt;'RAG Thresholds'!$G$15,"G",IF(AQ134&lt;'RAG Thresholds'!$E$15,"R","A"))</f>
        <v>R</v>
      </c>
      <c r="AR146" s="152" t="str">
        <f>IF(AR134&gt;'RAG Thresholds'!$G$15,"G",IF(AR134&lt;'RAG Thresholds'!$E$15,"R","A"))</f>
        <v>R</v>
      </c>
      <c r="AS146" s="152" t="str">
        <f>IF(AS134&gt;'RAG Thresholds'!$G$15,"G",IF(AS134&lt;'RAG Thresholds'!$E$15,"R","A"))</f>
        <v>R</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sheetProtection algorithmName="SHA-512" hashValue="wNEpBJZzcocCSxRV7+OfKAPdXER4MV2d6U3/GgDWrglvTOmE9a48SapxQSsMhqAhmOOD2MWmcAKNGQmGiJBpgw==" saltValue="odNPGsGK9vOwCNua82h9gw==" spinCount="100000"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21" activePane="bottomLeft" state="frozen"/>
      <selection activeCell="A9" sqref="A9"/>
      <selection pane="bottomLeft" activeCell="D15" sqref="D15"/>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RM1557.14L4 FVRA</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43" t="str">
        <f>HYPERLINK("#'Contents'!A1","Click for Contents")</f>
        <v>Click for Contents</v>
      </c>
      <c r="E6" s="243"/>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454</v>
      </c>
      <c r="E13" s="25"/>
      <c r="F13" s="25"/>
      <c r="G13" s="25"/>
      <c r="H13" s="25"/>
      <c r="I13" s="25"/>
    </row>
    <row r="14" spans="1:9" x14ac:dyDescent="0.35">
      <c r="A14" s="97"/>
      <c r="B14" s="25"/>
      <c r="C14" s="25"/>
      <c r="D14" s="146" t="s">
        <v>448</v>
      </c>
      <c r="E14" s="146"/>
      <c r="F14" s="146"/>
      <c r="G14" s="146"/>
      <c r="H14" s="146"/>
      <c r="I14" s="25"/>
    </row>
    <row r="15" spans="1:9" s="27" customFormat="1" x14ac:dyDescent="0.35">
      <c r="A15" s="97"/>
      <c r="B15" s="25"/>
      <c r="C15" s="25"/>
      <c r="D15" s="15" t="s">
        <v>265</v>
      </c>
      <c r="E15" s="271" t="s">
        <v>450</v>
      </c>
      <c r="F15" s="272"/>
      <c r="G15" s="273"/>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449</v>
      </c>
      <c r="E18" s="271"/>
      <c r="F18" s="272"/>
      <c r="G18" s="273"/>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362</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375</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331</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332</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338</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338</v>
      </c>
      <c r="E127" s="132">
        <v>0</v>
      </c>
      <c r="F127" s="132">
        <v>0</v>
      </c>
      <c r="G127" s="132">
        <v>0</v>
      </c>
    </row>
    <row r="128" spans="1:9" ht="11.5" x14ac:dyDescent="0.25">
      <c r="A128" s="144">
        <f t="shared" si="8"/>
        <v>0</v>
      </c>
      <c r="C128" s="27"/>
      <c r="D128" s="13" t="s">
        <v>333</v>
      </c>
      <c r="E128" s="132">
        <v>0</v>
      </c>
      <c r="F128" s="132">
        <v>0</v>
      </c>
      <c r="G128" s="132">
        <v>0</v>
      </c>
      <c r="H128" s="27"/>
    </row>
    <row r="129" spans="1:9" ht="11.5" x14ac:dyDescent="0.25">
      <c r="A129" s="144"/>
      <c r="C129" s="27"/>
      <c r="D129" s="14" t="s">
        <v>335</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444</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80</v>
      </c>
      <c r="F152" s="49">
        <f>'RAG Thresholds'!$D$27</f>
        <v>80</v>
      </c>
      <c r="G152" s="49">
        <f>'RAG Thresholds'!$D$27</f>
        <v>80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f>E26/E152</f>
        <v>0</v>
      </c>
      <c r="F156" s="150">
        <f t="shared" ref="F156:G156" si="12">F26/F152</f>
        <v>0</v>
      </c>
      <c r="G156" s="150">
        <f t="shared" si="12"/>
        <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sheetProtection algorithmName="SHA-512" hashValue="Hx9N9tgVedNq4xx1nILpSRz0nIP9VIQNxyqJHu05pChu2yCLlFiBy4Ex7mKukJ/VJD3TCKXFZRvu8rdIw/yJWw==" saltValue="N9SwsEdd5CWHxBywkTOmyQ==" spinCount="100000" sheet="1" objects="1" scenarios="1"/>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I17" sqref="I17"/>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RM1557.14L4 FVRA</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43" t="str">
        <f>HYPERLINK("#'Contents'!A1","Click for Contents")</f>
        <v>Click for Contents</v>
      </c>
      <c r="D6" s="243"/>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464</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1" t="s">
        <v>465</v>
      </c>
      <c r="H12" s="236" t="s">
        <v>473</v>
      </c>
      <c r="I12" s="196"/>
    </row>
    <row r="13" spans="1:10" ht="14.5" x14ac:dyDescent="0.35">
      <c r="A13" s="31"/>
      <c r="B13" s="31"/>
      <c r="C13" s="31" t="s">
        <v>46</v>
      </c>
      <c r="D13" s="105"/>
      <c r="E13" s="197"/>
      <c r="G13" s="241" t="s">
        <v>466</v>
      </c>
      <c r="H13" s="274" t="s">
        <v>469</v>
      </c>
      <c r="I13" s="275"/>
    </row>
    <row r="14" spans="1:10" ht="14.5" x14ac:dyDescent="0.35">
      <c r="A14" s="31"/>
      <c r="B14" s="31"/>
      <c r="C14" s="31" t="s">
        <v>47</v>
      </c>
      <c r="D14" s="95"/>
      <c r="E14" s="197"/>
      <c r="G14" s="197"/>
      <c r="H14" s="197"/>
      <c r="I14" s="197"/>
    </row>
    <row r="15" spans="1:10" ht="14.5" x14ac:dyDescent="0.35">
      <c r="A15" s="31"/>
      <c r="B15" s="31"/>
      <c r="C15" s="31" t="s">
        <v>53</v>
      </c>
      <c r="D15" s="95"/>
      <c r="E15" s="198"/>
      <c r="G15" s="197"/>
      <c r="H15" s="197"/>
      <c r="I15" s="197"/>
    </row>
    <row r="16" spans="1:10" ht="14.5" x14ac:dyDescent="0.35">
      <c r="A16" s="31"/>
      <c r="B16" s="31"/>
      <c r="C16" s="31" t="s">
        <v>45</v>
      </c>
      <c r="D16" s="132"/>
      <c r="E16" s="198"/>
      <c r="G16" s="197"/>
      <c r="H16" s="197"/>
      <c r="I16" s="197"/>
    </row>
    <row r="17" spans="1:9" ht="14.5" x14ac:dyDescent="0.35">
      <c r="A17" s="31"/>
      <c r="B17" s="31"/>
      <c r="C17" s="31" t="s">
        <v>54</v>
      </c>
      <c r="D17" s="96"/>
      <c r="E17" s="198"/>
      <c r="G17" s="197"/>
      <c r="H17" s="197"/>
      <c r="I17" s="197"/>
    </row>
    <row r="18" spans="1:9" ht="14.5" x14ac:dyDescent="0.35">
      <c r="A18" s="31"/>
      <c r="B18" s="31"/>
      <c r="C18" s="31" t="s">
        <v>90</v>
      </c>
      <c r="D18" s="31"/>
      <c r="E18" s="195"/>
      <c r="G18" s="197"/>
      <c r="H18" s="197"/>
      <c r="I18" s="197"/>
    </row>
    <row r="19" spans="1:9" ht="14.5" x14ac:dyDescent="0.35">
      <c r="A19" s="31"/>
      <c r="B19" s="31"/>
      <c r="C19" s="32">
        <v>1</v>
      </c>
      <c r="D19" s="95"/>
      <c r="E19" s="198"/>
      <c r="G19" s="197"/>
      <c r="H19" s="197"/>
      <c r="I19" s="197"/>
    </row>
    <row r="20" spans="1:9" ht="14.5" x14ac:dyDescent="0.35">
      <c r="A20" s="31"/>
      <c r="B20" s="31"/>
      <c r="C20" s="32">
        <v>2</v>
      </c>
      <c r="D20" s="95"/>
      <c r="E20" s="198"/>
      <c r="G20" s="197"/>
      <c r="H20" s="197"/>
      <c r="I20" s="197"/>
    </row>
    <row r="21" spans="1:9" ht="14.5" x14ac:dyDescent="0.35">
      <c r="A21" s="31"/>
      <c r="B21" s="31"/>
      <c r="C21" s="32">
        <v>3</v>
      </c>
      <c r="D21" s="95"/>
      <c r="E21" s="198"/>
      <c r="G21" s="197"/>
      <c r="H21" s="197"/>
      <c r="I21" s="197"/>
    </row>
    <row r="22" spans="1:9" ht="14.5" x14ac:dyDescent="0.35">
      <c r="A22" s="31"/>
      <c r="B22" s="31"/>
      <c r="C22" s="32">
        <v>4</v>
      </c>
      <c r="D22" s="95"/>
      <c r="E22" s="198"/>
      <c r="G22" s="197"/>
      <c r="H22" s="197"/>
      <c r="I22" s="197"/>
    </row>
    <row r="23" spans="1:9" ht="14.5" x14ac:dyDescent="0.35">
      <c r="A23" s="31"/>
      <c r="B23" s="31"/>
      <c r="C23" s="32">
        <v>5</v>
      </c>
      <c r="D23" s="95"/>
      <c r="E23" s="198"/>
      <c r="G23" s="197"/>
      <c r="H23" s="197"/>
      <c r="I23" s="197"/>
    </row>
    <row r="24" spans="1:9" ht="14.5" x14ac:dyDescent="0.35">
      <c r="A24" s="31"/>
      <c r="B24" s="31"/>
      <c r="C24" s="31" t="s">
        <v>55</v>
      </c>
      <c r="D24" s="95"/>
      <c r="E24" s="198"/>
      <c r="G24" s="197"/>
      <c r="H24" s="197"/>
      <c r="I24" s="197"/>
    </row>
    <row r="25" spans="1:9" s="27" customFormat="1" ht="14.5" x14ac:dyDescent="0.35">
      <c r="A25" s="31"/>
      <c r="B25" s="31"/>
      <c r="C25" s="31" t="s">
        <v>132</v>
      </c>
      <c r="D25" s="190"/>
      <c r="E25" s="203"/>
      <c r="F25" s="219"/>
      <c r="G25" s="197"/>
      <c r="H25" s="197"/>
      <c r="I25" s="197"/>
    </row>
    <row r="26" spans="1:9" ht="14.5" x14ac:dyDescent="0.35">
      <c r="A26" s="31"/>
      <c r="B26" s="31"/>
      <c r="C26" s="31" t="s">
        <v>56</v>
      </c>
      <c r="D26" s="31"/>
      <c r="E26" s="195"/>
      <c r="G26" s="197"/>
      <c r="H26" s="197"/>
      <c r="I26" s="197"/>
    </row>
    <row r="27" spans="1:9" ht="14.5" x14ac:dyDescent="0.35">
      <c r="A27" s="31"/>
      <c r="B27" s="31"/>
      <c r="C27" s="32">
        <v>1</v>
      </c>
      <c r="D27" s="95"/>
      <c r="E27" s="198"/>
      <c r="G27" s="197"/>
      <c r="H27" s="197"/>
      <c r="I27" s="197"/>
    </row>
    <row r="28" spans="1:9" ht="14.5" x14ac:dyDescent="0.35">
      <c r="A28" s="31"/>
      <c r="B28" s="31"/>
      <c r="C28" s="33">
        <v>2</v>
      </c>
      <c r="D28" s="95"/>
      <c r="E28" s="198"/>
      <c r="G28" s="197"/>
      <c r="H28" s="197"/>
      <c r="I28" s="197"/>
    </row>
    <row r="29" spans="1:9" ht="14.5" x14ac:dyDescent="0.35">
      <c r="A29" s="31"/>
      <c r="B29" s="31"/>
      <c r="C29" s="33">
        <v>3</v>
      </c>
      <c r="D29" s="95"/>
      <c r="E29" s="198"/>
      <c r="G29" s="197"/>
      <c r="H29" s="197"/>
      <c r="I29" s="197"/>
    </row>
    <row r="30" spans="1:9" ht="14.5" x14ac:dyDescent="0.35">
      <c r="A30" s="31"/>
      <c r="B30" s="31"/>
      <c r="C30" s="33">
        <v>4</v>
      </c>
      <c r="D30" s="95"/>
      <c r="E30" s="198"/>
      <c r="G30" s="197"/>
      <c r="H30" s="197"/>
      <c r="I30" s="197"/>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5" x14ac:dyDescent="0.25">
      <c r="A65" s="31"/>
      <c r="B65" s="31"/>
      <c r="C65" s="31" t="s">
        <v>54</v>
      </c>
      <c r="D65" s="96"/>
      <c r="E65" s="198"/>
    </row>
    <row r="66" spans="1:5" x14ac:dyDescent="0.25">
      <c r="A66" s="31"/>
      <c r="B66" s="31"/>
      <c r="C66" s="31" t="s">
        <v>90</v>
      </c>
      <c r="D66" s="31"/>
      <c r="E66" s="195"/>
    </row>
    <row r="67" spans="1:5" x14ac:dyDescent="0.25">
      <c r="A67" s="31"/>
      <c r="B67" s="31"/>
      <c r="C67" s="32">
        <v>1</v>
      </c>
      <c r="D67" s="95"/>
      <c r="E67" s="198"/>
    </row>
    <row r="68" spans="1:5" x14ac:dyDescent="0.25">
      <c r="A68" s="31"/>
      <c r="B68" s="31"/>
      <c r="C68" s="32">
        <v>2</v>
      </c>
      <c r="D68" s="95"/>
      <c r="E68" s="198"/>
    </row>
    <row r="69" spans="1:5" x14ac:dyDescent="0.25">
      <c r="A69" s="31"/>
      <c r="B69" s="31"/>
      <c r="C69" s="32">
        <v>3</v>
      </c>
      <c r="D69" s="95"/>
      <c r="E69" s="198"/>
    </row>
    <row r="70" spans="1:5" x14ac:dyDescent="0.25">
      <c r="A70" s="31"/>
      <c r="B70" s="31"/>
      <c r="C70" s="32">
        <v>4</v>
      </c>
      <c r="D70" s="95"/>
      <c r="E70" s="198"/>
    </row>
    <row r="71" spans="1:5" x14ac:dyDescent="0.25">
      <c r="A71" s="31"/>
      <c r="B71" s="31"/>
      <c r="C71" s="32">
        <v>5</v>
      </c>
      <c r="D71" s="95"/>
      <c r="E71" s="198"/>
    </row>
    <row r="72" spans="1:5" x14ac:dyDescent="0.25">
      <c r="A72" s="31"/>
      <c r="B72" s="31"/>
      <c r="C72" s="31" t="s">
        <v>55</v>
      </c>
      <c r="D72" s="95"/>
      <c r="E72" s="198"/>
    </row>
    <row r="73" spans="1:5" x14ac:dyDescent="0.25">
      <c r="A73" s="31"/>
      <c r="B73" s="31"/>
      <c r="C73" s="31" t="s">
        <v>132</v>
      </c>
      <c r="D73" s="95"/>
      <c r="E73" s="198"/>
    </row>
    <row r="74" spans="1:5" x14ac:dyDescent="0.25">
      <c r="A74" s="31"/>
      <c r="B74" s="31"/>
      <c r="C74" s="31" t="s">
        <v>56</v>
      </c>
      <c r="D74" s="31"/>
      <c r="E74" s="195"/>
    </row>
    <row r="75" spans="1:5" x14ac:dyDescent="0.25">
      <c r="A75" s="31"/>
      <c r="B75" s="31"/>
      <c r="C75" s="32">
        <v>1</v>
      </c>
      <c r="D75" s="95"/>
      <c r="E75" s="198"/>
    </row>
    <row r="76" spans="1:5" x14ac:dyDescent="0.25">
      <c r="A76" s="31"/>
      <c r="B76" s="31"/>
      <c r="C76" s="33">
        <v>2</v>
      </c>
      <c r="D76" s="95"/>
      <c r="E76" s="198"/>
    </row>
    <row r="77" spans="1:5" x14ac:dyDescent="0.25">
      <c r="A77" s="31"/>
      <c r="B77" s="31"/>
      <c r="C77" s="33">
        <v>3</v>
      </c>
      <c r="D77" s="95"/>
      <c r="E77" s="198"/>
    </row>
    <row r="78" spans="1:5" x14ac:dyDescent="0.25">
      <c r="A78" s="31"/>
      <c r="B78" s="31"/>
      <c r="C78" s="33">
        <v>4</v>
      </c>
      <c r="D78" s="95"/>
      <c r="E78" s="198"/>
    </row>
    <row r="79" spans="1:5" x14ac:dyDescent="0.25">
      <c r="A79" s="31"/>
      <c r="B79" s="31"/>
      <c r="C79" s="33">
        <v>5</v>
      </c>
      <c r="D79" s="95"/>
      <c r="E79" s="198"/>
    </row>
    <row r="80" spans="1:5"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G85" s="117"/>
      <c r="H85" s="117"/>
      <c r="I85" s="117"/>
      <c r="J85" s="117"/>
    </row>
  </sheetData>
  <sheetProtection algorithmName="SHA-512" hashValue="MMxPJWpKzFNC4LvxNf0GFJENkBGEoup/s3lk10HS1n68usGh+X/ZvPbwo9Wd5EBQzX/z9f+g4LF0v9o5pcjiOA==" saltValue="Bcz9r+tkIoNWohh7rnIRpA==" spinCount="100000" sheet="1" objects="1" scenarios="1"/>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40" zoomScaleNormal="40" workbookViewId="0">
      <pane ySplit="8" topLeftCell="A18" activePane="bottomLeft" state="frozen"/>
      <selection activeCell="A9" sqref="A9"/>
      <selection pane="bottomLeft" activeCell="J22" sqref="J22"/>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RM1557.14L4 FVRA</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9" t="s">
        <v>1</v>
      </c>
      <c r="D10" s="279"/>
      <c r="E10" s="279"/>
      <c r="F10" s="279"/>
      <c r="G10" s="280"/>
      <c r="H10" s="276" t="str">
        <f>CHOOSE('Bidder Instructions'!$E$39,'1.1b Lead Financial Input'!D$18,'1.1a Lead Financial Input'!D$18)</f>
        <v>Lead Bidder Name</v>
      </c>
      <c r="I10" s="277"/>
      <c r="J10" s="277"/>
      <c r="K10" s="277"/>
      <c r="L10" s="277"/>
      <c r="M10" s="277"/>
      <c r="N10" s="277"/>
      <c r="O10" s="277"/>
      <c r="P10" s="277"/>
      <c r="Q10" s="277"/>
      <c r="R10" s="278"/>
    </row>
    <row r="11" spans="1:19" ht="15.5" x14ac:dyDescent="0.35">
      <c r="A11" s="3"/>
      <c r="B11" s="3"/>
      <c r="C11" s="279" t="s">
        <v>0</v>
      </c>
      <c r="D11" s="279"/>
      <c r="E11" s="279"/>
      <c r="F11" s="279"/>
      <c r="G11" s="280"/>
      <c r="H11" s="276">
        <f>'2.1 Lead Ancillary Input '!D12</f>
        <v>0</v>
      </c>
      <c r="I11" s="277"/>
      <c r="J11" s="277"/>
      <c r="K11" s="277"/>
      <c r="L11" s="277"/>
      <c r="M11" s="277"/>
      <c r="N11" s="277"/>
      <c r="O11" s="277"/>
      <c r="P11" s="277"/>
      <c r="Q11" s="277"/>
      <c r="R11" s="278"/>
    </row>
    <row r="12" spans="1:19" ht="15.5" x14ac:dyDescent="0.35">
      <c r="A12" s="3"/>
      <c r="B12" s="3"/>
      <c r="C12" s="279" t="s">
        <v>46</v>
      </c>
      <c r="D12" s="279"/>
      <c r="E12" s="279"/>
      <c r="F12" s="279"/>
      <c r="G12" s="280"/>
      <c r="H12" s="276">
        <f>'2.1 Lead Ancillary Input '!D13</f>
        <v>0</v>
      </c>
      <c r="I12" s="277"/>
      <c r="J12" s="277"/>
      <c r="K12" s="277"/>
      <c r="L12" s="277"/>
      <c r="M12" s="277"/>
      <c r="N12" s="277"/>
      <c r="O12" s="277"/>
      <c r="P12" s="277"/>
      <c r="Q12" s="277"/>
      <c r="R12" s="278"/>
    </row>
    <row r="13" spans="1:19" ht="15.5" x14ac:dyDescent="0.35">
      <c r="A13" s="3"/>
      <c r="B13" s="3"/>
      <c r="C13" s="279" t="s">
        <v>47</v>
      </c>
      <c r="D13" s="279"/>
      <c r="E13" s="279"/>
      <c r="F13" s="279"/>
      <c r="G13" s="280"/>
      <c r="H13" s="276">
        <f>'2.1 Lead Ancillary Input '!D14</f>
        <v>0</v>
      </c>
      <c r="I13" s="277"/>
      <c r="J13" s="277"/>
      <c r="K13" s="277"/>
      <c r="L13" s="277"/>
      <c r="M13" s="277"/>
      <c r="N13" s="277"/>
      <c r="O13" s="277"/>
      <c r="P13" s="277"/>
      <c r="Q13" s="277"/>
      <c r="R13" s="278"/>
    </row>
    <row r="14" spans="1:19" ht="15.5" x14ac:dyDescent="0.35">
      <c r="A14" s="3"/>
      <c r="B14" s="3"/>
      <c r="C14" s="279" t="s">
        <v>64</v>
      </c>
      <c r="D14" s="279"/>
      <c r="E14" s="279"/>
      <c r="F14" s="279"/>
      <c r="G14" s="280"/>
      <c r="H14" s="291" t="str">
        <f>CHOOSE('Bidder Instructions'!$E$39,'1.1b Lead Financial Input'!M$21,'1.1a Lead Financial Input'!G$21)</f>
        <v>31/XX/20XX</v>
      </c>
      <c r="I14" s="292"/>
      <c r="J14" s="292"/>
      <c r="K14" s="292"/>
      <c r="L14" s="292"/>
      <c r="M14" s="292"/>
      <c r="N14" s="292"/>
      <c r="O14" s="292"/>
      <c r="P14" s="292"/>
      <c r="Q14" s="292"/>
      <c r="R14" s="293"/>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1" t="s">
        <v>3</v>
      </c>
      <c r="D18" s="282"/>
      <c r="E18" s="7" t="s">
        <v>58</v>
      </c>
      <c r="F18" s="7"/>
      <c r="G18" s="7" t="s">
        <v>57</v>
      </c>
      <c r="H18" s="155" t="s">
        <v>59</v>
      </c>
      <c r="I18" s="155"/>
      <c r="J18" s="155" t="s">
        <v>60</v>
      </c>
      <c r="K18" s="155" t="s">
        <v>61</v>
      </c>
      <c r="L18" s="155"/>
      <c r="M18" s="155" t="s">
        <v>62</v>
      </c>
      <c r="N18" s="285" t="s">
        <v>399</v>
      </c>
      <c r="O18" s="286"/>
      <c r="P18" s="286"/>
      <c r="Q18" s="286"/>
      <c r="R18" s="287"/>
    </row>
    <row r="19" spans="1:18" ht="141" customHeight="1" x14ac:dyDescent="0.35">
      <c r="A19" s="3"/>
      <c r="B19" s="3"/>
      <c r="C19" s="165">
        <v>1</v>
      </c>
      <c r="D19" s="165" t="s">
        <v>163</v>
      </c>
      <c r="E19" s="166">
        <f>CHOOSE('Bidder Instructions'!$E$39,'1.1b Lead Financial Input'!G134,'1.1a Lead Financial Input'!E156)</f>
        <v>0</v>
      </c>
      <c r="F19" s="166">
        <f>CHOOSE('Bidder Instructions'!$E$39,'1.1b Lead Financial Input'!J134,'1.1a Lead Financial Input'!F156)</f>
        <v>0</v>
      </c>
      <c r="G19" s="166">
        <f>CHOOSE('Bidder Instructions'!$E$39,'1.1b Lead Financial Input'!M134,'1.1a Lead Financial Input'!G156)</f>
        <v>0</v>
      </c>
      <c r="H19" s="223" t="str">
        <f>CHOOSE('Bidder Instructions'!$E$39,'1.1b Lead Financial Input'!G146,'1.1a Lead Financial Input'!E168)</f>
        <v>R</v>
      </c>
      <c r="I19" s="223" t="str">
        <f>CHOOSE('Bidder Instructions'!$E$39,'1.1b Lead Financial Input'!J146,'1.1a Lead Financial Input'!F168)</f>
        <v>R</v>
      </c>
      <c r="J19" s="223" t="str">
        <f>CHOOSE('Bidder Instructions'!$E$39,'1.1b Lead Financial Input'!M146,'1.1a Lead Financial Input'!G168)</f>
        <v>R</v>
      </c>
      <c r="K19" s="9"/>
      <c r="L19" s="9"/>
      <c r="M19" s="9"/>
      <c r="N19" s="288"/>
      <c r="O19" s="289"/>
      <c r="P19" s="289"/>
      <c r="Q19" s="289"/>
      <c r="R19" s="290"/>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3"/>
      <c r="O20" s="284"/>
      <c r="P20" s="284"/>
      <c r="Q20" s="284"/>
      <c r="R20" s="275"/>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3"/>
      <c r="O21" s="284"/>
      <c r="P21" s="284"/>
      <c r="Q21" s="284"/>
      <c r="R21" s="275"/>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3"/>
      <c r="O22" s="284"/>
      <c r="P22" s="284"/>
      <c r="Q22" s="284"/>
      <c r="R22" s="275"/>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294"/>
      <c r="O23" s="295"/>
      <c r="P23" s="295"/>
      <c r="Q23" s="295"/>
      <c r="R23" s="296"/>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294"/>
      <c r="O24" s="295"/>
      <c r="P24" s="295"/>
      <c r="Q24" s="295"/>
      <c r="R24" s="296"/>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294"/>
      <c r="O25" s="295"/>
      <c r="P25" s="295"/>
      <c r="Q25" s="295"/>
      <c r="R25" s="296"/>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3"/>
      <c r="O26" s="284"/>
      <c r="P26" s="284"/>
      <c r="Q26" s="284"/>
      <c r="R26" s="275"/>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3"/>
      <c r="O27" s="284"/>
      <c r="P27" s="284"/>
      <c r="Q27" s="284"/>
      <c r="R27" s="27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sheetProtection algorithmName="SHA-512" hashValue="uPEQZ4vYI7I6k/Zvy/ZFNVMQB1K+NHfzzxVDHvW6gGj32w+gx9IRaqvv9ofe1tolbuMIH35WkbYnE9GHLutvYQ==" saltValue="nEOOL7QtCfaQiPEBIyBxQQ==" spinCount="100000"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RM1557.14L4 FVRA</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79" t="s">
        <v>1</v>
      </c>
      <c r="D10" s="279"/>
      <c r="E10" s="279"/>
      <c r="F10" s="279"/>
      <c r="G10" s="280"/>
      <c r="H10" s="297" t="str">
        <f>CHOOSE('Bidder Instructions'!$E$39,'1.1b Lead Financial Input'!Z$18,'1.1a Lead Financial Input'!N$18)</f>
        <v>Immediate Parent Name</v>
      </c>
      <c r="I10" s="297"/>
      <c r="J10" s="297"/>
      <c r="K10" s="297"/>
      <c r="L10" s="297"/>
      <c r="M10" s="297"/>
      <c r="N10" s="297"/>
      <c r="O10" s="297"/>
      <c r="P10" s="297"/>
      <c r="Q10" s="297"/>
      <c r="R10" s="297"/>
    </row>
    <row r="11" spans="1:19" ht="15.5" x14ac:dyDescent="0.35">
      <c r="A11" s="3"/>
      <c r="B11" s="3"/>
      <c r="C11" s="279" t="s">
        <v>0</v>
      </c>
      <c r="D11" s="279"/>
      <c r="E11" s="279"/>
      <c r="F11" s="279"/>
      <c r="G11" s="280"/>
      <c r="H11" s="297">
        <f>'2.1 Lead Ancillary Input '!D36</f>
        <v>0</v>
      </c>
      <c r="I11" s="297"/>
      <c r="J11" s="297"/>
      <c r="K11" s="297"/>
      <c r="L11" s="297"/>
      <c r="M11" s="297"/>
      <c r="N11" s="297"/>
      <c r="O11" s="297"/>
      <c r="P11" s="297"/>
      <c r="Q11" s="297"/>
      <c r="R11" s="297"/>
    </row>
    <row r="12" spans="1:19" ht="15.5" x14ac:dyDescent="0.35">
      <c r="A12" s="3"/>
      <c r="B12" s="3"/>
      <c r="C12" s="279" t="s">
        <v>46</v>
      </c>
      <c r="D12" s="279"/>
      <c r="E12" s="279"/>
      <c r="F12" s="279"/>
      <c r="G12" s="280"/>
      <c r="H12" s="297">
        <f>'2.1 Lead Ancillary Input '!D37</f>
        <v>0</v>
      </c>
      <c r="I12" s="297"/>
      <c r="J12" s="297"/>
      <c r="K12" s="297"/>
      <c r="L12" s="297"/>
      <c r="M12" s="297"/>
      <c r="N12" s="297"/>
      <c r="O12" s="297"/>
      <c r="P12" s="297"/>
      <c r="Q12" s="297"/>
      <c r="R12" s="297"/>
    </row>
    <row r="13" spans="1:19" ht="15.5" x14ac:dyDescent="0.35">
      <c r="A13" s="3"/>
      <c r="B13" s="3"/>
      <c r="C13" s="279" t="s">
        <v>47</v>
      </c>
      <c r="D13" s="279"/>
      <c r="E13" s="279"/>
      <c r="F13" s="279"/>
      <c r="G13" s="280"/>
      <c r="H13" s="297">
        <f>'2.1 Lead Ancillary Input '!D38</f>
        <v>0</v>
      </c>
      <c r="I13" s="297"/>
      <c r="J13" s="297"/>
      <c r="K13" s="297"/>
      <c r="L13" s="297"/>
      <c r="M13" s="297"/>
      <c r="N13" s="297"/>
      <c r="O13" s="297"/>
      <c r="P13" s="297"/>
      <c r="Q13" s="297"/>
      <c r="R13" s="297"/>
    </row>
    <row r="14" spans="1:19" ht="15.5" x14ac:dyDescent="0.35">
      <c r="A14" s="3"/>
      <c r="B14" s="3"/>
      <c r="C14" s="279" t="s">
        <v>64</v>
      </c>
      <c r="D14" s="279"/>
      <c r="E14" s="279"/>
      <c r="F14" s="279"/>
      <c r="G14" s="280"/>
      <c r="H14" s="300" t="str">
        <f>CHOOSE('Bidder Instructions'!$E$39,'1.1b Lead Financial Input'!AC$21,'1.1a Lead Financial Input'!Q$21)</f>
        <v>31/XX/20XX</v>
      </c>
      <c r="I14" s="300"/>
      <c r="J14" s="300"/>
      <c r="K14" s="300"/>
      <c r="L14" s="300"/>
      <c r="M14" s="300"/>
      <c r="N14" s="300"/>
      <c r="O14" s="300"/>
      <c r="P14" s="300"/>
      <c r="Q14" s="300"/>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1" t="s">
        <v>3</v>
      </c>
      <c r="D18" s="282"/>
      <c r="E18" s="7" t="s">
        <v>58</v>
      </c>
      <c r="F18" s="7"/>
      <c r="G18" s="7" t="s">
        <v>57</v>
      </c>
      <c r="H18" s="155" t="s">
        <v>59</v>
      </c>
      <c r="I18" s="155"/>
      <c r="J18" s="155" t="s">
        <v>60</v>
      </c>
      <c r="K18" s="155" t="s">
        <v>61</v>
      </c>
      <c r="L18" s="155"/>
      <c r="M18" s="155" t="s">
        <v>62</v>
      </c>
      <c r="N18" s="298" t="s">
        <v>399</v>
      </c>
      <c r="O18" s="298"/>
      <c r="P18" s="298"/>
      <c r="Q18" s="298"/>
      <c r="R18" s="298"/>
    </row>
    <row r="19" spans="1:18" ht="141" customHeight="1" x14ac:dyDescent="0.35">
      <c r="A19" s="3"/>
      <c r="B19" s="3"/>
      <c r="C19" s="165">
        <v>1</v>
      </c>
      <c r="D19" s="165" t="s">
        <v>163</v>
      </c>
      <c r="E19" s="166">
        <f>CHOOSE('Bidder Instructions'!$E$39,'1.1b Lead Financial Input'!AA134,'1.1a Lead Financial Input'!O156)</f>
        <v>0</v>
      </c>
      <c r="F19" s="166">
        <f>CHOOSE('Bidder Instructions'!$E$39,'1.1b Lead Financial Input'!AB134,'1.1a Lead Financial Input'!P156)</f>
        <v>0</v>
      </c>
      <c r="G19" s="166">
        <f>CHOOSE('Bidder Instructions'!$E$39,'1.1b Lead Financial Input'!AC134,'1.1a Lead Financial Input'!Q156)</f>
        <v>0</v>
      </c>
      <c r="H19" s="223" t="str">
        <f>CHOOSE('Bidder Instructions'!$E$39,'1.1b Lead Financial Input'!AA146,'1.1a Lead Financial Input'!O168)</f>
        <v>R</v>
      </c>
      <c r="I19" s="223" t="str">
        <f>CHOOSE('Bidder Instructions'!$E$39,'1.1b Lead Financial Input'!AB146,'1.1a Lead Financial Input'!P168)</f>
        <v>R</v>
      </c>
      <c r="J19" s="223" t="str">
        <f>CHOOSE('Bidder Instructions'!$E$39,'1.1b Lead Financial Input'!AC146,'1.1a Lead Financial Input'!Q168)</f>
        <v>R</v>
      </c>
      <c r="K19" s="9"/>
      <c r="L19" s="9"/>
      <c r="M19" s="9"/>
      <c r="N19" s="299"/>
      <c r="O19" s="299"/>
      <c r="P19" s="299"/>
      <c r="Q19" s="299"/>
      <c r="R19" s="299"/>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299"/>
      <c r="O20" s="299"/>
      <c r="P20" s="299"/>
      <c r="Q20" s="299"/>
      <c r="R20" s="299"/>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299"/>
      <c r="O21" s="299"/>
      <c r="P21" s="299"/>
      <c r="Q21" s="299"/>
      <c r="R21" s="299"/>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299"/>
      <c r="O22" s="299"/>
      <c r="P22" s="299"/>
      <c r="Q22" s="299"/>
      <c r="R22" s="299"/>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295"/>
      <c r="O23" s="295"/>
      <c r="P23" s="295"/>
      <c r="Q23" s="295"/>
      <c r="R23" s="296"/>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295"/>
      <c r="O24" s="295"/>
      <c r="P24" s="295"/>
      <c r="Q24" s="295"/>
      <c r="R24" s="296"/>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295"/>
      <c r="O25" s="295"/>
      <c r="P25" s="295"/>
      <c r="Q25" s="295"/>
      <c r="R25" s="296"/>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299"/>
      <c r="O26" s="299"/>
      <c r="P26" s="299"/>
      <c r="Q26" s="299"/>
      <c r="R26" s="299"/>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299"/>
      <c r="O27" s="299"/>
      <c r="P27" s="299"/>
      <c r="Q27" s="299"/>
      <c r="R27" s="29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sheetProtection algorithmName="SHA-512" hashValue="1W6RAuUvfS4VxJXTang33mZhpAhIGPDcIwBuC4lGxSkjzYSYmJvAFx9UhgsyNa7i1XUWb3w8aKUVNKSgazz7mA==" saltValue="E41PnACSg7QNBcAn1seRsg==" spinCount="100000"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RM1557.14L4 FVRA</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9" t="s">
        <v>1</v>
      </c>
      <c r="D10" s="279"/>
      <c r="E10" s="279"/>
      <c r="F10" s="279"/>
      <c r="G10" s="280"/>
      <c r="H10" s="297" t="str">
        <f>CHOOSE('Bidder Instructions'!$E$39,'1.1b Lead Financial Input'!AP$18,'1.1a Lead Financial Input'!X$18)</f>
        <v>Ultimate Parent Name</v>
      </c>
      <c r="I10" s="297"/>
      <c r="J10" s="297"/>
      <c r="K10" s="297"/>
      <c r="L10" s="297"/>
      <c r="M10" s="297"/>
      <c r="N10" s="297"/>
      <c r="O10" s="297"/>
      <c r="P10" s="297"/>
      <c r="Q10" s="297"/>
      <c r="R10" s="297"/>
    </row>
    <row r="11" spans="1:19" ht="15.5" x14ac:dyDescent="0.35">
      <c r="A11" s="3"/>
      <c r="B11" s="3"/>
      <c r="C11" s="279" t="s">
        <v>0</v>
      </c>
      <c r="D11" s="279"/>
      <c r="E11" s="279"/>
      <c r="F11" s="279"/>
      <c r="G11" s="280"/>
      <c r="H11" s="297">
        <f>'2.1 Lead Ancillary Input '!D60</f>
        <v>0</v>
      </c>
      <c r="I11" s="297"/>
      <c r="J11" s="297"/>
      <c r="K11" s="297"/>
      <c r="L11" s="297"/>
      <c r="M11" s="297"/>
      <c r="N11" s="297"/>
      <c r="O11" s="297"/>
      <c r="P11" s="297"/>
      <c r="Q11" s="297"/>
      <c r="R11" s="297"/>
    </row>
    <row r="12" spans="1:19" ht="15.5" x14ac:dyDescent="0.35">
      <c r="A12" s="3"/>
      <c r="B12" s="3"/>
      <c r="C12" s="279" t="s">
        <v>46</v>
      </c>
      <c r="D12" s="279"/>
      <c r="E12" s="279"/>
      <c r="F12" s="279"/>
      <c r="G12" s="280"/>
      <c r="H12" s="297">
        <f>'2.1 Lead Ancillary Input '!D61</f>
        <v>0</v>
      </c>
      <c r="I12" s="297"/>
      <c r="J12" s="297"/>
      <c r="K12" s="297"/>
      <c r="L12" s="297"/>
      <c r="M12" s="297"/>
      <c r="N12" s="297"/>
      <c r="O12" s="297"/>
      <c r="P12" s="297"/>
      <c r="Q12" s="297"/>
      <c r="R12" s="297"/>
    </row>
    <row r="13" spans="1:19" ht="15.5" x14ac:dyDescent="0.35">
      <c r="A13" s="3"/>
      <c r="B13" s="3"/>
      <c r="C13" s="279" t="s">
        <v>47</v>
      </c>
      <c r="D13" s="279"/>
      <c r="E13" s="279"/>
      <c r="F13" s="279"/>
      <c r="G13" s="280"/>
      <c r="H13" s="297">
        <f>'2.1 Lead Ancillary Input '!D62</f>
        <v>0</v>
      </c>
      <c r="I13" s="297"/>
      <c r="J13" s="297"/>
      <c r="K13" s="297"/>
      <c r="L13" s="297"/>
      <c r="M13" s="297"/>
      <c r="N13" s="297"/>
      <c r="O13" s="297"/>
      <c r="P13" s="297"/>
      <c r="Q13" s="297"/>
      <c r="R13" s="297"/>
    </row>
    <row r="14" spans="1:19" ht="15.5" x14ac:dyDescent="0.35">
      <c r="A14" s="3"/>
      <c r="B14" s="3"/>
      <c r="C14" s="279" t="s">
        <v>64</v>
      </c>
      <c r="D14" s="279"/>
      <c r="E14" s="279"/>
      <c r="F14" s="279"/>
      <c r="G14" s="280"/>
      <c r="H14" s="300" t="str">
        <f>CHOOSE('Bidder Instructions'!$E$39,'1.1b Lead Financial Input'!AS$21,'1.1a Lead Financial Input'!AA$21)</f>
        <v>31/XX/20XX</v>
      </c>
      <c r="I14" s="300"/>
      <c r="J14" s="300"/>
      <c r="K14" s="300"/>
      <c r="L14" s="300"/>
      <c r="M14" s="300"/>
      <c r="N14" s="300"/>
      <c r="O14" s="300"/>
      <c r="P14" s="300"/>
      <c r="Q14" s="300"/>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298" t="s">
        <v>399</v>
      </c>
      <c r="O18" s="298"/>
      <c r="P18" s="298"/>
      <c r="Q18" s="298"/>
      <c r="R18" s="298"/>
    </row>
    <row r="19" spans="1:18" ht="141" customHeight="1" x14ac:dyDescent="0.35">
      <c r="A19" s="3"/>
      <c r="B19" s="3"/>
      <c r="C19" s="165">
        <v>1</v>
      </c>
      <c r="D19" s="165" t="s">
        <v>163</v>
      </c>
      <c r="E19" s="166">
        <f>CHOOSE('Bidder Instructions'!$E$39,'1.1b Lead Financial Input'!AQ134,'1.1a Lead Financial Input'!Y156)</f>
        <v>0</v>
      </c>
      <c r="F19" s="166">
        <f>CHOOSE('Bidder Instructions'!$E$39,'1.1b Lead Financial Input'!AR134,'1.1a Lead Financial Input'!Z156)</f>
        <v>0</v>
      </c>
      <c r="G19" s="166">
        <f>CHOOSE('Bidder Instructions'!$E$39,'1.1b Lead Financial Input'!AS134,'1.1a Lead Financial Input'!AA156)</f>
        <v>0</v>
      </c>
      <c r="H19" s="168" t="str">
        <f>CHOOSE('Bidder Instructions'!$E$39,'1.1b Lead Financial Input'!AQ146,'1.1a Lead Financial Input'!Y168)</f>
        <v>R</v>
      </c>
      <c r="I19" s="168" t="str">
        <f>CHOOSE('Bidder Instructions'!$E$39,'1.1b Lead Financial Input'!AR146,'1.1a Lead Financial Input'!Z168)</f>
        <v>R</v>
      </c>
      <c r="J19" s="168" t="str">
        <f>CHOOSE('Bidder Instructions'!$E$39,'1.1b Lead Financial Input'!AS146,'1.1a Lead Financial Input'!AA168)</f>
        <v>R</v>
      </c>
      <c r="K19" s="9"/>
      <c r="L19" s="9"/>
      <c r="M19" s="9"/>
      <c r="N19" s="299"/>
      <c r="O19" s="299"/>
      <c r="P19" s="299"/>
      <c r="Q19" s="299"/>
      <c r="R19" s="299"/>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299"/>
      <c r="O20" s="299"/>
      <c r="P20" s="299"/>
      <c r="Q20" s="299"/>
      <c r="R20" s="299"/>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299"/>
      <c r="O21" s="299"/>
      <c r="P21" s="299"/>
      <c r="Q21" s="299"/>
      <c r="R21" s="299"/>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299"/>
      <c r="O22" s="299"/>
      <c r="P22" s="299"/>
      <c r="Q22" s="299"/>
      <c r="R22" s="299"/>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295"/>
      <c r="O23" s="295"/>
      <c r="P23" s="295"/>
      <c r="Q23" s="295"/>
      <c r="R23" s="296"/>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295"/>
      <c r="O24" s="295"/>
      <c r="P24" s="295"/>
      <c r="Q24" s="295"/>
      <c r="R24" s="296"/>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295"/>
      <c r="O25" s="295"/>
      <c r="P25" s="295"/>
      <c r="Q25" s="295"/>
      <c r="R25" s="296"/>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299"/>
      <c r="O26" s="299"/>
      <c r="P26" s="299"/>
      <c r="Q26" s="299"/>
      <c r="R26" s="299"/>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299"/>
      <c r="O27" s="299"/>
      <c r="P27" s="299"/>
      <c r="Q27" s="299"/>
      <c r="R27" s="29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sheetProtection algorithmName="SHA-512" hashValue="BIuMoIV0eJawGg8l7qIY3UTBet+sUNGZIYxP5/0QBn9lYZCT99gwRXXGiHoFup1nsMLn/U9shDUBdWV5noHBsQ==" saltValue="T4SPx8GS91ST9YG53x/mZA==" spinCount="100000"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20" sqref="E20"/>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RM1557.14L4 FVRA</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1" t="s">
        <v>1</v>
      </c>
      <c r="D10" s="301"/>
      <c r="E10" s="301"/>
      <c r="F10" s="301"/>
      <c r="G10" s="301"/>
      <c r="H10" s="297" t="e">
        <f>CHOOSE('Bidder Instructions'!$H$39,'1.2a Alternative Guarantor'!E$15,#REF!,"No sub-contractor selected")</f>
        <v>#VALUE!</v>
      </c>
      <c r="I10" s="297"/>
      <c r="J10" s="297"/>
      <c r="K10" s="297"/>
      <c r="L10" s="297"/>
      <c r="M10" s="297"/>
      <c r="N10" s="297"/>
      <c r="O10" s="297"/>
      <c r="P10" s="297"/>
      <c r="Q10" s="297"/>
      <c r="R10" s="297"/>
    </row>
    <row r="11" spans="1:19" ht="15.5" x14ac:dyDescent="0.35">
      <c r="A11" s="3"/>
      <c r="B11" s="3"/>
      <c r="C11" s="301" t="s">
        <v>0</v>
      </c>
      <c r="D11" s="301"/>
      <c r="E11" s="301"/>
      <c r="F11" s="301"/>
      <c r="G11" s="301"/>
      <c r="H11" s="297" t="e">
        <f>#REF!</f>
        <v>#REF!</v>
      </c>
      <c r="I11" s="297"/>
      <c r="J11" s="297"/>
      <c r="K11" s="297"/>
      <c r="L11" s="297"/>
      <c r="M11" s="297"/>
      <c r="N11" s="297"/>
      <c r="O11" s="297"/>
      <c r="P11" s="297"/>
      <c r="Q11" s="297"/>
      <c r="R11" s="297"/>
    </row>
    <row r="12" spans="1:19" ht="15.5" x14ac:dyDescent="0.35">
      <c r="A12" s="3"/>
      <c r="B12" s="3"/>
      <c r="C12" s="301" t="s">
        <v>46</v>
      </c>
      <c r="D12" s="301"/>
      <c r="E12" s="301"/>
      <c r="F12" s="301"/>
      <c r="G12" s="301"/>
      <c r="H12" s="297" t="e">
        <f>#REF!</f>
        <v>#REF!</v>
      </c>
      <c r="I12" s="297"/>
      <c r="J12" s="297"/>
      <c r="K12" s="297"/>
      <c r="L12" s="297"/>
      <c r="M12" s="297"/>
      <c r="N12" s="297"/>
      <c r="O12" s="297"/>
      <c r="P12" s="297"/>
      <c r="Q12" s="297"/>
      <c r="R12" s="297"/>
    </row>
    <row r="13" spans="1:19" ht="15.5" x14ac:dyDescent="0.35">
      <c r="A13" s="3"/>
      <c r="B13" s="3"/>
      <c r="C13" s="301" t="s">
        <v>47</v>
      </c>
      <c r="D13" s="301"/>
      <c r="E13" s="301"/>
      <c r="F13" s="301"/>
      <c r="G13" s="301"/>
      <c r="H13" s="297" t="e">
        <f>#REF!</f>
        <v>#REF!</v>
      </c>
      <c r="I13" s="297"/>
      <c r="J13" s="297"/>
      <c r="K13" s="297"/>
      <c r="L13" s="297"/>
      <c r="M13" s="297"/>
      <c r="N13" s="297"/>
      <c r="O13" s="297"/>
      <c r="P13" s="297"/>
      <c r="Q13" s="297"/>
      <c r="R13" s="297"/>
    </row>
    <row r="14" spans="1:19" ht="15.5" x14ac:dyDescent="0.35">
      <c r="A14" s="3"/>
      <c r="B14" s="3"/>
      <c r="C14" s="301" t="s">
        <v>64</v>
      </c>
      <c r="D14" s="301"/>
      <c r="E14" s="301"/>
      <c r="F14" s="301"/>
      <c r="G14" s="301"/>
      <c r="H14" s="300" t="e">
        <f>CHOOSE('Bidder Instructions'!$H$39,'1.2a Alternative Guarantor'!G$21,#REF!,"No sub-contractor selected")</f>
        <v>#VALUE!</v>
      </c>
      <c r="I14" s="300"/>
      <c r="J14" s="300"/>
      <c r="K14" s="300"/>
      <c r="L14" s="300"/>
      <c r="M14" s="300"/>
      <c r="N14" s="300"/>
      <c r="O14" s="300"/>
      <c r="P14" s="300"/>
      <c r="Q14" s="300"/>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302" t="s">
        <v>3</v>
      </c>
      <c r="D18" s="302"/>
      <c r="E18" s="7" t="s">
        <v>58</v>
      </c>
      <c r="F18" s="7"/>
      <c r="G18" s="7" t="s">
        <v>57</v>
      </c>
      <c r="H18" s="155" t="s">
        <v>59</v>
      </c>
      <c r="I18" s="155"/>
      <c r="J18" s="155" t="s">
        <v>60</v>
      </c>
      <c r="K18" s="155" t="s">
        <v>61</v>
      </c>
      <c r="L18" s="155"/>
      <c r="M18" s="155" t="s">
        <v>62</v>
      </c>
      <c r="N18" s="298" t="s">
        <v>399</v>
      </c>
      <c r="O18" s="298"/>
      <c r="P18" s="298"/>
      <c r="Q18" s="298"/>
      <c r="R18" s="298"/>
    </row>
    <row r="19" spans="1:18" ht="141" customHeight="1" x14ac:dyDescent="0.35">
      <c r="A19" s="3"/>
      <c r="B19" s="3"/>
      <c r="C19" s="165">
        <v>1</v>
      </c>
      <c r="D19" s="165" t="s">
        <v>163</v>
      </c>
      <c r="E19" s="166">
        <f>'1.2a Alternative Guarantor'!E156</f>
        <v>0</v>
      </c>
      <c r="F19" s="166">
        <f>'1.2a Alternative Guarantor'!F156</f>
        <v>0</v>
      </c>
      <c r="G19" s="166">
        <f>'1.2a Alternative Guarantor'!G156</f>
        <v>0</v>
      </c>
      <c r="H19" s="223" t="str">
        <f>'1.2a Alternative Guarantor'!E168</f>
        <v>R</v>
      </c>
      <c r="I19" s="235" t="str">
        <f>'1.2a Alternative Guarantor'!F168</f>
        <v>R</v>
      </c>
      <c r="J19" s="235" t="str">
        <f>'1.2a Alternative Guarantor'!G168</f>
        <v>R</v>
      </c>
      <c r="K19" s="9"/>
      <c r="L19" s="9"/>
      <c r="M19" s="9"/>
      <c r="N19" s="299"/>
      <c r="O19" s="299"/>
      <c r="P19" s="299"/>
      <c r="Q19" s="299"/>
      <c r="R19" s="299"/>
    </row>
    <row r="20" spans="1:18" ht="141" customHeight="1" x14ac:dyDescent="0.35">
      <c r="A20" s="3"/>
      <c r="B20" s="3"/>
      <c r="C20" s="165">
        <v>2</v>
      </c>
      <c r="D20" s="165" t="s">
        <v>67</v>
      </c>
      <c r="E20" s="166">
        <f>'1.2a Alternative Guarantor'!E157</f>
        <v>0</v>
      </c>
      <c r="F20" s="166">
        <f>'1.2a Alternative Guarantor'!F157</f>
        <v>0</v>
      </c>
      <c r="G20" s="166">
        <f>'1.2a Alternative Guarantor'!G157</f>
        <v>0</v>
      </c>
      <c r="H20" s="235" t="str">
        <f>'1.2a Alternative Guarantor'!E169</f>
        <v>R</v>
      </c>
      <c r="I20" s="235" t="str">
        <f>'1.2a Alternative Guarantor'!F169</f>
        <v>R</v>
      </c>
      <c r="J20" s="235" t="str">
        <f>'1.2a Alternative Guarantor'!G169</f>
        <v>R</v>
      </c>
      <c r="K20" s="9"/>
      <c r="L20" s="9"/>
      <c r="M20" s="9"/>
      <c r="N20" s="299"/>
      <c r="O20" s="299"/>
      <c r="P20" s="299"/>
      <c r="Q20" s="299"/>
      <c r="R20" s="299"/>
    </row>
    <row r="21" spans="1:18" ht="141" customHeight="1" x14ac:dyDescent="0.35">
      <c r="A21" s="3"/>
      <c r="B21" s="3"/>
      <c r="C21" s="165" t="s">
        <v>68</v>
      </c>
      <c r="D21" s="165" t="s">
        <v>249</v>
      </c>
      <c r="E21" s="166" t="str">
        <f>'1.2a Alternative Guarantor'!E158</f>
        <v>N/A</v>
      </c>
      <c r="F21" s="166" t="str">
        <f>'1.2a Alternative Guarantor'!F158</f>
        <v>N/A</v>
      </c>
      <c r="G21" s="166" t="str">
        <f>'1.2a Alternative Guarantor'!G158</f>
        <v>N/A</v>
      </c>
      <c r="H21" s="235" t="str">
        <f>'1.2a Alternative Guarantor'!E170</f>
        <v>N/A</v>
      </c>
      <c r="I21" s="235" t="str">
        <f>'1.2a Alternative Guarantor'!F170</f>
        <v>N/A</v>
      </c>
      <c r="J21" s="235" t="str">
        <f>'1.2a Alternative Guarantor'!G170</f>
        <v>N/A</v>
      </c>
      <c r="K21" s="9"/>
      <c r="L21" s="9"/>
      <c r="M21" s="9"/>
      <c r="N21" s="299"/>
      <c r="O21" s="299"/>
      <c r="P21" s="299"/>
      <c r="Q21" s="299"/>
      <c r="R21" s="299"/>
    </row>
    <row r="22" spans="1:18" ht="141" customHeight="1" x14ac:dyDescent="0.35">
      <c r="A22" s="3"/>
      <c r="B22" s="3"/>
      <c r="C22" s="165" t="s">
        <v>71</v>
      </c>
      <c r="D22" s="165" t="s">
        <v>72</v>
      </c>
      <c r="E22" s="166" t="e">
        <f>'1.2a Alternative Guarantor'!E159</f>
        <v>#DIV/0!</v>
      </c>
      <c r="F22" s="166" t="e">
        <f>'1.2a Alternative Guarantor'!F159</f>
        <v>#DIV/0!</v>
      </c>
      <c r="G22" s="166" t="e">
        <f>'1.2a Alternative Guarantor'!G159</f>
        <v>#DIV/0!</v>
      </c>
      <c r="H22" s="235" t="e">
        <f>'1.2a Alternative Guarantor'!E171</f>
        <v>#DIV/0!</v>
      </c>
      <c r="I22" s="235" t="e">
        <f>'1.2a Alternative Guarantor'!F171</f>
        <v>#DIV/0!</v>
      </c>
      <c r="J22" s="235" t="e">
        <f>'1.2a Alternative Guarantor'!G171</f>
        <v>#DIV/0!</v>
      </c>
      <c r="K22" s="9"/>
      <c r="L22" s="9"/>
      <c r="M22" s="9"/>
      <c r="N22" s="299"/>
      <c r="O22" s="299"/>
      <c r="P22" s="299"/>
      <c r="Q22" s="299"/>
      <c r="R22" s="299"/>
    </row>
    <row r="23" spans="1:18" ht="141" customHeight="1" x14ac:dyDescent="0.35">
      <c r="A23" s="3"/>
      <c r="B23" s="3"/>
      <c r="C23" s="165">
        <v>4</v>
      </c>
      <c r="D23" s="165" t="s">
        <v>80</v>
      </c>
      <c r="E23" s="166" t="e">
        <f>'1.2a Alternative Guarantor'!E160</f>
        <v>#DIV/0!</v>
      </c>
      <c r="F23" s="166" t="e">
        <f>'1.2a Alternative Guarantor'!F160</f>
        <v>#DIV/0!</v>
      </c>
      <c r="G23" s="166" t="e">
        <f>'1.2a Alternative Guarantor'!G160</f>
        <v>#DIV/0!</v>
      </c>
      <c r="H23" s="235" t="e">
        <f>'1.2a Alternative Guarantor'!E172</f>
        <v>#DIV/0!</v>
      </c>
      <c r="I23" s="235" t="e">
        <f>'1.2a Alternative Guarantor'!F172</f>
        <v>#DIV/0!</v>
      </c>
      <c r="J23" s="235" t="e">
        <f>'1.2a Alternative Guarantor'!G172</f>
        <v>#DIV/0!</v>
      </c>
      <c r="K23" s="169"/>
      <c r="L23" s="9"/>
      <c r="M23" s="171"/>
      <c r="N23" s="295"/>
      <c r="O23" s="295"/>
      <c r="P23" s="295"/>
      <c r="Q23" s="295"/>
      <c r="R23" s="296"/>
    </row>
    <row r="24" spans="1:18" ht="141" customHeight="1" x14ac:dyDescent="0.35">
      <c r="A24" s="3"/>
      <c r="B24" s="3"/>
      <c r="C24" s="165">
        <v>5</v>
      </c>
      <c r="D24" s="165" t="s">
        <v>74</v>
      </c>
      <c r="E24" s="166" t="e">
        <f>'1.2a Alternative Guarantor'!E161</f>
        <v>#DIV/0!</v>
      </c>
      <c r="F24" s="166" t="e">
        <f>'1.2a Alternative Guarantor'!F161</f>
        <v>#DIV/0!</v>
      </c>
      <c r="G24" s="166" t="e">
        <f>'1.2a Alternative Guarantor'!G161</f>
        <v>#DIV/0!</v>
      </c>
      <c r="H24" s="235" t="str">
        <f>'1.2a Alternative Guarantor'!E173</f>
        <v>G</v>
      </c>
      <c r="I24" s="235" t="str">
        <f>'1.2a Alternative Guarantor'!F173</f>
        <v>G</v>
      </c>
      <c r="J24" s="235" t="str">
        <f>'1.2a Alternative Guarantor'!G173</f>
        <v>G</v>
      </c>
      <c r="K24" s="169"/>
      <c r="L24" s="9"/>
      <c r="M24" s="171"/>
      <c r="N24" s="295"/>
      <c r="O24" s="295"/>
      <c r="P24" s="295"/>
      <c r="Q24" s="295"/>
      <c r="R24" s="296"/>
    </row>
    <row r="25" spans="1:18" ht="141" customHeight="1" x14ac:dyDescent="0.35">
      <c r="A25" s="3"/>
      <c r="B25" s="3"/>
      <c r="C25" s="165">
        <v>6</v>
      </c>
      <c r="D25" s="165" t="s">
        <v>77</v>
      </c>
      <c r="E25" s="166" t="e">
        <f>'1.2a Alternative Guarantor'!E162</f>
        <v>#DIV/0!</v>
      </c>
      <c r="F25" s="166" t="e">
        <f>'1.2a Alternative Guarantor'!F162</f>
        <v>#DIV/0!</v>
      </c>
      <c r="G25" s="166" t="e">
        <f>'1.2a Alternative Guarantor'!G162</f>
        <v>#DIV/0!</v>
      </c>
      <c r="H25" s="235" t="e">
        <f>'1.2a Alternative Guarantor'!E174</f>
        <v>#DIV/0!</v>
      </c>
      <c r="I25" s="235" t="e">
        <f>'1.2a Alternative Guarantor'!F174</f>
        <v>#DIV/0!</v>
      </c>
      <c r="J25" s="235" t="e">
        <f>'1.2a Alternative Guarantor'!G174</f>
        <v>#DIV/0!</v>
      </c>
      <c r="K25" s="169"/>
      <c r="L25" s="9"/>
      <c r="M25" s="171"/>
      <c r="N25" s="295"/>
      <c r="O25" s="295"/>
      <c r="P25" s="295"/>
      <c r="Q25" s="295"/>
      <c r="R25" s="296"/>
    </row>
    <row r="26" spans="1:18" ht="141" customHeight="1" x14ac:dyDescent="0.35">
      <c r="A26" s="3"/>
      <c r="B26" s="3"/>
      <c r="C26" s="165">
        <v>7</v>
      </c>
      <c r="D26" s="165" t="s">
        <v>78</v>
      </c>
      <c r="E26" s="166">
        <f>'1.2a Alternative Guarantor'!E163</f>
        <v>0</v>
      </c>
      <c r="F26" s="166">
        <f>'1.2a Alternative Guarantor'!F163</f>
        <v>0</v>
      </c>
      <c r="G26" s="166">
        <f>'1.2a Alternative Guarantor'!G163</f>
        <v>0</v>
      </c>
      <c r="H26" s="235" t="str">
        <f>'1.2a Alternative Guarantor'!E175</f>
        <v>R</v>
      </c>
      <c r="I26" s="235" t="str">
        <f>'1.2a Alternative Guarantor'!F175</f>
        <v>R</v>
      </c>
      <c r="J26" s="235" t="str">
        <f>'1.2a Alternative Guarantor'!G175</f>
        <v>R</v>
      </c>
      <c r="K26" s="9"/>
      <c r="L26" s="9"/>
      <c r="M26" s="9"/>
      <c r="N26" s="299"/>
      <c r="O26" s="299"/>
      <c r="P26" s="299"/>
      <c r="Q26" s="299"/>
      <c r="R26" s="299"/>
    </row>
    <row r="27" spans="1:18" ht="141" customHeight="1" x14ac:dyDescent="0.35">
      <c r="A27" s="3"/>
      <c r="B27" s="3"/>
      <c r="C27" s="165">
        <v>8</v>
      </c>
      <c r="D27" s="165" t="s">
        <v>79</v>
      </c>
      <c r="E27" s="166" t="e">
        <f>'1.2a Alternative Guarantor'!E164</f>
        <v>#DIV/0!</v>
      </c>
      <c r="F27" s="166" t="e">
        <f>'1.2a Alternative Guarantor'!F164</f>
        <v>#DIV/0!</v>
      </c>
      <c r="G27" s="166" t="e">
        <f>'1.2a Alternative Guarantor'!G164</f>
        <v>#DIV/0!</v>
      </c>
      <c r="H27" s="235" t="e">
        <f>'1.2a Alternative Guarantor'!E176</f>
        <v>#DIV/0!</v>
      </c>
      <c r="I27" s="235" t="e">
        <f>'1.2a Alternative Guarantor'!F176</f>
        <v>#DIV/0!</v>
      </c>
      <c r="J27" s="235" t="e">
        <f>'1.2a Alternative Guarantor'!G176</f>
        <v>#DIV/0!</v>
      </c>
      <c r="K27" s="10"/>
      <c r="L27" s="10"/>
      <c r="M27" s="10"/>
      <c r="N27" s="299"/>
      <c r="O27" s="299"/>
      <c r="P27" s="299"/>
      <c r="Q27" s="299"/>
      <c r="R27" s="29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Sub Supplier Assessment 1"/>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K19:M27">
    <cfRule type="expression" dxfId="17" priority="14" stopIfTrue="1">
      <formula>K19="R"</formula>
    </cfRule>
    <cfRule type="expression" dxfId="16" priority="15" stopIfTrue="1">
      <formula>K19="A"</formula>
    </cfRule>
    <cfRule type="expression" dxfId="15" priority="16" stopIfTrue="1">
      <formula>K19="G"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9:J27">
    <cfRule type="expression" dxfId="11" priority="1" stopIfTrue="1">
      <formula>H19="R"</formula>
    </cfRule>
    <cfRule type="expression" dxfId="10" priority="2" stopIfTrue="1">
      <formula>H19="A"</formula>
    </cfRule>
    <cfRule type="expression" dxfId="9" priority="3" stopIfTrue="1">
      <formula>H19="G"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G14" sqref="G14"/>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RM1557.14L4 FVRA</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387</v>
      </c>
      <c r="F10" s="179"/>
      <c r="G10" s="179"/>
      <c r="H10" s="176"/>
      <c r="I10" s="77"/>
    </row>
    <row r="11" spans="1:18" ht="15.5" x14ac:dyDescent="0.25">
      <c r="A11" s="27"/>
      <c r="B11" s="27"/>
      <c r="C11" s="27"/>
      <c r="E11" s="177" t="s">
        <v>390</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3" t="s">
        <v>161</v>
      </c>
      <c r="I18" s="303"/>
    </row>
    <row r="19" spans="1:16383" ht="15.5" x14ac:dyDescent="0.35">
      <c r="A19" s="27"/>
      <c r="B19" s="27"/>
      <c r="C19" s="27"/>
      <c r="E19" s="117" t="s">
        <v>168</v>
      </c>
      <c r="F19" s="117" t="s">
        <v>162</v>
      </c>
      <c r="G19" s="117" t="s">
        <v>301</v>
      </c>
      <c r="H19" s="172" t="s">
        <v>419</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sheetProtection algorithmName="SHA-512" hashValue="B59qyr5NTwKChp5tzzQhRdd7dnhiynNQMDKSDko/BLmYokbSxdZzLucQ4/kP96Bi08rBz+kFg3InRUOdTK66BQ==" saltValue="l90awtrEnAwMPfQQU/lnHg=="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RM1557.14L4 FVRA</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3" t="str">
        <f>HYPERLINK("#'Contents'!A1","Click for Contents")</f>
        <v>Click for Contents</v>
      </c>
      <c r="D6" s="243"/>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04" t="s">
        <v>403</v>
      </c>
      <c r="E13" s="304"/>
      <c r="F13" s="304"/>
      <c r="G13" s="304"/>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475</v>
      </c>
      <c r="G17" s="97" t="s">
        <v>339</v>
      </c>
      <c r="H17"/>
    </row>
    <row r="18" spans="1:8" ht="12" x14ac:dyDescent="0.25">
      <c r="A18" s="80"/>
      <c r="B18" s="80"/>
      <c r="C18" s="80"/>
      <c r="D18" s="80"/>
      <c r="E18" s="93" t="s">
        <v>252</v>
      </c>
      <c r="F18" s="206" t="s">
        <v>461</v>
      </c>
      <c r="G18" s="97" t="s">
        <v>393</v>
      </c>
      <c r="H18"/>
    </row>
    <row r="19" spans="1:8" ht="12" x14ac:dyDescent="0.25">
      <c r="A19" s="80"/>
      <c r="B19" s="80"/>
      <c r="C19" s="80"/>
      <c r="D19" s="80"/>
      <c r="E19" s="93" t="s">
        <v>322</v>
      </c>
      <c r="F19" s="207" t="s">
        <v>462</v>
      </c>
      <c r="G19" s="125" t="s">
        <v>439</v>
      </c>
      <c r="H19"/>
    </row>
    <row r="20" spans="1:8" ht="12" x14ac:dyDescent="0.25">
      <c r="A20" s="80"/>
      <c r="B20" s="80"/>
      <c r="C20" s="80"/>
      <c r="D20" s="80"/>
      <c r="E20" s="93" t="s">
        <v>253</v>
      </c>
      <c r="F20" s="208"/>
      <c r="G20" s="125" t="s">
        <v>440</v>
      </c>
      <c r="H20"/>
    </row>
    <row r="21" spans="1:8" ht="12" x14ac:dyDescent="0.25">
      <c r="A21" s="80"/>
      <c r="B21" s="80"/>
      <c r="C21" s="80"/>
      <c r="D21" s="80"/>
      <c r="E21" s="91" t="s">
        <v>323</v>
      </c>
      <c r="F21" s="207"/>
      <c r="G21" s="125" t="s">
        <v>441</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RM1557.14L4 FVRA</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3" t="str">
        <f>HYPERLINK("#'Contents'!A1","Click for Contents")</f>
        <v>Click for Contents</v>
      </c>
      <c r="D6" s="243"/>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5" t="s">
        <v>413</v>
      </c>
      <c r="E13" s="305"/>
      <c r="F13" s="305"/>
      <c r="G13" s="305"/>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442</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420</v>
      </c>
      <c r="G63" s="231" t="s">
        <v>276</v>
      </c>
    </row>
    <row r="64" spans="1:7" x14ac:dyDescent="0.25">
      <c r="A64" s="80"/>
      <c r="B64" s="80"/>
      <c r="C64" s="80"/>
      <c r="D64" s="80"/>
      <c r="E64" s="104" t="s">
        <v>258</v>
      </c>
      <c r="F64" s="207" t="s">
        <v>421</v>
      </c>
      <c r="G64" s="231" t="s">
        <v>269</v>
      </c>
    </row>
    <row r="65" spans="1:8" x14ac:dyDescent="0.25">
      <c r="A65" s="80"/>
      <c r="B65" s="80"/>
      <c r="C65" s="80"/>
      <c r="D65" s="80"/>
      <c r="E65" s="104" t="s">
        <v>259</v>
      </c>
      <c r="F65" s="207" t="s">
        <v>422</v>
      </c>
      <c r="G65" s="231" t="s">
        <v>268</v>
      </c>
    </row>
    <row r="66" spans="1:8" x14ac:dyDescent="0.25">
      <c r="A66" s="80"/>
      <c r="B66" s="80"/>
      <c r="C66" s="80"/>
      <c r="D66" s="80"/>
      <c r="E66" s="104" t="s">
        <v>260</v>
      </c>
      <c r="F66" s="207" t="s">
        <v>423</v>
      </c>
      <c r="G66" s="231" t="s">
        <v>277</v>
      </c>
    </row>
    <row r="67" spans="1:8" x14ac:dyDescent="0.25">
      <c r="A67" s="80"/>
      <c r="B67" s="80"/>
      <c r="C67" s="80"/>
      <c r="D67" s="80"/>
      <c r="E67" s="104" t="s">
        <v>261</v>
      </c>
      <c r="F67" s="207" t="s">
        <v>424</v>
      </c>
      <c r="G67" s="231" t="s">
        <v>270</v>
      </c>
    </row>
    <row r="68" spans="1:8" x14ac:dyDescent="0.25">
      <c r="A68" s="80"/>
      <c r="B68" s="80"/>
      <c r="C68" s="80"/>
      <c r="D68" s="80"/>
      <c r="E68" s="104" t="s">
        <v>262</v>
      </c>
      <c r="F68" s="207" t="s">
        <v>425</v>
      </c>
      <c r="G68" s="231" t="s">
        <v>271</v>
      </c>
    </row>
    <row r="69" spans="1:8" x14ac:dyDescent="0.25">
      <c r="A69" s="80"/>
      <c r="B69" s="80"/>
      <c r="C69" s="80"/>
      <c r="D69" s="80"/>
      <c r="E69" s="104" t="s">
        <v>294</v>
      </c>
      <c r="F69" s="207" t="s">
        <v>426</v>
      </c>
      <c r="G69" s="231" t="s">
        <v>295</v>
      </c>
    </row>
    <row r="70" spans="1:8" x14ac:dyDescent="0.25">
      <c r="A70" s="80"/>
      <c r="B70" s="80"/>
      <c r="C70" s="80"/>
      <c r="D70" s="80"/>
      <c r="E70" s="104" t="s">
        <v>272</v>
      </c>
      <c r="F70" s="207" t="s">
        <v>427</v>
      </c>
      <c r="G70" s="231" t="s">
        <v>273</v>
      </c>
    </row>
    <row r="71" spans="1:8" x14ac:dyDescent="0.25">
      <c r="A71" s="80"/>
      <c r="B71" s="80"/>
      <c r="C71" s="80"/>
      <c r="D71" s="80"/>
      <c r="E71" s="104" t="s">
        <v>274</v>
      </c>
      <c r="F71" s="207" t="s">
        <v>428</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429</v>
      </c>
      <c r="G73" s="231"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B417-BBDC-4DD8-9FCE-5D2CD9F54DA0}">
  <ds:schemaRefs>
    <ds:schemaRef ds:uri="885439bf-a03e-4994-a2bc-2a223ebc4ddc"/>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cc793e0e-7ede-4355-8289-18a94c370c4a"/>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2024-02-14T09:27:45Z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