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sadiq\OneDrive - Network Rail\Profile\Desktop\Completed Documents\"/>
    </mc:Choice>
  </mc:AlternateContent>
  <xr:revisionPtr revIDLastSave="628" documentId="8_{E65A1744-65C5-4C50-A980-7430005CDDE2}" xr6:coauthVersionLast="45" xr6:coauthVersionMax="45" xr10:uidLastSave="{D57DC095-003C-4CB5-8DF0-9122D2873C37}"/>
  <bookViews>
    <workbookView xWindow="-108" yWindow="-108" windowWidth="23256" windowHeight="12576" activeTab="2" xr2:uid="{C221B793-6904-44BC-8DE9-C7C5EE5C72F7}"/>
  </bookViews>
  <sheets>
    <sheet name="Option 1 Scenario" sheetId="2" r:id="rId1"/>
    <sheet name="Option 1 Scenario 2" sheetId="6" r:id="rId2"/>
    <sheet name="Option 2 Scenario 1 " sheetId="5" r:id="rId3"/>
    <sheet name="MASTER SHEET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3" i="6" l="1"/>
  <c r="K10" i="5"/>
  <c r="K11" i="5"/>
  <c r="K12" i="5"/>
  <c r="K13" i="5"/>
  <c r="K14" i="5"/>
  <c r="K9" i="5"/>
  <c r="E10" i="5"/>
  <c r="E11" i="5"/>
  <c r="E12" i="5"/>
  <c r="E13" i="5"/>
  <c r="E14" i="5"/>
  <c r="E9" i="5"/>
  <c r="K10" i="2"/>
  <c r="K11" i="2"/>
  <c r="K12" i="2"/>
  <c r="K13" i="2"/>
  <c r="K14" i="2"/>
  <c r="K9" i="2"/>
  <c r="E10" i="2"/>
  <c r="E11" i="2"/>
  <c r="E12" i="2"/>
  <c r="E13" i="2"/>
  <c r="E14" i="2"/>
  <c r="E9" i="2"/>
  <c r="B10" i="5"/>
  <c r="H24" i="6"/>
  <c r="I13" i="6" s="1"/>
  <c r="B24" i="6"/>
  <c r="H23" i="6"/>
  <c r="B23" i="6"/>
  <c r="C15" i="6" s="1"/>
  <c r="D15" i="6" s="1"/>
  <c r="C14" i="6"/>
  <c r="D14" i="6" s="1"/>
  <c r="H13" i="6"/>
  <c r="C13" i="6"/>
  <c r="B13" i="6"/>
  <c r="D13" i="6" s="1"/>
  <c r="I11" i="6"/>
  <c r="H11" i="6"/>
  <c r="C11" i="6"/>
  <c r="D11" i="6" s="1"/>
  <c r="B11" i="6"/>
  <c r="I10" i="6"/>
  <c r="J10" i="6" s="1"/>
  <c r="C10" i="6"/>
  <c r="D10" i="6" s="1"/>
  <c r="B10" i="2"/>
  <c r="J11" i="6" l="1"/>
  <c r="J13" i="6"/>
  <c r="I15" i="6"/>
  <c r="J15" i="6" s="1"/>
  <c r="C12" i="6"/>
  <c r="D12" i="6" s="1"/>
  <c r="E12" i="6" s="1"/>
  <c r="I14" i="6"/>
  <c r="J14" i="6" s="1"/>
  <c r="I12" i="6"/>
  <c r="J12" i="6" s="1"/>
  <c r="K12" i="6" s="1"/>
  <c r="H23" i="5"/>
  <c r="B23" i="5"/>
  <c r="H22" i="5"/>
  <c r="B22" i="5"/>
  <c r="C10" i="5" s="1"/>
  <c r="D10" i="5" s="1"/>
  <c r="H12" i="5"/>
  <c r="B12" i="5"/>
  <c r="C11" i="5"/>
  <c r="D11" i="5" s="1"/>
  <c r="H10" i="5"/>
  <c r="I9" i="5"/>
  <c r="J9" i="5" s="1"/>
  <c r="H23" i="2"/>
  <c r="B23" i="2"/>
  <c r="H22" i="2"/>
  <c r="I14" i="2" s="1"/>
  <c r="B22" i="2"/>
  <c r="C12" i="2" s="1"/>
  <c r="H27" i="4"/>
  <c r="B27" i="4"/>
  <c r="H26" i="4"/>
  <c r="B26" i="4"/>
  <c r="H25" i="4"/>
  <c r="B25" i="4"/>
  <c r="C10" i="4" s="1"/>
  <c r="D10" i="4" s="1"/>
  <c r="H24" i="4"/>
  <c r="I10" i="4" s="1"/>
  <c r="B24" i="4"/>
  <c r="I14" i="4"/>
  <c r="J14" i="4" s="1"/>
  <c r="C14" i="4"/>
  <c r="D14" i="4" s="1"/>
  <c r="I13" i="4"/>
  <c r="J13" i="4" s="1"/>
  <c r="D13" i="4"/>
  <c r="C13" i="4"/>
  <c r="I12" i="4"/>
  <c r="J12" i="4" s="1"/>
  <c r="C12" i="4"/>
  <c r="D12" i="4" s="1"/>
  <c r="B12" i="2"/>
  <c r="K14" i="6" l="1"/>
  <c r="K15" i="6"/>
  <c r="K10" i="6"/>
  <c r="E11" i="6"/>
  <c r="E14" i="6"/>
  <c r="E15" i="6"/>
  <c r="E10" i="6"/>
  <c r="K11" i="6"/>
  <c r="E13" i="6"/>
  <c r="I13" i="5"/>
  <c r="J13" i="5" s="1"/>
  <c r="I11" i="5"/>
  <c r="J11" i="5" s="1"/>
  <c r="I12" i="5"/>
  <c r="J12" i="5" s="1"/>
  <c r="C14" i="5"/>
  <c r="D14" i="5" s="1"/>
  <c r="I14" i="5"/>
  <c r="J14" i="5" s="1"/>
  <c r="C12" i="5"/>
  <c r="C13" i="5"/>
  <c r="D13" i="5" s="1"/>
  <c r="I10" i="5"/>
  <c r="J10" i="5" s="1"/>
  <c r="D12" i="5"/>
  <c r="C9" i="5"/>
  <c r="D9" i="5" s="1"/>
  <c r="I12" i="2"/>
  <c r="C11" i="2"/>
  <c r="D11" i="2" s="1"/>
  <c r="I9" i="2"/>
  <c r="J9" i="2" s="1"/>
  <c r="I13" i="2"/>
  <c r="J13" i="2" s="1"/>
  <c r="C9" i="2"/>
  <c r="D9" i="2" s="1"/>
  <c r="C13" i="2"/>
  <c r="D13" i="2" s="1"/>
  <c r="I11" i="2"/>
  <c r="J11" i="2" s="1"/>
  <c r="C10" i="2"/>
  <c r="C14" i="2"/>
  <c r="I10" i="2"/>
  <c r="E14" i="4"/>
  <c r="J10" i="4"/>
  <c r="K10" i="4" s="1"/>
  <c r="E12" i="4"/>
  <c r="E13" i="4"/>
  <c r="E10" i="4"/>
  <c r="H12" i="2"/>
  <c r="H10" i="2"/>
  <c r="K14" i="4" l="1"/>
  <c r="K12" i="4"/>
  <c r="K13" i="4"/>
  <c r="D14" i="2"/>
  <c r="J12" i="2"/>
  <c r="D10" i="2"/>
  <c r="J10" i="2"/>
  <c r="D12" i="2"/>
  <c r="J14" i="2"/>
</calcChain>
</file>

<file path=xl/sharedStrings.xml><?xml version="1.0" encoding="utf-8"?>
<sst xmlns="http://schemas.openxmlformats.org/spreadsheetml/2006/main" count="186" uniqueCount="32">
  <si>
    <t>Supplier A</t>
  </si>
  <si>
    <t>Supplier B</t>
  </si>
  <si>
    <t>Supplier C</t>
  </si>
  <si>
    <t>Supplier D</t>
  </si>
  <si>
    <t>Technical (60%)</t>
  </si>
  <si>
    <t>Commercial (40%)</t>
  </si>
  <si>
    <t>Discount</t>
  </si>
  <si>
    <t>Total Score</t>
  </si>
  <si>
    <t>Rank</t>
  </si>
  <si>
    <t>Variant Offer (VO)</t>
  </si>
  <si>
    <t>Lot 1 - Mobile Security Patrols</t>
  </si>
  <si>
    <t>Lot 2 - Stations Welfare Officers</t>
  </si>
  <si>
    <t>Option 1 Scenario - MEAT to award to 2 suppliers</t>
  </si>
  <si>
    <t>Supplier A (VO)</t>
  </si>
  <si>
    <t>Supplier B (VO)</t>
  </si>
  <si>
    <t>ITT Commercial Submission</t>
  </si>
  <si>
    <t>Submission Including Compliant VO</t>
  </si>
  <si>
    <t xml:space="preserve">Supplier E </t>
  </si>
  <si>
    <t>These cells can be edited for different scenarios</t>
  </si>
  <si>
    <t xml:space="preserve">Supplier F </t>
  </si>
  <si>
    <t>Supplier E</t>
  </si>
  <si>
    <t>Supplier F</t>
  </si>
  <si>
    <t>Step 2 - ascertain any compliant Variant Offers (VO) and include discount calculation to score the Commercial Envelope. In this scenario, only Supplier A and B have submitted a VO</t>
  </si>
  <si>
    <t xml:space="preserve">Step 1 - score all responses at the ITT stage to ascertain the final Technical Envelope scores </t>
  </si>
  <si>
    <t>In this scenario, the MEAT option would be to award to Supplier C for Lot 1 and Supplier D for Lot 2</t>
  </si>
  <si>
    <t xml:space="preserve">In this scenario, the MEAT option would be to award to Supplier B for both Lot 1 and Lot 2 when including their VO. </t>
  </si>
  <si>
    <t>Option 2 Scenario - MEAT to award to 1 supplier</t>
  </si>
  <si>
    <t>Option 1 Scenario 2 - MEAT to award to 2 suppliers</t>
  </si>
  <si>
    <t>Option 1 Scenario 1 - MEAT to award to 2 suppliers</t>
  </si>
  <si>
    <t>Step 2 - ascertain any compliant Variant Offers (VO) and include discount calculation to score the Commercial Envelope. In this scenario, only Supplier A and B have submitted a compliant VO</t>
  </si>
  <si>
    <t>Step 3 - If the same supplier is not first placed across both lots the VOs are discarded and the award decision is made based on the originial single lot bids</t>
  </si>
  <si>
    <t>In this scenario, although Supplier B (VO) and Supplier A (VO) are ranked first in respective lots, the offers are invalidated as they are not first in both lots. The MEAT option would be to award to Supplier C for Lot 1 and Supplier D for Lot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</si>
</sst>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£-809]* #,##0_-;\-[$£-809]* #,##0_-;_-[$£-809]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 applyFill="1" applyBorder="1"/>
    <xf numFmtId="0" fontId="0" fillId="0" borderId="0" xfId="0" applyBorder="1"/>
    <xf numFmtId="164" fontId="0" fillId="0" borderId="1" xfId="0" applyNumberFormat="1" applyFill="1" applyBorder="1" applyAlignment="1">
      <alignment horizontal="center"/>
    </xf>
    <xf numFmtId="164" fontId="0" fillId="0" borderId="1" xfId="1" applyNumberFormat="1" applyFont="1" applyFill="1" applyBorder="1" applyAlignment="1">
      <alignment vertical="center"/>
    </xf>
    <xf numFmtId="0" fontId="3" fillId="0" borderId="0" xfId="0" applyFont="1"/>
    <xf numFmtId="164" fontId="0" fillId="2" borderId="1" xfId="0" applyNumberFormat="1" applyFill="1" applyBorder="1" applyAlignment="1">
      <alignment horizontal="center"/>
    </xf>
    <xf numFmtId="164" fontId="0" fillId="2" borderId="1" xfId="1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2" fontId="0" fillId="0" borderId="1" xfId="0" applyNumberFormat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4" fillId="0" borderId="0" xfId="0" applyFont="1"/>
    <xf numFmtId="0" fontId="0" fillId="2" borderId="0" xfId="0" applyFill="1"/>
    <xf numFmtId="2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ont="1" applyFill="1" applyBorder="1"/>
    <xf numFmtId="2" fontId="0" fillId="0" borderId="1" xfId="0" applyNumberForma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top"/>
    </xf>
    <xf numFmtId="0" fontId="1" fillId="5" borderId="3" xfId="0" applyFont="1" applyFill="1" applyBorder="1" applyAlignment="1">
      <alignment horizontal="center" vertical="top"/>
    </xf>
    <xf numFmtId="0" fontId="1" fillId="5" borderId="4" xfId="0" applyFont="1" applyFill="1" applyBorder="1" applyAlignment="1">
      <alignment horizontal="center" vertical="top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5" fillId="3" borderId="1" xfId="0" applyFont="1" applyFill="1" applyBorder="1"/>
    <xf numFmtId="2" fontId="6" fillId="0" borderId="1" xfId="0" applyNumberFormat="1" applyFont="1" applyBorder="1" applyAlignment="1">
      <alignment horizontal="center"/>
    </xf>
    <xf numFmtId="2" fontId="6" fillId="4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20"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2DA82-E137-402D-94AD-EBC02CA454F8}">
  <dimension ref="A1:N23"/>
  <sheetViews>
    <sheetView zoomScale="90" zoomScaleNormal="90" workbookViewId="0">
      <selection activeCell="K16" sqref="K16"/>
    </sheetView>
  </sheetViews>
  <sheetFormatPr defaultRowHeight="14.4" x14ac:dyDescent="0.3"/>
  <cols>
    <col min="1" max="1" width="16.88671875" customWidth="1"/>
    <col min="2" max="2" width="16.44140625" customWidth="1"/>
    <col min="3" max="3" width="16.6640625" customWidth="1"/>
    <col min="4" max="4" width="12.6640625" customWidth="1"/>
    <col min="6" max="6" width="2.6640625" customWidth="1"/>
    <col min="7" max="7" width="16.6640625" customWidth="1"/>
    <col min="8" max="8" width="16.33203125" customWidth="1"/>
    <col min="9" max="9" width="17.33203125" bestFit="1" customWidth="1"/>
    <col min="10" max="10" width="13.6640625" customWidth="1"/>
    <col min="12" max="12" width="2.6640625" customWidth="1"/>
    <col min="13" max="13" width="20.6640625" bestFit="1" customWidth="1"/>
    <col min="14" max="14" width="10.33203125" customWidth="1"/>
  </cols>
  <sheetData>
    <row r="1" spans="1:14" x14ac:dyDescent="0.3">
      <c r="A1" s="22" t="s">
        <v>28</v>
      </c>
    </row>
    <row r="2" spans="1:14" x14ac:dyDescent="0.3">
      <c r="A2" s="10"/>
    </row>
    <row r="3" spans="1:14" x14ac:dyDescent="0.3">
      <c r="A3" s="27" t="s">
        <v>23</v>
      </c>
      <c r="B3" s="7"/>
      <c r="C3" s="7"/>
      <c r="D3" s="7"/>
      <c r="G3" s="2"/>
    </row>
    <row r="4" spans="1:14" x14ac:dyDescent="0.3">
      <c r="A4" s="27" t="s">
        <v>22</v>
      </c>
      <c r="B4" s="7"/>
      <c r="C4" s="7"/>
      <c r="D4" s="7"/>
      <c r="G4" s="2"/>
    </row>
    <row r="5" spans="1:14" x14ac:dyDescent="0.3">
      <c r="A5" s="27" t="s">
        <v>24</v>
      </c>
      <c r="B5" s="7"/>
      <c r="C5" s="7"/>
      <c r="D5" s="7"/>
      <c r="G5" s="2"/>
    </row>
    <row r="6" spans="1:14" x14ac:dyDescent="0.3">
      <c r="A6" s="27"/>
      <c r="B6" s="7"/>
      <c r="C6" s="7"/>
      <c r="D6" s="7"/>
      <c r="G6" s="2"/>
    </row>
    <row r="7" spans="1:14" x14ac:dyDescent="0.3">
      <c r="B7" s="29" t="s">
        <v>10</v>
      </c>
      <c r="C7" s="30"/>
      <c r="D7" s="30"/>
      <c r="E7" s="31"/>
      <c r="F7" s="2"/>
      <c r="G7" s="2"/>
      <c r="H7" s="32" t="s">
        <v>11</v>
      </c>
      <c r="I7" s="33"/>
      <c r="J7" s="33"/>
      <c r="K7" s="34"/>
      <c r="L7" s="2"/>
      <c r="M7" s="35" t="s">
        <v>9</v>
      </c>
      <c r="N7" s="36"/>
    </row>
    <row r="8" spans="1:14" x14ac:dyDescent="0.3">
      <c r="A8" s="4"/>
      <c r="B8" s="18" t="s">
        <v>4</v>
      </c>
      <c r="C8" s="18" t="s">
        <v>5</v>
      </c>
      <c r="D8" s="18" t="s">
        <v>7</v>
      </c>
      <c r="E8" s="18" t="s">
        <v>8</v>
      </c>
      <c r="F8" s="2"/>
      <c r="G8" s="3"/>
      <c r="H8" s="18" t="s">
        <v>4</v>
      </c>
      <c r="I8" s="18" t="s">
        <v>5</v>
      </c>
      <c r="J8" s="18" t="s">
        <v>7</v>
      </c>
      <c r="K8" s="18" t="s">
        <v>8</v>
      </c>
      <c r="L8" s="2"/>
      <c r="M8" s="14"/>
      <c r="N8" s="14" t="s">
        <v>6</v>
      </c>
    </row>
    <row r="9" spans="1:14" x14ac:dyDescent="0.3">
      <c r="A9" s="17" t="s">
        <v>0</v>
      </c>
      <c r="B9" s="19">
        <v>42</v>
      </c>
      <c r="C9" s="15">
        <f>(MIN($B$18:$B$23)/B18)*40</f>
        <v>13.333333333333332</v>
      </c>
      <c r="D9" s="16">
        <f>B9+C9</f>
        <v>55.333333333333329</v>
      </c>
      <c r="E9" s="21">
        <f>RANK(D9,$D$9:$D$14,0)</f>
        <v>6</v>
      </c>
      <c r="F9" s="1"/>
      <c r="G9" s="17" t="s">
        <v>0</v>
      </c>
      <c r="H9" s="19">
        <v>45</v>
      </c>
      <c r="I9" s="15">
        <f>(MIN($H$18:$H$23)/H18)*40</f>
        <v>13.333333333333332</v>
      </c>
      <c r="J9" s="16">
        <f>H9+I9</f>
        <v>58.333333333333329</v>
      </c>
      <c r="K9" s="21">
        <f>RANK(J9,$J$9:$J$14,0)</f>
        <v>3</v>
      </c>
      <c r="M9" s="13" t="s">
        <v>0</v>
      </c>
      <c r="N9" s="20">
        <v>0.05</v>
      </c>
    </row>
    <row r="10" spans="1:14" x14ac:dyDescent="0.3">
      <c r="A10" s="17" t="s">
        <v>13</v>
      </c>
      <c r="B10" s="15">
        <f>B9</f>
        <v>42</v>
      </c>
      <c r="C10" s="15">
        <f>(MIN($B$18:$B$23)/B22)*40</f>
        <v>14.035087719298245</v>
      </c>
      <c r="D10" s="16">
        <f>B10+C10</f>
        <v>56.035087719298247</v>
      </c>
      <c r="E10" s="21">
        <f t="shared" ref="E10:E14" si="0">RANK(D10,$D$9:$D$14,0)</f>
        <v>5</v>
      </c>
      <c r="F10" s="1"/>
      <c r="G10" s="17" t="s">
        <v>13</v>
      </c>
      <c r="H10" s="15">
        <f>H9</f>
        <v>45</v>
      </c>
      <c r="I10" s="15">
        <f>(MIN($H$18:$H$23)/H22)*40</f>
        <v>14.035087719298245</v>
      </c>
      <c r="J10" s="16">
        <f t="shared" ref="J10:J14" si="1">H10+I10</f>
        <v>59.035087719298247</v>
      </c>
      <c r="K10" s="21">
        <f t="shared" ref="K10:K14" si="2">RANK(J10,$J$9:$J$14,0)</f>
        <v>2</v>
      </c>
      <c r="M10" s="13" t="s">
        <v>1</v>
      </c>
      <c r="N10" s="20">
        <v>0.1</v>
      </c>
    </row>
    <row r="11" spans="1:14" x14ac:dyDescent="0.3">
      <c r="A11" s="17" t="s">
        <v>1</v>
      </c>
      <c r="B11" s="19">
        <v>53</v>
      </c>
      <c r="C11" s="15">
        <f>(MIN($B$18:$B$23)/B19)*40</f>
        <v>20</v>
      </c>
      <c r="D11" s="16">
        <f>B11+C11</f>
        <v>73</v>
      </c>
      <c r="E11" s="21">
        <f t="shared" si="0"/>
        <v>3</v>
      </c>
      <c r="F11" s="1"/>
      <c r="G11" s="17" t="s">
        <v>1</v>
      </c>
      <c r="H11" s="19">
        <v>32</v>
      </c>
      <c r="I11" s="15">
        <f>(MIN($H$18:$H$23)/H19)*40</f>
        <v>20</v>
      </c>
      <c r="J11" s="16">
        <f t="shared" si="1"/>
        <v>52</v>
      </c>
      <c r="K11" s="21">
        <f t="shared" si="2"/>
        <v>5</v>
      </c>
    </row>
    <row r="12" spans="1:14" x14ac:dyDescent="0.3">
      <c r="A12" s="17" t="s">
        <v>14</v>
      </c>
      <c r="B12" s="15">
        <f>B11</f>
        <v>53</v>
      </c>
      <c r="C12" s="15">
        <f>(MIN($B$18:$B$23)/B23)*40</f>
        <v>22.222222222222221</v>
      </c>
      <c r="D12" s="16">
        <f t="shared" ref="D12:D14" si="3">B12+C12</f>
        <v>75.222222222222229</v>
      </c>
      <c r="E12" s="21">
        <f t="shared" si="0"/>
        <v>2</v>
      </c>
      <c r="F12" s="1"/>
      <c r="G12" s="17" t="s">
        <v>14</v>
      </c>
      <c r="H12" s="15">
        <f>H11</f>
        <v>32</v>
      </c>
      <c r="I12" s="15">
        <f>(MIN($H$18:$H$23)/H23)*40</f>
        <v>22.222222222222221</v>
      </c>
      <c r="J12" s="16">
        <f t="shared" si="1"/>
        <v>54.222222222222221</v>
      </c>
      <c r="K12" s="21">
        <f t="shared" si="2"/>
        <v>4</v>
      </c>
    </row>
    <row r="13" spans="1:14" x14ac:dyDescent="0.3">
      <c r="A13" s="17" t="s">
        <v>2</v>
      </c>
      <c r="B13" s="19">
        <v>38</v>
      </c>
      <c r="C13" s="15">
        <f>(MIN($B$18:$B$23)/B20)*40</f>
        <v>40</v>
      </c>
      <c r="D13" s="16">
        <f t="shared" si="3"/>
        <v>78</v>
      </c>
      <c r="E13" s="21">
        <f t="shared" si="0"/>
        <v>1</v>
      </c>
      <c r="F13" s="1"/>
      <c r="G13" s="17" t="s">
        <v>3</v>
      </c>
      <c r="H13" s="19">
        <v>55</v>
      </c>
      <c r="I13" s="15">
        <f>(MIN($H$18:$H$23)/H20)*40</f>
        <v>40</v>
      </c>
      <c r="J13" s="16">
        <f t="shared" si="1"/>
        <v>95</v>
      </c>
      <c r="K13" s="21">
        <f t="shared" si="2"/>
        <v>1</v>
      </c>
      <c r="M13" s="23"/>
      <c r="N13" t="s">
        <v>18</v>
      </c>
    </row>
    <row r="14" spans="1:14" x14ac:dyDescent="0.3">
      <c r="A14" s="17" t="s">
        <v>17</v>
      </c>
      <c r="B14" s="19">
        <v>36</v>
      </c>
      <c r="C14" s="15">
        <f>(MIN($B$18:$B$23)/B21)*40</f>
        <v>26.666666666666664</v>
      </c>
      <c r="D14" s="16">
        <f t="shared" si="3"/>
        <v>62.666666666666664</v>
      </c>
      <c r="E14" s="21">
        <f t="shared" si="0"/>
        <v>4</v>
      </c>
      <c r="F14" s="1"/>
      <c r="G14" s="17" t="s">
        <v>19</v>
      </c>
      <c r="H14" s="19">
        <v>30</v>
      </c>
      <c r="I14" s="15">
        <f>(MIN($H$18:$H$23)/H21)*40</f>
        <v>10</v>
      </c>
      <c r="J14" s="16">
        <f t="shared" si="1"/>
        <v>40</v>
      </c>
      <c r="K14" s="21">
        <f t="shared" si="2"/>
        <v>6</v>
      </c>
    </row>
    <row r="15" spans="1:14" x14ac:dyDescent="0.3">
      <c r="A15" s="6"/>
      <c r="B15" s="24"/>
      <c r="C15" s="24"/>
      <c r="D15" s="24"/>
      <c r="E15" s="25"/>
      <c r="F15" s="26"/>
      <c r="G15" s="6"/>
      <c r="H15" s="24"/>
      <c r="I15" s="24"/>
      <c r="J15" s="24"/>
      <c r="K15" s="25"/>
    </row>
    <row r="16" spans="1:14" x14ac:dyDescent="0.3">
      <c r="A16" s="6"/>
      <c r="B16" s="7"/>
      <c r="C16" s="7"/>
      <c r="D16" s="7"/>
      <c r="G16" s="2"/>
    </row>
    <row r="17" spans="1:8" x14ac:dyDescent="0.3">
      <c r="A17" s="2" t="s">
        <v>15</v>
      </c>
      <c r="G17" s="2" t="s">
        <v>15</v>
      </c>
    </row>
    <row r="18" spans="1:8" x14ac:dyDescent="0.3">
      <c r="A18" s="17" t="s">
        <v>0</v>
      </c>
      <c r="B18" s="11">
        <v>6000000</v>
      </c>
      <c r="G18" s="17" t="s">
        <v>0</v>
      </c>
      <c r="H18" s="11">
        <v>3000000</v>
      </c>
    </row>
    <row r="19" spans="1:8" x14ac:dyDescent="0.3">
      <c r="A19" s="17" t="s">
        <v>1</v>
      </c>
      <c r="B19" s="11">
        <v>4000000</v>
      </c>
      <c r="G19" s="17" t="s">
        <v>1</v>
      </c>
      <c r="H19" s="11">
        <v>2000000</v>
      </c>
    </row>
    <row r="20" spans="1:8" x14ac:dyDescent="0.3">
      <c r="A20" s="17" t="s">
        <v>2</v>
      </c>
      <c r="B20" s="12">
        <v>2000000</v>
      </c>
      <c r="G20" s="17" t="s">
        <v>3</v>
      </c>
      <c r="H20" s="12">
        <v>1000000</v>
      </c>
    </row>
    <row r="21" spans="1:8" x14ac:dyDescent="0.3">
      <c r="A21" s="17" t="s">
        <v>20</v>
      </c>
      <c r="B21" s="12">
        <v>3000000</v>
      </c>
      <c r="G21" s="17" t="s">
        <v>21</v>
      </c>
      <c r="H21" s="12">
        <v>4000000</v>
      </c>
    </row>
    <row r="22" spans="1:8" x14ac:dyDescent="0.3">
      <c r="A22" s="17" t="s">
        <v>13</v>
      </c>
      <c r="B22" s="12">
        <f>B18*(1-$N$9)</f>
        <v>5700000</v>
      </c>
      <c r="G22" s="17" t="s">
        <v>13</v>
      </c>
      <c r="H22" s="12">
        <f>H18*(1-$N$9)</f>
        <v>2850000</v>
      </c>
    </row>
    <row r="23" spans="1:8" x14ac:dyDescent="0.3">
      <c r="A23" s="17" t="s">
        <v>14</v>
      </c>
      <c r="B23" s="12">
        <f>B19*(1-$N$10)</f>
        <v>3600000</v>
      </c>
      <c r="G23" s="17" t="s">
        <v>14</v>
      </c>
      <c r="H23" s="12">
        <f>H19*(1-$N$10)</f>
        <v>1800000</v>
      </c>
    </row>
  </sheetData>
  <mergeCells count="3">
    <mergeCell ref="B7:E7"/>
    <mergeCell ref="H7:K7"/>
    <mergeCell ref="M7:N7"/>
  </mergeCells>
  <conditionalFormatting sqref="E9:E14">
    <cfRule type="cellIs" dxfId="9" priority="4" operator="equal">
      <formula>3</formula>
    </cfRule>
    <cfRule type="cellIs" dxfId="11" priority="5" operator="equal">
      <formula>2</formula>
    </cfRule>
    <cfRule type="top10" dxfId="10" priority="6" bottom="1" rank="1"/>
  </conditionalFormatting>
  <conditionalFormatting sqref="K9:K14">
    <cfRule type="cellIs" dxfId="8" priority="1" operator="equal">
      <formula>3</formula>
    </cfRule>
    <cfRule type="cellIs" dxfId="7" priority="2" operator="equal">
      <formula>2</formula>
    </cfRule>
    <cfRule type="top10" dxfId="6" priority="3" bottom="1" rank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5EFC3-4F9E-44EA-B879-481619E39513}">
  <dimension ref="A1:N24"/>
  <sheetViews>
    <sheetView zoomScale="90" zoomScaleNormal="90" workbookViewId="0">
      <selection activeCell="E32" sqref="E32"/>
    </sheetView>
  </sheetViews>
  <sheetFormatPr defaultRowHeight="14.4" x14ac:dyDescent="0.3"/>
  <cols>
    <col min="1" max="1" width="16.88671875" customWidth="1"/>
    <col min="2" max="2" width="16.44140625" customWidth="1"/>
    <col min="3" max="3" width="16.6640625" customWidth="1"/>
    <col min="4" max="4" width="12.6640625" customWidth="1"/>
    <col min="6" max="6" width="2.6640625" customWidth="1"/>
    <col min="7" max="7" width="16.6640625" customWidth="1"/>
    <col min="8" max="8" width="16.33203125" customWidth="1"/>
    <col min="9" max="9" width="17.33203125" bestFit="1" customWidth="1"/>
    <col min="10" max="10" width="13.6640625" customWidth="1"/>
    <col min="12" max="12" width="2.6640625" customWidth="1"/>
    <col min="13" max="13" width="20.6640625" bestFit="1" customWidth="1"/>
    <col min="14" max="14" width="10.33203125" customWidth="1"/>
  </cols>
  <sheetData>
    <row r="1" spans="1:14" x14ac:dyDescent="0.3">
      <c r="A1" s="22" t="s">
        <v>27</v>
      </c>
    </row>
    <row r="2" spans="1:14" x14ac:dyDescent="0.3">
      <c r="A2" s="10"/>
    </row>
    <row r="3" spans="1:14" x14ac:dyDescent="0.3">
      <c r="A3" s="27" t="s">
        <v>23</v>
      </c>
      <c r="B3" s="7"/>
      <c r="C3" s="7"/>
      <c r="D3" s="7"/>
      <c r="G3" s="2"/>
    </row>
    <row r="4" spans="1:14" x14ac:dyDescent="0.3">
      <c r="A4" s="27" t="s">
        <v>29</v>
      </c>
      <c r="B4" s="7"/>
      <c r="C4" s="7"/>
      <c r="D4" s="7"/>
      <c r="G4" s="2"/>
    </row>
    <row r="5" spans="1:14" x14ac:dyDescent="0.3">
      <c r="A5" s="27" t="s">
        <v>30</v>
      </c>
      <c r="B5" s="7"/>
      <c r="C5" s="7"/>
      <c r="D5" s="7"/>
      <c r="G5" s="2"/>
    </row>
    <row r="6" spans="1:14" x14ac:dyDescent="0.3">
      <c r="A6" s="27" t="s">
        <v>31</v>
      </c>
      <c r="B6" s="7"/>
      <c r="C6" s="7"/>
      <c r="D6" s="7"/>
      <c r="G6" s="2"/>
    </row>
    <row r="7" spans="1:14" x14ac:dyDescent="0.3">
      <c r="A7" s="27"/>
      <c r="B7" s="7"/>
      <c r="C7" s="7"/>
      <c r="D7" s="7"/>
      <c r="G7" s="2"/>
    </row>
    <row r="8" spans="1:14" x14ac:dyDescent="0.3">
      <c r="B8" s="29" t="s">
        <v>10</v>
      </c>
      <c r="C8" s="30"/>
      <c r="D8" s="30"/>
      <c r="E8" s="31"/>
      <c r="F8" s="2"/>
      <c r="G8" s="2"/>
      <c r="H8" s="32" t="s">
        <v>11</v>
      </c>
      <c r="I8" s="33"/>
      <c r="J8" s="33"/>
      <c r="K8" s="34"/>
      <c r="L8" s="2"/>
      <c r="M8" s="35" t="s">
        <v>9</v>
      </c>
      <c r="N8" s="36"/>
    </row>
    <row r="9" spans="1:14" x14ac:dyDescent="0.3">
      <c r="A9" s="4"/>
      <c r="B9" s="18" t="s">
        <v>4</v>
      </c>
      <c r="C9" s="18" t="s">
        <v>5</v>
      </c>
      <c r="D9" s="18" t="s">
        <v>7</v>
      </c>
      <c r="E9" s="18" t="s">
        <v>8</v>
      </c>
      <c r="F9" s="2"/>
      <c r="G9" s="3"/>
      <c r="H9" s="18" t="s">
        <v>4</v>
      </c>
      <c r="I9" s="18" t="s">
        <v>5</v>
      </c>
      <c r="J9" s="18" t="s">
        <v>7</v>
      </c>
      <c r="K9" s="18" t="s">
        <v>8</v>
      </c>
      <c r="L9" s="2"/>
      <c r="M9" s="14"/>
      <c r="N9" s="14" t="s">
        <v>6</v>
      </c>
    </row>
    <row r="10" spans="1:14" x14ac:dyDescent="0.3">
      <c r="A10" s="17" t="s">
        <v>0</v>
      </c>
      <c r="B10" s="19">
        <v>42</v>
      </c>
      <c r="C10" s="15">
        <f>(MIN($B$19:$B$24)/B19)*40</f>
        <v>16.666666666666668</v>
      </c>
      <c r="D10" s="16">
        <f>B10+C10</f>
        <v>58.666666666666671</v>
      </c>
      <c r="E10" s="21">
        <f>RANK(D10,$D$10:$D$15,0)</f>
        <v>6</v>
      </c>
      <c r="F10" s="1"/>
      <c r="G10" s="17" t="s">
        <v>0</v>
      </c>
      <c r="H10" s="19">
        <v>40</v>
      </c>
      <c r="I10" s="15">
        <f>(MIN($H$19:$H$24)/H19)*40</f>
        <v>38</v>
      </c>
      <c r="J10" s="16">
        <f>H10+I10</f>
        <v>78</v>
      </c>
      <c r="K10" s="21">
        <f>RANK(J10,$J$10:$J$15,0)</f>
        <v>3</v>
      </c>
      <c r="M10" s="13" t="s">
        <v>0</v>
      </c>
      <c r="N10" s="20">
        <v>0.05</v>
      </c>
    </row>
    <row r="11" spans="1:14" x14ac:dyDescent="0.3">
      <c r="A11" s="37" t="s">
        <v>13</v>
      </c>
      <c r="B11" s="38">
        <f>B10</f>
        <v>42</v>
      </c>
      <c r="C11" s="38">
        <f>(MIN($B$19:$B$24)/B23)*40</f>
        <v>17.543859649122805</v>
      </c>
      <c r="D11" s="39">
        <f>B11+C11</f>
        <v>59.543859649122808</v>
      </c>
      <c r="E11" s="41">
        <f t="shared" ref="E11:E15" si="0">RANK(D11,$D$10:$D$15,0)</f>
        <v>5</v>
      </c>
      <c r="F11" s="1"/>
      <c r="G11" s="37" t="s">
        <v>13</v>
      </c>
      <c r="H11" s="38">
        <f>H10</f>
        <v>40</v>
      </c>
      <c r="I11" s="38">
        <f>(MIN($H$19:$H$24)/H23)*40</f>
        <v>40</v>
      </c>
      <c r="J11" s="39">
        <f t="shared" ref="J11:J15" si="1">H11+I11</f>
        <v>80</v>
      </c>
      <c r="K11" s="41">
        <f t="shared" ref="K11:K15" si="2">RANK(J11,$J$10:$J$15,0)</f>
        <v>1</v>
      </c>
      <c r="M11" s="13" t="s">
        <v>1</v>
      </c>
      <c r="N11" s="20">
        <v>0.1</v>
      </c>
    </row>
    <row r="12" spans="1:14" x14ac:dyDescent="0.3">
      <c r="A12" s="17" t="s">
        <v>1</v>
      </c>
      <c r="B12" s="19">
        <v>52</v>
      </c>
      <c r="C12" s="15">
        <f>(MIN($B$19:$B$24)/B20)*40</f>
        <v>25</v>
      </c>
      <c r="D12" s="16">
        <f>B12+C12</f>
        <v>77</v>
      </c>
      <c r="E12" s="5">
        <f t="shared" si="0"/>
        <v>3</v>
      </c>
      <c r="F12" s="1"/>
      <c r="G12" s="17" t="s">
        <v>1</v>
      </c>
      <c r="H12" s="19">
        <v>32</v>
      </c>
      <c r="I12" s="15">
        <f>(MIN($H$19:$H$24)/H20)*40</f>
        <v>25.333333333333332</v>
      </c>
      <c r="J12" s="16">
        <f t="shared" si="1"/>
        <v>57.333333333333329</v>
      </c>
      <c r="K12" s="5">
        <f t="shared" si="2"/>
        <v>5</v>
      </c>
    </row>
    <row r="13" spans="1:14" x14ac:dyDescent="0.3">
      <c r="A13" s="37" t="s">
        <v>14</v>
      </c>
      <c r="B13" s="38">
        <f>B12</f>
        <v>52</v>
      </c>
      <c r="C13" s="38">
        <f>(MIN($B$19:$B$24)/B24)*40</f>
        <v>27.777777777777779</v>
      </c>
      <c r="D13" s="39">
        <f t="shared" ref="D13:D15" si="3">B13+C13</f>
        <v>79.777777777777771</v>
      </c>
      <c r="E13" s="40">
        <f t="shared" si="0"/>
        <v>1</v>
      </c>
      <c r="F13" s="1"/>
      <c r="G13" s="37" t="s">
        <v>14</v>
      </c>
      <c r="H13" s="38">
        <f>H12</f>
        <v>32</v>
      </c>
      <c r="I13" s="38">
        <f>(MIN($H$19:$H$24)/H24)*40</f>
        <v>28.148148148148149</v>
      </c>
      <c r="J13" s="39">
        <f t="shared" si="1"/>
        <v>60.148148148148152</v>
      </c>
      <c r="K13" s="41">
        <f t="shared" si="2"/>
        <v>4</v>
      </c>
    </row>
    <row r="14" spans="1:14" x14ac:dyDescent="0.3">
      <c r="A14" s="17" t="s">
        <v>2</v>
      </c>
      <c r="B14" s="19">
        <v>38</v>
      </c>
      <c r="C14" s="15">
        <f>(MIN($B$19:$B$24)/B21)*40</f>
        <v>40</v>
      </c>
      <c r="D14" s="16">
        <f t="shared" si="3"/>
        <v>78</v>
      </c>
      <c r="E14" s="5">
        <f t="shared" si="0"/>
        <v>2</v>
      </c>
      <c r="F14" s="1"/>
      <c r="G14" s="17" t="s">
        <v>3</v>
      </c>
      <c r="H14" s="19">
        <v>49</v>
      </c>
      <c r="I14" s="15">
        <f>(MIN($H$19:$H$24)/H21)*40</f>
        <v>30.4</v>
      </c>
      <c r="J14" s="16">
        <f t="shared" si="1"/>
        <v>79.400000000000006</v>
      </c>
      <c r="K14" s="5">
        <f t="shared" si="2"/>
        <v>2</v>
      </c>
      <c r="M14" s="23"/>
      <c r="N14" t="s">
        <v>18</v>
      </c>
    </row>
    <row r="15" spans="1:14" x14ac:dyDescent="0.3">
      <c r="A15" s="17" t="s">
        <v>17</v>
      </c>
      <c r="B15" s="19">
        <v>36</v>
      </c>
      <c r="C15" s="15">
        <f>(MIN($B$19:$B$24)/B22)*40</f>
        <v>33.333333333333336</v>
      </c>
      <c r="D15" s="16">
        <f t="shared" si="3"/>
        <v>69.333333333333343</v>
      </c>
      <c r="E15" s="5">
        <f t="shared" si="0"/>
        <v>4</v>
      </c>
      <c r="F15" s="1"/>
      <c r="G15" s="17" t="s">
        <v>19</v>
      </c>
      <c r="H15" s="19">
        <v>30</v>
      </c>
      <c r="I15" s="15">
        <f>(MIN($H$19:$H$24)/H22)*40</f>
        <v>19</v>
      </c>
      <c r="J15" s="16">
        <f t="shared" si="1"/>
        <v>49</v>
      </c>
      <c r="K15" s="5">
        <f t="shared" si="2"/>
        <v>6</v>
      </c>
    </row>
    <row r="16" spans="1:14" x14ac:dyDescent="0.3">
      <c r="A16" s="6"/>
      <c r="B16" s="24"/>
      <c r="C16" s="24"/>
      <c r="D16" s="24"/>
      <c r="E16" s="25"/>
      <c r="F16" s="26"/>
      <c r="G16" s="6"/>
      <c r="H16" s="24"/>
      <c r="I16" s="24"/>
      <c r="J16" s="24"/>
      <c r="K16" s="25"/>
    </row>
    <row r="17" spans="1:8" x14ac:dyDescent="0.3">
      <c r="A17" s="6"/>
      <c r="B17" s="7"/>
      <c r="C17" s="7"/>
      <c r="D17" s="7"/>
      <c r="G17" s="2"/>
    </row>
    <row r="18" spans="1:8" x14ac:dyDescent="0.3">
      <c r="A18" s="2" t="s">
        <v>15</v>
      </c>
      <c r="G18" s="2" t="s">
        <v>15</v>
      </c>
    </row>
    <row r="19" spans="1:8" x14ac:dyDescent="0.3">
      <c r="A19" s="17" t="s">
        <v>0</v>
      </c>
      <c r="B19" s="11">
        <v>6000000</v>
      </c>
      <c r="G19" s="17" t="s">
        <v>0</v>
      </c>
      <c r="H19" s="11">
        <v>2000000</v>
      </c>
    </row>
    <row r="20" spans="1:8" x14ac:dyDescent="0.3">
      <c r="A20" s="17" t="s">
        <v>1</v>
      </c>
      <c r="B20" s="11">
        <v>4000000</v>
      </c>
      <c r="G20" s="17" t="s">
        <v>1</v>
      </c>
      <c r="H20" s="11">
        <v>3000000</v>
      </c>
    </row>
    <row r="21" spans="1:8" x14ac:dyDescent="0.3">
      <c r="A21" s="17" t="s">
        <v>2</v>
      </c>
      <c r="B21" s="12">
        <v>2500000</v>
      </c>
      <c r="G21" s="17" t="s">
        <v>3</v>
      </c>
      <c r="H21" s="12">
        <v>2500000</v>
      </c>
    </row>
    <row r="22" spans="1:8" x14ac:dyDescent="0.3">
      <c r="A22" s="17" t="s">
        <v>20</v>
      </c>
      <c r="B22" s="12">
        <v>3000000</v>
      </c>
      <c r="G22" s="17" t="s">
        <v>21</v>
      </c>
      <c r="H22" s="12">
        <v>4000000</v>
      </c>
    </row>
    <row r="23" spans="1:8" x14ac:dyDescent="0.3">
      <c r="A23" s="17" t="s">
        <v>13</v>
      </c>
      <c r="B23" s="12">
        <f>B19*(1-$N$10)</f>
        <v>5700000</v>
      </c>
      <c r="G23" s="17" t="s">
        <v>13</v>
      </c>
      <c r="H23" s="12">
        <f>H19*(1-$N$10)</f>
        <v>1900000</v>
      </c>
    </row>
    <row r="24" spans="1:8" x14ac:dyDescent="0.3">
      <c r="A24" s="17" t="s">
        <v>14</v>
      </c>
      <c r="B24" s="12">
        <f>B20*(1-$N$11)</f>
        <v>3600000</v>
      </c>
      <c r="G24" s="17" t="s">
        <v>14</v>
      </c>
      <c r="H24" s="12">
        <f>H20*(1-$N$11)</f>
        <v>2700000</v>
      </c>
    </row>
  </sheetData>
  <mergeCells count="3">
    <mergeCell ref="B8:E8"/>
    <mergeCell ref="H8:K8"/>
    <mergeCell ref="M8:N8"/>
  </mergeCells>
  <conditionalFormatting sqref="E10:E15">
    <cfRule type="cellIs" dxfId="17" priority="6" operator="equal">
      <formula>2</formula>
    </cfRule>
    <cfRule type="top10" dxfId="16" priority="8" bottom="1" rank="1"/>
    <cfRule type="cellIs" dxfId="15" priority="3" operator="equal">
      <formula>3</formula>
    </cfRule>
  </conditionalFormatting>
  <conditionalFormatting sqref="K10:K15">
    <cfRule type="top10" dxfId="14" priority="7" bottom="1" rank="1"/>
    <cfRule type="cellIs" dxfId="12" priority="2" operator="equal">
      <formula>2</formula>
    </cfRule>
    <cfRule type="cellIs" dxfId="13" priority="1" operator="equal">
      <formula>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E8C54-54BC-4DF3-B7F6-A925803B7D07}">
  <dimension ref="A1:N23"/>
  <sheetViews>
    <sheetView tabSelected="1" workbookViewId="0">
      <selection activeCell="C26" sqref="C26"/>
    </sheetView>
  </sheetViews>
  <sheetFormatPr defaultRowHeight="14.4" x14ac:dyDescent="0.3"/>
  <cols>
    <col min="1" max="1" width="16.88671875" customWidth="1"/>
    <col min="2" max="2" width="16.44140625" customWidth="1"/>
    <col min="3" max="3" width="16.6640625" customWidth="1"/>
    <col min="4" max="4" width="12.6640625" customWidth="1"/>
    <col min="6" max="6" width="2.6640625" customWidth="1"/>
    <col min="7" max="7" width="16.6640625" customWidth="1"/>
    <col min="8" max="8" width="16.33203125" customWidth="1"/>
    <col min="9" max="9" width="17.33203125" bestFit="1" customWidth="1"/>
    <col min="10" max="10" width="13.6640625" customWidth="1"/>
    <col min="12" max="12" width="2.6640625" customWidth="1"/>
    <col min="13" max="13" width="20.6640625" bestFit="1" customWidth="1"/>
    <col min="14" max="14" width="10.33203125" customWidth="1"/>
  </cols>
  <sheetData>
    <row r="1" spans="1:14" x14ac:dyDescent="0.3">
      <c r="A1" s="22" t="s">
        <v>26</v>
      </c>
    </row>
    <row r="2" spans="1:14" x14ac:dyDescent="0.3">
      <c r="A2" s="10"/>
    </row>
    <row r="3" spans="1:14" x14ac:dyDescent="0.3">
      <c r="A3" s="27" t="s">
        <v>23</v>
      </c>
      <c r="B3" s="7"/>
      <c r="C3" s="7"/>
      <c r="D3" s="7"/>
      <c r="G3" s="2"/>
    </row>
    <row r="4" spans="1:14" x14ac:dyDescent="0.3">
      <c r="A4" s="27" t="s">
        <v>22</v>
      </c>
      <c r="B4" s="7"/>
      <c r="C4" s="7"/>
      <c r="D4" s="7"/>
      <c r="G4" s="2"/>
    </row>
    <row r="5" spans="1:14" x14ac:dyDescent="0.3">
      <c r="A5" s="27" t="s">
        <v>25</v>
      </c>
      <c r="B5" s="7"/>
      <c r="C5" s="7"/>
      <c r="D5" s="7"/>
      <c r="G5" s="2"/>
    </row>
    <row r="6" spans="1:14" x14ac:dyDescent="0.3">
      <c r="A6" s="27"/>
      <c r="B6" s="7"/>
      <c r="C6" s="7"/>
      <c r="D6" s="7"/>
      <c r="G6" s="2"/>
    </row>
    <row r="7" spans="1:14" x14ac:dyDescent="0.3">
      <c r="B7" s="29" t="s">
        <v>10</v>
      </c>
      <c r="C7" s="30"/>
      <c r="D7" s="30"/>
      <c r="E7" s="31"/>
      <c r="F7" s="2"/>
      <c r="G7" s="2"/>
      <c r="H7" s="32" t="s">
        <v>11</v>
      </c>
      <c r="I7" s="33"/>
      <c r="J7" s="33"/>
      <c r="K7" s="34"/>
      <c r="L7" s="2"/>
      <c r="M7" s="35" t="s">
        <v>9</v>
      </c>
      <c r="N7" s="36"/>
    </row>
    <row r="8" spans="1:14" x14ac:dyDescent="0.3">
      <c r="A8" s="4"/>
      <c r="B8" s="18" t="s">
        <v>4</v>
      </c>
      <c r="C8" s="18" t="s">
        <v>5</v>
      </c>
      <c r="D8" s="18" t="s">
        <v>7</v>
      </c>
      <c r="E8" s="18" t="s">
        <v>8</v>
      </c>
      <c r="F8" s="2"/>
      <c r="G8" s="3"/>
      <c r="H8" s="18" t="s">
        <v>4</v>
      </c>
      <c r="I8" s="18" t="s">
        <v>5</v>
      </c>
      <c r="J8" s="18" t="s">
        <v>7</v>
      </c>
      <c r="K8" s="18" t="s">
        <v>8</v>
      </c>
      <c r="L8" s="2"/>
      <c r="M8" s="14"/>
      <c r="N8" s="14" t="s">
        <v>6</v>
      </c>
    </row>
    <row r="9" spans="1:14" x14ac:dyDescent="0.3">
      <c r="A9" s="17" t="s">
        <v>0</v>
      </c>
      <c r="B9" s="19">
        <v>42</v>
      </c>
      <c r="C9" s="15">
        <f>(MIN($B$18:$B$23)/B18)*40</f>
        <v>13.333333333333332</v>
      </c>
      <c r="D9" s="16">
        <f>B9+C9</f>
        <v>55.333333333333329</v>
      </c>
      <c r="E9" s="21">
        <f>RANK(D9,$D$9:$D$14,0)</f>
        <v>6</v>
      </c>
      <c r="F9" s="1"/>
      <c r="G9" s="17" t="s">
        <v>0</v>
      </c>
      <c r="H9" s="19">
        <v>45</v>
      </c>
      <c r="I9" s="15">
        <f>(MIN($H$18:$H$23)/H18)*40</f>
        <v>21.333333333333332</v>
      </c>
      <c r="J9" s="16">
        <f>H9+I9</f>
        <v>66.333333333333329</v>
      </c>
      <c r="K9" s="21">
        <f>RANK(J9,$J$9:$J$14,0)</f>
        <v>3</v>
      </c>
      <c r="M9" s="13" t="s">
        <v>0</v>
      </c>
      <c r="N9" s="20">
        <v>0.1</v>
      </c>
    </row>
    <row r="10" spans="1:14" x14ac:dyDescent="0.3">
      <c r="A10" s="17" t="s">
        <v>13</v>
      </c>
      <c r="B10" s="15">
        <f>B9</f>
        <v>42</v>
      </c>
      <c r="C10" s="15">
        <f>(MIN($B$18:$B$23)/B22)*40</f>
        <v>14.814814814814813</v>
      </c>
      <c r="D10" s="16">
        <f>B10+C10</f>
        <v>56.81481481481481</v>
      </c>
      <c r="E10" s="21">
        <f t="shared" ref="E10:E14" si="0">RANK(D10,$D$9:$D$14,0)</f>
        <v>5</v>
      </c>
      <c r="F10" s="1"/>
      <c r="G10" s="17" t="s">
        <v>13</v>
      </c>
      <c r="H10" s="15">
        <f>H9</f>
        <v>45</v>
      </c>
      <c r="I10" s="15">
        <f>(MIN($H$18:$H$23)/H22)*40</f>
        <v>23.703703703703702</v>
      </c>
      <c r="J10" s="16">
        <f t="shared" ref="J10:J14" si="1">H10+I10</f>
        <v>68.703703703703695</v>
      </c>
      <c r="K10" s="21">
        <f t="shared" ref="K10:K14" si="2">RANK(J10,$J$9:$J$14,0)</f>
        <v>2</v>
      </c>
      <c r="M10" s="13" t="s">
        <v>1</v>
      </c>
      <c r="N10" s="20">
        <v>0.2</v>
      </c>
    </row>
    <row r="11" spans="1:14" x14ac:dyDescent="0.3">
      <c r="A11" s="17" t="s">
        <v>1</v>
      </c>
      <c r="B11" s="19">
        <v>53</v>
      </c>
      <c r="C11" s="15">
        <f>(MIN($B$18:$B$23)/B19)*40</f>
        <v>20</v>
      </c>
      <c r="D11" s="16">
        <f>B11+C11</f>
        <v>73</v>
      </c>
      <c r="E11" s="21">
        <f t="shared" si="0"/>
        <v>3</v>
      </c>
      <c r="F11" s="1"/>
      <c r="G11" s="17" t="s">
        <v>1</v>
      </c>
      <c r="H11" s="19">
        <v>32</v>
      </c>
      <c r="I11" s="15">
        <f>(MIN($H$18:$H$23)/H19)*40</f>
        <v>32</v>
      </c>
      <c r="J11" s="16">
        <f t="shared" si="1"/>
        <v>64</v>
      </c>
      <c r="K11" s="21">
        <f t="shared" si="2"/>
        <v>4</v>
      </c>
    </row>
    <row r="12" spans="1:14" x14ac:dyDescent="0.3">
      <c r="A12" s="17" t="s">
        <v>14</v>
      </c>
      <c r="B12" s="15">
        <f>B11</f>
        <v>53</v>
      </c>
      <c r="C12" s="15">
        <f>(MIN($B$18:$B$23)/B23)*40</f>
        <v>25</v>
      </c>
      <c r="D12" s="16">
        <f t="shared" ref="D12:D14" si="3">B12+C12</f>
        <v>78</v>
      </c>
      <c r="E12" s="21">
        <f t="shared" si="0"/>
        <v>1</v>
      </c>
      <c r="F12" s="1"/>
      <c r="G12" s="17" t="s">
        <v>14</v>
      </c>
      <c r="H12" s="15">
        <f>H11</f>
        <v>32</v>
      </c>
      <c r="I12" s="15">
        <f>(MIN($H$18:$H$23)/H23)*40</f>
        <v>40</v>
      </c>
      <c r="J12" s="16">
        <f t="shared" si="1"/>
        <v>72</v>
      </c>
      <c r="K12" s="21">
        <f t="shared" si="2"/>
        <v>1</v>
      </c>
    </row>
    <row r="13" spans="1:14" x14ac:dyDescent="0.3">
      <c r="A13" s="17" t="s">
        <v>2</v>
      </c>
      <c r="B13" s="19">
        <v>37</v>
      </c>
      <c r="C13" s="15">
        <f>(MIN($B$18:$B$23)/B20)*40</f>
        <v>40</v>
      </c>
      <c r="D13" s="16">
        <f t="shared" si="3"/>
        <v>77</v>
      </c>
      <c r="E13" s="21">
        <f t="shared" si="0"/>
        <v>2</v>
      </c>
      <c r="F13" s="1"/>
      <c r="G13" s="17" t="s">
        <v>3</v>
      </c>
      <c r="H13" s="19">
        <v>40</v>
      </c>
      <c r="I13" s="15">
        <f>(MIN($H$18:$H$23)/H20)*40</f>
        <v>21.333333333333332</v>
      </c>
      <c r="J13" s="16">
        <f t="shared" si="1"/>
        <v>61.333333333333329</v>
      </c>
      <c r="K13" s="21">
        <f t="shared" si="2"/>
        <v>5</v>
      </c>
      <c r="M13" s="23"/>
      <c r="N13" t="s">
        <v>18</v>
      </c>
    </row>
    <row r="14" spans="1:14" x14ac:dyDescent="0.3">
      <c r="A14" s="17" t="s">
        <v>17</v>
      </c>
      <c r="B14" s="19">
        <v>36</v>
      </c>
      <c r="C14" s="15">
        <f>(MIN($B$18:$B$23)/B21)*40</f>
        <v>26.666666666666664</v>
      </c>
      <c r="D14" s="16">
        <f t="shared" si="3"/>
        <v>62.666666666666664</v>
      </c>
      <c r="E14" s="21">
        <f t="shared" si="0"/>
        <v>4</v>
      </c>
      <c r="F14" s="1"/>
      <c r="G14" s="17" t="s">
        <v>19</v>
      </c>
      <c r="H14" s="19">
        <v>30</v>
      </c>
      <c r="I14" s="15">
        <f>(MIN($H$18:$H$23)/H21)*40</f>
        <v>16</v>
      </c>
      <c r="J14" s="16">
        <f t="shared" si="1"/>
        <v>46</v>
      </c>
      <c r="K14" s="21">
        <f t="shared" si="2"/>
        <v>6</v>
      </c>
    </row>
    <row r="15" spans="1:14" x14ac:dyDescent="0.3">
      <c r="A15" s="6"/>
      <c r="B15" s="24"/>
      <c r="C15" s="24"/>
      <c r="D15" s="24"/>
      <c r="E15" s="25"/>
      <c r="F15" s="26"/>
      <c r="G15" s="6"/>
      <c r="H15" s="24"/>
      <c r="I15" s="24"/>
      <c r="J15" s="24"/>
      <c r="K15" s="25"/>
    </row>
    <row r="16" spans="1:14" x14ac:dyDescent="0.3">
      <c r="A16" s="6"/>
      <c r="B16" s="7"/>
      <c r="C16" s="7"/>
      <c r="D16" s="7"/>
      <c r="G16" s="2"/>
    </row>
    <row r="17" spans="1:8" x14ac:dyDescent="0.3">
      <c r="A17" s="2" t="s">
        <v>15</v>
      </c>
      <c r="G17" s="2" t="s">
        <v>15</v>
      </c>
    </row>
    <row r="18" spans="1:8" x14ac:dyDescent="0.3">
      <c r="A18" s="17" t="s">
        <v>0</v>
      </c>
      <c r="B18" s="11">
        <v>6000000</v>
      </c>
      <c r="G18" s="17" t="s">
        <v>0</v>
      </c>
      <c r="H18" s="11">
        <v>3000000</v>
      </c>
    </row>
    <row r="19" spans="1:8" x14ac:dyDescent="0.3">
      <c r="A19" s="17" t="s">
        <v>1</v>
      </c>
      <c r="B19" s="11">
        <v>4000000</v>
      </c>
      <c r="G19" s="17" t="s">
        <v>1</v>
      </c>
      <c r="H19" s="11">
        <v>2000000</v>
      </c>
    </row>
    <row r="20" spans="1:8" x14ac:dyDescent="0.3">
      <c r="A20" s="17" t="s">
        <v>2</v>
      </c>
      <c r="B20" s="12">
        <v>2000000</v>
      </c>
      <c r="G20" s="17" t="s">
        <v>3</v>
      </c>
      <c r="H20" s="12">
        <v>3000000</v>
      </c>
    </row>
    <row r="21" spans="1:8" x14ac:dyDescent="0.3">
      <c r="A21" s="17" t="s">
        <v>20</v>
      </c>
      <c r="B21" s="12">
        <v>3000000</v>
      </c>
      <c r="G21" s="17" t="s">
        <v>21</v>
      </c>
      <c r="H21" s="12">
        <v>4000000</v>
      </c>
    </row>
    <row r="22" spans="1:8" x14ac:dyDescent="0.3">
      <c r="A22" s="17" t="s">
        <v>13</v>
      </c>
      <c r="B22" s="12">
        <f>B18*(1-$N$9)</f>
        <v>5400000</v>
      </c>
      <c r="G22" s="17" t="s">
        <v>13</v>
      </c>
      <c r="H22" s="12">
        <f>H18*(1-$N$9)</f>
        <v>2700000</v>
      </c>
    </row>
    <row r="23" spans="1:8" x14ac:dyDescent="0.3">
      <c r="A23" s="17" t="s">
        <v>14</v>
      </c>
      <c r="B23" s="12">
        <f>B19*(1-$N$10)</f>
        <v>3200000</v>
      </c>
      <c r="G23" s="17" t="s">
        <v>14</v>
      </c>
      <c r="H23" s="12">
        <f>H19*(1-$N$10)</f>
        <v>1600000</v>
      </c>
    </row>
  </sheetData>
  <mergeCells count="3">
    <mergeCell ref="B7:E7"/>
    <mergeCell ref="H7:K7"/>
    <mergeCell ref="M7:N7"/>
  </mergeCells>
  <conditionalFormatting sqref="E9:E14">
    <cfRule type="cellIs" dxfId="3" priority="4" operator="equal">
      <formula>3</formula>
    </cfRule>
    <cfRule type="cellIs" dxfId="5" priority="5" operator="equal">
      <formula>2</formula>
    </cfRule>
    <cfRule type="top10" dxfId="4" priority="6" bottom="1" rank="1"/>
  </conditionalFormatting>
  <conditionalFormatting sqref="K9:K14">
    <cfRule type="cellIs" dxfId="2" priority="1" operator="equal">
      <formula>3</formula>
    </cfRule>
    <cfRule type="cellIs" dxfId="1" priority="2" operator="equal">
      <formula>2</formula>
    </cfRule>
    <cfRule type="top10" dxfId="0" priority="3" bottom="1" rank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9E93C-D994-4BAE-958C-58908A69F7A6}">
  <dimension ref="A1:N27"/>
  <sheetViews>
    <sheetView workbookViewId="0">
      <selection activeCell="B11" sqref="B11"/>
    </sheetView>
  </sheetViews>
  <sheetFormatPr defaultRowHeight="14.4" x14ac:dyDescent="0.3"/>
  <cols>
    <col min="1" max="1" width="16.88671875" customWidth="1"/>
    <col min="2" max="2" width="16.44140625" customWidth="1"/>
    <col min="3" max="3" width="16.6640625" customWidth="1"/>
    <col min="4" max="4" width="12.6640625" customWidth="1"/>
    <col min="6" max="6" width="2.6640625" customWidth="1"/>
    <col min="7" max="7" width="16.6640625" customWidth="1"/>
    <col min="8" max="8" width="16.33203125" customWidth="1"/>
    <col min="9" max="9" width="17.33203125" bestFit="1" customWidth="1"/>
    <col min="10" max="10" width="13.6640625" customWidth="1"/>
    <col min="12" max="12" width="2.6640625" customWidth="1"/>
    <col min="13" max="13" width="20.6640625" bestFit="1" customWidth="1"/>
    <col min="14" max="14" width="10.33203125" customWidth="1"/>
  </cols>
  <sheetData>
    <row r="1" spans="1:14" x14ac:dyDescent="0.3">
      <c r="A1" s="22" t="s">
        <v>12</v>
      </c>
    </row>
    <row r="2" spans="1:14" x14ac:dyDescent="0.3">
      <c r="A2" s="10"/>
    </row>
    <row r="3" spans="1:14" x14ac:dyDescent="0.3">
      <c r="A3" s="27" t="s">
        <v>23</v>
      </c>
      <c r="B3" s="7"/>
      <c r="C3" s="7"/>
      <c r="D3" s="7"/>
      <c r="G3" s="2"/>
    </row>
    <row r="4" spans="1:14" x14ac:dyDescent="0.3">
      <c r="A4" s="27" t="s">
        <v>22</v>
      </c>
      <c r="B4" s="7"/>
      <c r="C4" s="7"/>
      <c r="D4" s="7"/>
      <c r="G4" s="2"/>
    </row>
    <row r="5" spans="1:14" x14ac:dyDescent="0.3">
      <c r="A5" s="27"/>
      <c r="B5" s="7"/>
      <c r="C5" s="7"/>
      <c r="D5" s="7"/>
      <c r="G5" s="2"/>
    </row>
    <row r="6" spans="1:14" x14ac:dyDescent="0.3">
      <c r="A6" s="27"/>
      <c r="B6" s="7"/>
      <c r="C6" s="7"/>
      <c r="D6" s="7"/>
      <c r="G6" s="2"/>
    </row>
    <row r="7" spans="1:14" x14ac:dyDescent="0.3">
      <c r="B7" s="29" t="s">
        <v>10</v>
      </c>
      <c r="C7" s="30"/>
      <c r="D7" s="30"/>
      <c r="E7" s="31"/>
      <c r="F7" s="2"/>
      <c r="G7" s="2"/>
      <c r="H7" s="32" t="s">
        <v>11</v>
      </c>
      <c r="I7" s="33"/>
      <c r="J7" s="33"/>
      <c r="K7" s="34"/>
      <c r="L7" s="2"/>
      <c r="M7" s="35" t="s">
        <v>9</v>
      </c>
      <c r="N7" s="36"/>
    </row>
    <row r="8" spans="1:14" x14ac:dyDescent="0.3">
      <c r="A8" s="4"/>
      <c r="B8" s="18" t="s">
        <v>4</v>
      </c>
      <c r="C8" s="18" t="s">
        <v>5</v>
      </c>
      <c r="D8" s="18" t="s">
        <v>7</v>
      </c>
      <c r="E8" s="18" t="s">
        <v>8</v>
      </c>
      <c r="F8" s="2"/>
      <c r="G8" s="3"/>
      <c r="H8" s="18" t="s">
        <v>4</v>
      </c>
      <c r="I8" s="18" t="s">
        <v>5</v>
      </c>
      <c r="J8" s="18" t="s">
        <v>7</v>
      </c>
      <c r="K8" s="18" t="s">
        <v>8</v>
      </c>
      <c r="L8" s="2"/>
      <c r="M8" s="14"/>
      <c r="N8" s="14" t="s">
        <v>6</v>
      </c>
    </row>
    <row r="9" spans="1:14" x14ac:dyDescent="0.3">
      <c r="A9" s="17" t="s">
        <v>0</v>
      </c>
      <c r="B9" s="28"/>
      <c r="C9" s="15"/>
      <c r="D9" s="16"/>
      <c r="E9" s="21"/>
      <c r="F9" s="1"/>
      <c r="G9" s="17" t="s">
        <v>0</v>
      </c>
      <c r="H9" s="28"/>
      <c r="I9" s="15"/>
      <c r="J9" s="16"/>
      <c r="K9" s="21"/>
      <c r="M9" s="13" t="s">
        <v>0</v>
      </c>
      <c r="N9" s="20">
        <v>0.02</v>
      </c>
    </row>
    <row r="10" spans="1:14" x14ac:dyDescent="0.3">
      <c r="A10" s="17" t="s">
        <v>13</v>
      </c>
      <c r="B10" s="19">
        <v>55</v>
      </c>
      <c r="C10" s="15">
        <f>(MIN($B$24:$B$27)/B24)*40</f>
        <v>13.605442176870747</v>
      </c>
      <c r="D10" s="16">
        <f>B10+C10</f>
        <v>68.605442176870753</v>
      </c>
      <c r="E10" s="21">
        <f t="shared" ref="E10:E14" si="0">RANK(D10,$D$9:$D$14,0)</f>
        <v>1</v>
      </c>
      <c r="F10" s="1"/>
      <c r="G10" s="17" t="s">
        <v>13</v>
      </c>
      <c r="H10" s="19">
        <v>35</v>
      </c>
      <c r="I10" s="15">
        <f>(MIN($H$24:$H$26)/H24)*40</f>
        <v>13.605442176870747</v>
      </c>
      <c r="J10" s="16">
        <f t="shared" ref="J10:J14" si="1">H10+I10</f>
        <v>48.605442176870746</v>
      </c>
      <c r="K10" s="21">
        <f t="shared" ref="K10:K14" si="2">RANK(J10,$J$9:$J$14,0)</f>
        <v>4</v>
      </c>
      <c r="M10" s="13" t="s">
        <v>1</v>
      </c>
      <c r="N10" s="20">
        <v>0.1</v>
      </c>
    </row>
    <row r="11" spans="1:14" x14ac:dyDescent="0.3">
      <c r="A11" s="17" t="s">
        <v>1</v>
      </c>
      <c r="B11" s="28"/>
      <c r="C11" s="15"/>
      <c r="D11" s="16"/>
      <c r="E11" s="5"/>
      <c r="F11" s="1"/>
      <c r="G11" s="17" t="s">
        <v>1</v>
      </c>
      <c r="H11" s="28"/>
      <c r="I11" s="15"/>
      <c r="J11" s="16"/>
      <c r="K11" s="5"/>
    </row>
    <row r="12" spans="1:14" x14ac:dyDescent="0.3">
      <c r="A12" s="17" t="s">
        <v>14</v>
      </c>
      <c r="B12" s="19">
        <v>40</v>
      </c>
      <c r="C12" s="15">
        <f>(MIN($B$24:$B$27)/B25)*40</f>
        <v>22.222222222222221</v>
      </c>
      <c r="D12" s="16">
        <f t="shared" ref="D12:D14" si="3">B12+C12</f>
        <v>62.222222222222221</v>
      </c>
      <c r="E12" s="5">
        <f t="shared" si="0"/>
        <v>2</v>
      </c>
      <c r="F12" s="1"/>
      <c r="G12" s="17" t="s">
        <v>14</v>
      </c>
      <c r="H12" s="19">
        <v>30</v>
      </c>
      <c r="I12" s="15">
        <f>(MIN($H$24:$H$26)/H25)*40</f>
        <v>22.222222222222221</v>
      </c>
      <c r="J12" s="16">
        <f t="shared" si="1"/>
        <v>52.222222222222221</v>
      </c>
      <c r="K12" s="5">
        <f t="shared" si="2"/>
        <v>2</v>
      </c>
    </row>
    <row r="13" spans="1:14" x14ac:dyDescent="0.3">
      <c r="A13" s="17" t="s">
        <v>2</v>
      </c>
      <c r="B13" s="19">
        <v>20</v>
      </c>
      <c r="C13" s="15">
        <f>(MIN($B$18:$B$21)/B20)*40</f>
        <v>40</v>
      </c>
      <c r="D13" s="16">
        <f t="shared" si="3"/>
        <v>60</v>
      </c>
      <c r="E13" s="5">
        <f t="shared" si="0"/>
        <v>3</v>
      </c>
      <c r="F13" s="1"/>
      <c r="G13" s="17" t="s">
        <v>3</v>
      </c>
      <c r="H13" s="19">
        <v>10</v>
      </c>
      <c r="I13" s="15">
        <f>(MIN($H$18:$H$20)/H20)*40</f>
        <v>40</v>
      </c>
      <c r="J13" s="16">
        <f t="shared" si="1"/>
        <v>50</v>
      </c>
      <c r="K13" s="5">
        <f t="shared" si="2"/>
        <v>3</v>
      </c>
      <c r="M13" s="23"/>
      <c r="N13" t="s">
        <v>18</v>
      </c>
    </row>
    <row r="14" spans="1:14" x14ac:dyDescent="0.3">
      <c r="A14" s="17" t="s">
        <v>17</v>
      </c>
      <c r="B14" s="19">
        <v>30</v>
      </c>
      <c r="C14" s="15">
        <f>(MIN($B$18:$B$21)/B21)*40</f>
        <v>26.666666666666664</v>
      </c>
      <c r="D14" s="16">
        <f t="shared" si="3"/>
        <v>56.666666666666664</v>
      </c>
      <c r="E14" s="5">
        <f t="shared" si="0"/>
        <v>4</v>
      </c>
      <c r="F14" s="1"/>
      <c r="G14" s="17" t="s">
        <v>19</v>
      </c>
      <c r="H14" s="19">
        <v>20</v>
      </c>
      <c r="I14" s="15">
        <f>(MIN($H$24:$H$26)/H26)*40</f>
        <v>40</v>
      </c>
      <c r="J14" s="16">
        <f t="shared" si="1"/>
        <v>60</v>
      </c>
      <c r="K14" s="5">
        <f t="shared" si="2"/>
        <v>1</v>
      </c>
    </row>
    <row r="15" spans="1:14" x14ac:dyDescent="0.3">
      <c r="A15" s="6"/>
      <c r="B15" s="24"/>
      <c r="C15" s="24"/>
      <c r="D15" s="24"/>
      <c r="E15" s="25"/>
      <c r="F15" s="26"/>
      <c r="G15" s="6"/>
      <c r="H15" s="24"/>
      <c r="I15" s="24"/>
      <c r="J15" s="24"/>
      <c r="K15" s="25"/>
    </row>
    <row r="16" spans="1:14" x14ac:dyDescent="0.3">
      <c r="A16" s="6"/>
      <c r="B16" s="7"/>
      <c r="C16" s="7"/>
      <c r="D16" s="7"/>
      <c r="G16" s="2"/>
    </row>
    <row r="17" spans="1:8" x14ac:dyDescent="0.3">
      <c r="A17" s="2" t="s">
        <v>15</v>
      </c>
      <c r="G17" s="2" t="s">
        <v>15</v>
      </c>
    </row>
    <row r="18" spans="1:8" x14ac:dyDescent="0.3">
      <c r="A18" s="17" t="s">
        <v>0</v>
      </c>
      <c r="B18" s="11">
        <v>6000000</v>
      </c>
      <c r="G18" s="17" t="s">
        <v>0</v>
      </c>
      <c r="H18" s="11">
        <v>3000000</v>
      </c>
    </row>
    <row r="19" spans="1:8" x14ac:dyDescent="0.3">
      <c r="A19" s="17" t="s">
        <v>1</v>
      </c>
      <c r="B19" s="11">
        <v>4000000</v>
      </c>
      <c r="G19" s="17" t="s">
        <v>1</v>
      </c>
      <c r="H19" s="11">
        <v>2000000</v>
      </c>
    </row>
    <row r="20" spans="1:8" x14ac:dyDescent="0.3">
      <c r="A20" s="17" t="s">
        <v>2</v>
      </c>
      <c r="B20" s="12">
        <v>2000000</v>
      </c>
      <c r="G20" s="17" t="s">
        <v>3</v>
      </c>
      <c r="H20" s="12">
        <v>1000000</v>
      </c>
    </row>
    <row r="21" spans="1:8" x14ac:dyDescent="0.3">
      <c r="A21" s="17" t="s">
        <v>20</v>
      </c>
      <c r="B21" s="12">
        <v>3000000</v>
      </c>
      <c r="G21" s="17" t="s">
        <v>21</v>
      </c>
      <c r="H21" s="12">
        <v>4000000</v>
      </c>
    </row>
    <row r="23" spans="1:8" x14ac:dyDescent="0.3">
      <c r="A23" s="6" t="s">
        <v>16</v>
      </c>
      <c r="G23" s="6" t="s">
        <v>16</v>
      </c>
    </row>
    <row r="24" spans="1:8" x14ac:dyDescent="0.3">
      <c r="A24" s="17" t="s">
        <v>13</v>
      </c>
      <c r="B24" s="8">
        <f>B18*(1-N9)</f>
        <v>5880000</v>
      </c>
      <c r="G24" s="17" t="s">
        <v>13</v>
      </c>
      <c r="H24" s="8">
        <f>H18*(1-N9)</f>
        <v>2940000</v>
      </c>
    </row>
    <row r="25" spans="1:8" x14ac:dyDescent="0.3">
      <c r="A25" s="17" t="s">
        <v>14</v>
      </c>
      <c r="B25" s="8">
        <f>B19*(1-N10)</f>
        <v>3600000</v>
      </c>
      <c r="G25" s="17" t="s">
        <v>14</v>
      </c>
      <c r="H25" s="8">
        <f>H19*(1-N10)</f>
        <v>1800000</v>
      </c>
    </row>
    <row r="26" spans="1:8" x14ac:dyDescent="0.3">
      <c r="A26" s="17" t="s">
        <v>2</v>
      </c>
      <c r="B26" s="9">
        <f>B20</f>
        <v>2000000</v>
      </c>
      <c r="G26" s="17" t="s">
        <v>3</v>
      </c>
      <c r="H26" s="9">
        <f>H20</f>
        <v>1000000</v>
      </c>
    </row>
    <row r="27" spans="1:8" x14ac:dyDescent="0.3">
      <c r="A27" s="17" t="s">
        <v>20</v>
      </c>
      <c r="B27" s="9">
        <f>B21</f>
        <v>3000000</v>
      </c>
      <c r="G27" s="17" t="s">
        <v>21</v>
      </c>
      <c r="H27" s="9">
        <f>H21</f>
        <v>4000000</v>
      </c>
    </row>
  </sheetData>
  <mergeCells count="3">
    <mergeCell ref="B7:E7"/>
    <mergeCell ref="H7:K7"/>
    <mergeCell ref="M7:N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8A4C63D218104681A7744C2BD1F439" ma:contentTypeVersion="13" ma:contentTypeDescription="Create a new document." ma:contentTypeScope="" ma:versionID="386be2fd13a7beb3f12839661f757f1e">
  <xsd:schema xmlns:xsd="http://www.w3.org/2001/XMLSchema" xmlns:xs="http://www.w3.org/2001/XMLSchema" xmlns:p="http://schemas.microsoft.com/office/2006/metadata/properties" xmlns:ns3="75694adb-d69c-47f0-9c3c-027bc9b8fd67" xmlns:ns4="70c42945-0574-482e-ab28-3ac84f512580" targetNamespace="http://schemas.microsoft.com/office/2006/metadata/properties" ma:root="true" ma:fieldsID="eef3eb86742bcdf66893dc0f1cc85843" ns3:_="" ns4:_="">
    <xsd:import namespace="75694adb-d69c-47f0-9c3c-027bc9b8fd67"/>
    <xsd:import namespace="70c42945-0574-482e-ab28-3ac84f51258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94adb-d69c-47f0-9c3c-027bc9b8fd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c42945-0574-482e-ab28-3ac84f51258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F2B4E2-35CC-4061-A643-014161490F6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DA129A2-60EE-4837-A0FE-3106D388F4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41B9B5-5C03-4832-912E-334D15D767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694adb-d69c-47f0-9c3c-027bc9b8fd67"/>
    <ds:schemaRef ds:uri="70c42945-0574-482e-ab28-3ac84f5125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Option 1 Scenario</vt:lpstr>
      <vt:lpstr>Option 1 Scenario 2</vt:lpstr>
      <vt:lpstr>Option 2 Scenario 1 </vt:lpstr>
      <vt:lpstr>MASTER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Vuong Fiona</dc:creator>
  <cp:lastModifiedBy>Zeeshan Sadiq</cp:lastModifiedBy>
  <dcterms:created xsi:type="dcterms:W3CDTF">2020-10-01T16:10:01Z</dcterms:created>
  <dcterms:modified xsi:type="dcterms:W3CDTF">2021-01-16T13:09:05Z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577031b-11bc-4db9-b655-7d79027ad570_Enabled">
    <vt:lpwstr>true</vt:lpwstr>
  </property>
  <property fmtid="{D5CDD505-2E9C-101B-9397-08002B2CF9AE}" pid="3" name="MSIP_Label_8577031b-11bc-4db9-b655-7d79027ad570_SetDate">
    <vt:lpwstr>2020-10-01T16:23:23Z</vt:lpwstr>
  </property>
  <property fmtid="{D5CDD505-2E9C-101B-9397-08002B2CF9AE}" pid="4" name="MSIP_Label_8577031b-11bc-4db9-b655-7d79027ad570_Method">
    <vt:lpwstr>Standard</vt:lpwstr>
  </property>
  <property fmtid="{D5CDD505-2E9C-101B-9397-08002B2CF9AE}" pid="5" name="MSIP_Label_8577031b-11bc-4db9-b655-7d79027ad570_Name">
    <vt:lpwstr>8577031b-11bc-4db9-b655-7d79027ad570</vt:lpwstr>
  </property>
  <property fmtid="{D5CDD505-2E9C-101B-9397-08002B2CF9AE}" pid="6" name="MSIP_Label_8577031b-11bc-4db9-b655-7d79027ad570_SiteId">
    <vt:lpwstr>c22cc3e1-5d7f-4f4d-be03-d5a158cc9409</vt:lpwstr>
  </property>
  <property fmtid="{D5CDD505-2E9C-101B-9397-08002B2CF9AE}" pid="7" name="MSIP_Label_8577031b-11bc-4db9-b655-7d79027ad570_ActionId">
    <vt:lpwstr>29ad35fd-39b9-420a-8aef-9b51af3eaf47</vt:lpwstr>
  </property>
  <property fmtid="{D5CDD505-2E9C-101B-9397-08002B2CF9AE}" pid="8" name="MSIP_Label_8577031b-11bc-4db9-b655-7d79027ad570_ContentBits">
    <vt:lpwstr>1</vt:lpwstr>
  </property>
  <property fmtid="{D5CDD505-2E9C-101B-9397-08002B2CF9AE}" pid="9" name="ContentTypeId">
    <vt:lpwstr>0x010100D28A4C63D218104681A7744C2BD1F439</vt:lpwstr>
  </property>
</Properties>
</file>