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ridge365-my.sharepoint.com/personal/skeen_ridge_co_uk/Documents/Documents/workingfiles/workspace.ridge.co.uk/"/>
    </mc:Choice>
  </mc:AlternateContent>
  <xr:revisionPtr revIDLastSave="2048" documentId="8_{35F0DAE9-FD91-4808-9D17-46692AD03718}" xr6:coauthVersionLast="47" xr6:coauthVersionMax="47" xr10:uidLastSave="{FBEA7717-4BB2-48F6-8F00-1892B5C46539}"/>
  <bookViews>
    <workbookView xWindow="-10365" yWindow="-15870" windowWidth="25440" windowHeight="15390" tabRatio="748" firstSheet="2" activeTab="2" xr2:uid="{96BA6421-3F42-429C-8DE3-D55EC17F9681}"/>
  </bookViews>
  <sheets>
    <sheet name="Setup" sheetId="1" state="hidden" r:id="rId1"/>
    <sheet name="Cover-Print" sheetId="10" state="hidden" r:id="rId2"/>
    <sheet name="Front Cover (A4-P)" sheetId="56" r:id="rId3"/>
    <sheet name="Version" sheetId="57" r:id="rId4"/>
    <sheet name="Content" sheetId="6" r:id="rId5"/>
    <sheet name="Fly1.1" sheetId="35" r:id="rId6"/>
    <sheet name="Flysheet" sheetId="9" state="hidden" r:id="rId7"/>
    <sheet name="Fly1.2" sheetId="36" r:id="rId8"/>
    <sheet name="Fly1.3" sheetId="37" r:id="rId9"/>
    <sheet name="1.3 Prelims Pricing Schedul" sheetId="11" r:id="rId10"/>
    <sheet name="Fly1.4" sheetId="38" r:id="rId11"/>
    <sheet name="1.4 Responsibility Matrix" sheetId="24" r:id="rId12"/>
    <sheet name="Fly2.1" sheetId="39" r:id="rId13"/>
    <sheet name="2.1 Notes on Cost Plan" sheetId="25" r:id="rId14"/>
    <sheet name="Fly2.2" sheetId="40" r:id="rId15"/>
    <sheet name="2.2 Cost Plan Summary" sheetId="26" r:id="rId16"/>
    <sheet name="Fly2.3" sheetId="65" r:id="rId17"/>
    <sheet name="2.3 dayworks" sheetId="68" r:id="rId18"/>
    <sheet name="Fly3.1" sheetId="51" r:id="rId19"/>
    <sheet name="3.1 CSA-Work Packages" sheetId="49" r:id="rId20"/>
    <sheet name="Fly4" sheetId="41" r:id="rId21"/>
    <sheet name="4. Main Summary" sheetId="17" r:id="rId22"/>
    <sheet name="Fly5" sheetId="42" r:id="rId23"/>
    <sheet name="5. Form of Tender" sheetId="4" r:id="rId24"/>
    <sheet name="FlyA" sheetId="43" r:id="rId25"/>
    <sheet name="A. Register" sheetId="67" r:id="rId26"/>
    <sheet name="FlyB" sheetId="44" r:id="rId27"/>
    <sheet name="B.1 Contract " sheetId="32" r:id="rId28"/>
    <sheet name="B. 2 Contract Amendments" sheetId="75" r:id="rId29"/>
    <sheet name="FlyC" sheetId="45" r:id="rId30"/>
    <sheet name="C. Warranties" sheetId="31" r:id="rId31"/>
    <sheet name="FlyC.1" sheetId="77" r:id="rId32"/>
    <sheet name="FlyC.2" sheetId="78" r:id="rId33"/>
    <sheet name="FlyD" sheetId="46" r:id="rId34"/>
    <sheet name="D. PCSA" sheetId="29" r:id="rId35"/>
    <sheet name="FlyD.1" sheetId="58" r:id="rId36"/>
    <sheet name="D1 PCSA Pricing Sched " sheetId="23" r:id="rId37"/>
    <sheet name="D1 PCSA Pricing Sched PR" sheetId="79" r:id="rId38"/>
    <sheet name="FlyD.2" sheetId="59" r:id="rId39"/>
    <sheet name="D2 PCSA Form of Tender" sheetId="28" r:id="rId40"/>
    <sheet name="FlyD.3" sheetId="69" r:id="rId41"/>
    <sheet name="FlyE" sheetId="48" r:id="rId42"/>
    <sheet name="cost plan" sheetId="71" r:id="rId43"/>
    <sheet name="FlyF" sheetId="50" r:id="rId44"/>
    <sheet name="FlyG" sheetId="72" r:id="rId45"/>
    <sheet name="FlyH" sheetId="73" r:id="rId46"/>
    <sheet name="FlyI" sheetId="74" r:id="rId47"/>
    <sheet name="FlyJ" sheetId="76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UTOEXEC" localSheetId="7">'[1]Cash Flow'!#REF!</definedName>
    <definedName name="\AUTOEXEC" localSheetId="8">'[1]Cash Flow'!#REF!</definedName>
    <definedName name="\AUTOEXEC" localSheetId="10">'[1]Cash Flow'!#REF!</definedName>
    <definedName name="\AUTOEXEC" localSheetId="12">'[1]Cash Flow'!#REF!</definedName>
    <definedName name="\AUTOEXEC" localSheetId="14">'[1]Cash Flow'!#REF!</definedName>
    <definedName name="\AUTOEXEC" localSheetId="16">'[1]Cash Flow'!#REF!</definedName>
    <definedName name="\AUTOEXEC" localSheetId="18">'[1]Cash Flow'!#REF!</definedName>
    <definedName name="\AUTOEXEC" localSheetId="20">'[1]Cash Flow'!#REF!</definedName>
    <definedName name="\AUTOEXEC" localSheetId="22">'[1]Cash Flow'!#REF!</definedName>
    <definedName name="\AUTOEXEC" localSheetId="24">'[1]Cash Flow'!#REF!</definedName>
    <definedName name="\AUTOEXEC" localSheetId="26">'[1]Cash Flow'!#REF!</definedName>
    <definedName name="\AUTOEXEC" localSheetId="29">'[1]Cash Flow'!#REF!</definedName>
    <definedName name="\AUTOEXEC" localSheetId="31">'[1]Cash Flow'!#REF!</definedName>
    <definedName name="\AUTOEXEC" localSheetId="32">'[1]Cash Flow'!#REF!</definedName>
    <definedName name="\AUTOEXEC" localSheetId="33">'[1]Cash Flow'!#REF!</definedName>
    <definedName name="\AUTOEXEC" localSheetId="35">'[1]Cash Flow'!#REF!</definedName>
    <definedName name="\AUTOEXEC" localSheetId="38">'[1]Cash Flow'!#REF!</definedName>
    <definedName name="\AUTOEXEC" localSheetId="40">'[1]Cash Flow'!#REF!</definedName>
    <definedName name="\AUTOEXEC" localSheetId="41">'[1]Cash Flow'!#REF!</definedName>
    <definedName name="\AUTOEXEC" localSheetId="43">'[1]Cash Flow'!#REF!</definedName>
    <definedName name="\AUTOEXEC" localSheetId="44">'[1]Cash Flow'!#REF!</definedName>
    <definedName name="\AUTOEXEC" localSheetId="45">'[1]Cash Flow'!#REF!</definedName>
    <definedName name="\AUTOEXEC" localSheetId="46">'[1]Cash Flow'!#REF!</definedName>
    <definedName name="\AUTOEXEC" localSheetId="47">'[1]Cash Flow'!#REF!</definedName>
    <definedName name="\AUTOEXEC">'[1]Cash Flow'!#REF!</definedName>
    <definedName name="\g" localSheetId="7">'[1]Cash Flow'!#REF!</definedName>
    <definedName name="\g" localSheetId="8">'[1]Cash Flow'!#REF!</definedName>
    <definedName name="\g" localSheetId="10">'[1]Cash Flow'!#REF!</definedName>
    <definedName name="\g" localSheetId="12">'[1]Cash Flow'!#REF!</definedName>
    <definedName name="\g" localSheetId="14">'[1]Cash Flow'!#REF!</definedName>
    <definedName name="\g" localSheetId="16">'[1]Cash Flow'!#REF!</definedName>
    <definedName name="\g" localSheetId="18">'[1]Cash Flow'!#REF!</definedName>
    <definedName name="\g" localSheetId="20">'[1]Cash Flow'!#REF!</definedName>
    <definedName name="\g" localSheetId="22">'[1]Cash Flow'!#REF!</definedName>
    <definedName name="\g" localSheetId="24">'[1]Cash Flow'!#REF!</definedName>
    <definedName name="\g" localSheetId="26">'[1]Cash Flow'!#REF!</definedName>
    <definedName name="\g" localSheetId="29">'[1]Cash Flow'!#REF!</definedName>
    <definedName name="\g" localSheetId="31">'[1]Cash Flow'!#REF!</definedName>
    <definedName name="\g" localSheetId="32">'[1]Cash Flow'!#REF!</definedName>
    <definedName name="\g" localSheetId="33">'[1]Cash Flow'!#REF!</definedName>
    <definedName name="\g" localSheetId="35">'[1]Cash Flow'!#REF!</definedName>
    <definedName name="\g" localSheetId="38">'[1]Cash Flow'!#REF!</definedName>
    <definedName name="\g" localSheetId="40">'[1]Cash Flow'!#REF!</definedName>
    <definedName name="\g" localSheetId="41">'[1]Cash Flow'!#REF!</definedName>
    <definedName name="\g" localSheetId="43">'[1]Cash Flow'!#REF!</definedName>
    <definedName name="\g" localSheetId="44">'[1]Cash Flow'!#REF!</definedName>
    <definedName name="\g" localSheetId="45">'[1]Cash Flow'!#REF!</definedName>
    <definedName name="\g" localSheetId="46">'[1]Cash Flow'!#REF!</definedName>
    <definedName name="\g" localSheetId="47">'[1]Cash Flow'!#REF!</definedName>
    <definedName name="\g">'[1]Cash Flow'!#REF!</definedName>
    <definedName name="\l" localSheetId="7">'[1]Cash Flow'!#REF!</definedName>
    <definedName name="\l" localSheetId="8">'[1]Cash Flow'!#REF!</definedName>
    <definedName name="\l" localSheetId="10">'[1]Cash Flow'!#REF!</definedName>
    <definedName name="\l" localSheetId="12">'[1]Cash Flow'!#REF!</definedName>
    <definedName name="\l" localSheetId="14">'[1]Cash Flow'!#REF!</definedName>
    <definedName name="\l" localSheetId="16">'[1]Cash Flow'!#REF!</definedName>
    <definedName name="\l" localSheetId="18">'[1]Cash Flow'!#REF!</definedName>
    <definedName name="\l" localSheetId="20">'[1]Cash Flow'!#REF!</definedName>
    <definedName name="\l" localSheetId="22">'[1]Cash Flow'!#REF!</definedName>
    <definedName name="\l" localSheetId="24">'[1]Cash Flow'!#REF!</definedName>
    <definedName name="\l" localSheetId="26">'[1]Cash Flow'!#REF!</definedName>
    <definedName name="\l" localSheetId="29">'[1]Cash Flow'!#REF!</definedName>
    <definedName name="\l" localSheetId="31">'[1]Cash Flow'!#REF!</definedName>
    <definedName name="\l" localSheetId="32">'[1]Cash Flow'!#REF!</definedName>
    <definedName name="\l" localSheetId="33">'[1]Cash Flow'!#REF!</definedName>
    <definedName name="\l" localSheetId="35">'[1]Cash Flow'!#REF!</definedName>
    <definedName name="\l" localSheetId="38">'[1]Cash Flow'!#REF!</definedName>
    <definedName name="\l" localSheetId="40">'[1]Cash Flow'!#REF!</definedName>
    <definedName name="\l" localSheetId="41">'[1]Cash Flow'!#REF!</definedName>
    <definedName name="\l" localSheetId="43">'[1]Cash Flow'!#REF!</definedName>
    <definedName name="\l" localSheetId="44">'[1]Cash Flow'!#REF!</definedName>
    <definedName name="\l" localSheetId="45">'[1]Cash Flow'!#REF!</definedName>
    <definedName name="\l" localSheetId="46">'[1]Cash Flow'!#REF!</definedName>
    <definedName name="\l" localSheetId="47">'[1]Cash Flow'!#REF!</definedName>
    <definedName name="\l">'[1]Cash Flow'!#REF!</definedName>
    <definedName name="_end1" localSheetId="42">#REF!</definedName>
    <definedName name="_end1" localSheetId="7">#REF!</definedName>
    <definedName name="_end1" localSheetId="8">#REF!</definedName>
    <definedName name="_end1" localSheetId="10">#REF!</definedName>
    <definedName name="_end1" localSheetId="12">#REF!</definedName>
    <definedName name="_end1" localSheetId="14">#REF!</definedName>
    <definedName name="_end1" localSheetId="16">#REF!</definedName>
    <definedName name="_end1" localSheetId="18">#REF!</definedName>
    <definedName name="_end1" localSheetId="20">#REF!</definedName>
    <definedName name="_end1" localSheetId="22">#REF!</definedName>
    <definedName name="_end1" localSheetId="24">#REF!</definedName>
    <definedName name="_end1" localSheetId="26">#REF!</definedName>
    <definedName name="_end1" localSheetId="29">#REF!</definedName>
    <definedName name="_end1" localSheetId="31">#REF!</definedName>
    <definedName name="_end1" localSheetId="32">#REF!</definedName>
    <definedName name="_end1" localSheetId="33">#REF!</definedName>
    <definedName name="_end1" localSheetId="35">#REF!</definedName>
    <definedName name="_end1" localSheetId="38">#REF!</definedName>
    <definedName name="_end1" localSheetId="40">#REF!</definedName>
    <definedName name="_end1" localSheetId="41">#REF!</definedName>
    <definedName name="_end1" localSheetId="43">#REF!</definedName>
    <definedName name="_end1" localSheetId="44">#REF!</definedName>
    <definedName name="_end1" localSheetId="45">#REF!</definedName>
    <definedName name="_end1" localSheetId="46">#REF!</definedName>
    <definedName name="_end1" localSheetId="47">#REF!</definedName>
    <definedName name="_end1" localSheetId="2">#REF!</definedName>
    <definedName name="_end1" localSheetId="3">#REF!</definedName>
    <definedName name="_end1">#REF!</definedName>
    <definedName name="_end2" localSheetId="19">#REF!</definedName>
    <definedName name="_end2" localSheetId="42">#REF!</definedName>
    <definedName name="_end2" localSheetId="7">#REF!</definedName>
    <definedName name="_end2" localSheetId="8">#REF!</definedName>
    <definedName name="_end2" localSheetId="10">#REF!</definedName>
    <definedName name="_end2" localSheetId="12">#REF!</definedName>
    <definedName name="_end2" localSheetId="14">#REF!</definedName>
    <definedName name="_end2" localSheetId="16">#REF!</definedName>
    <definedName name="_end2" localSheetId="18">#REF!</definedName>
    <definedName name="_end2" localSheetId="20">#REF!</definedName>
    <definedName name="_end2" localSheetId="22">#REF!</definedName>
    <definedName name="_end2" localSheetId="24">#REF!</definedName>
    <definedName name="_end2" localSheetId="26">#REF!</definedName>
    <definedName name="_end2" localSheetId="29">#REF!</definedName>
    <definedName name="_end2" localSheetId="31">#REF!</definedName>
    <definedName name="_end2" localSheetId="32">#REF!</definedName>
    <definedName name="_end2" localSheetId="33">#REF!</definedName>
    <definedName name="_end2" localSheetId="35">#REF!</definedName>
    <definedName name="_end2" localSheetId="38">#REF!</definedName>
    <definedName name="_end2" localSheetId="40">#REF!</definedName>
    <definedName name="_end2" localSheetId="41">#REF!</definedName>
    <definedName name="_end2" localSheetId="43">#REF!</definedName>
    <definedName name="_end2" localSheetId="44">#REF!</definedName>
    <definedName name="_end2" localSheetId="45">#REF!</definedName>
    <definedName name="_end2" localSheetId="46">#REF!</definedName>
    <definedName name="_end2" localSheetId="47">#REF!</definedName>
    <definedName name="_end2" localSheetId="2">#REF!</definedName>
    <definedName name="_end2" localSheetId="3">#REF!</definedName>
    <definedName name="_end2">#REF!</definedName>
    <definedName name="_kc2" localSheetId="7">#REF!</definedName>
    <definedName name="_kc2" localSheetId="8">#REF!</definedName>
    <definedName name="_kc2" localSheetId="10">#REF!</definedName>
    <definedName name="_kc2" localSheetId="12">#REF!</definedName>
    <definedName name="_kc2" localSheetId="14">#REF!</definedName>
    <definedName name="_kc2" localSheetId="16">#REF!</definedName>
    <definedName name="_kc2" localSheetId="18">#REF!</definedName>
    <definedName name="_kc2" localSheetId="20">#REF!</definedName>
    <definedName name="_kc2" localSheetId="22">#REF!</definedName>
    <definedName name="_kc2" localSheetId="24">#REF!</definedName>
    <definedName name="_kc2" localSheetId="26">#REF!</definedName>
    <definedName name="_kc2" localSheetId="29">#REF!</definedName>
    <definedName name="_kc2" localSheetId="31">#REF!</definedName>
    <definedName name="_kc2" localSheetId="32">#REF!</definedName>
    <definedName name="_kc2" localSheetId="33">#REF!</definedName>
    <definedName name="_kc2" localSheetId="35">#REF!</definedName>
    <definedName name="_kc2" localSheetId="38">#REF!</definedName>
    <definedName name="_kc2" localSheetId="40">#REF!</definedName>
    <definedName name="_kc2" localSheetId="41">#REF!</definedName>
    <definedName name="_kc2" localSheetId="43">#REF!</definedName>
    <definedName name="_kc2" localSheetId="44">#REF!</definedName>
    <definedName name="_kc2" localSheetId="45">#REF!</definedName>
    <definedName name="_kc2" localSheetId="46">#REF!</definedName>
    <definedName name="_kc2" localSheetId="47">#REF!</definedName>
    <definedName name="_kc2">#REF!</definedName>
    <definedName name="_kc3" localSheetId="7">#REF!</definedName>
    <definedName name="_kc3" localSheetId="8">#REF!</definedName>
    <definedName name="_kc3" localSheetId="10">#REF!</definedName>
    <definedName name="_kc3" localSheetId="12">#REF!</definedName>
    <definedName name="_kc3" localSheetId="14">#REF!</definedName>
    <definedName name="_kc3" localSheetId="16">#REF!</definedName>
    <definedName name="_kc3" localSheetId="18">#REF!</definedName>
    <definedName name="_kc3" localSheetId="20">#REF!</definedName>
    <definedName name="_kc3" localSheetId="22">#REF!</definedName>
    <definedName name="_kc3" localSheetId="24">#REF!</definedName>
    <definedName name="_kc3" localSheetId="26">#REF!</definedName>
    <definedName name="_kc3" localSheetId="29">#REF!</definedName>
    <definedName name="_kc3" localSheetId="31">#REF!</definedName>
    <definedName name="_kc3" localSheetId="32">#REF!</definedName>
    <definedName name="_kc3" localSheetId="33">#REF!</definedName>
    <definedName name="_kc3" localSheetId="35">#REF!</definedName>
    <definedName name="_kc3" localSheetId="38">#REF!</definedName>
    <definedName name="_kc3" localSheetId="40">#REF!</definedName>
    <definedName name="_kc3" localSheetId="41">#REF!</definedName>
    <definedName name="_kc3" localSheetId="43">#REF!</definedName>
    <definedName name="_kc3" localSheetId="44">#REF!</definedName>
    <definedName name="_kc3" localSheetId="45">#REF!</definedName>
    <definedName name="_kc3" localSheetId="46">#REF!</definedName>
    <definedName name="_kc3" localSheetId="47">#REF!</definedName>
    <definedName name="_kc3">#REF!</definedName>
    <definedName name="_kc4" localSheetId="7">#REF!</definedName>
    <definedName name="_kc4" localSheetId="8">#REF!</definedName>
    <definedName name="_kc4" localSheetId="10">#REF!</definedName>
    <definedName name="_kc4" localSheetId="12">#REF!</definedName>
    <definedName name="_kc4" localSheetId="14">#REF!</definedName>
    <definedName name="_kc4" localSheetId="16">#REF!</definedName>
    <definedName name="_kc4" localSheetId="18">#REF!</definedName>
    <definedName name="_kc4" localSheetId="20">#REF!</definedName>
    <definedName name="_kc4" localSheetId="22">#REF!</definedName>
    <definedName name="_kc4" localSheetId="24">#REF!</definedName>
    <definedName name="_kc4" localSheetId="26">#REF!</definedName>
    <definedName name="_kc4" localSheetId="29">#REF!</definedName>
    <definedName name="_kc4" localSheetId="31">#REF!</definedName>
    <definedName name="_kc4" localSheetId="32">#REF!</definedName>
    <definedName name="_kc4" localSheetId="33">#REF!</definedName>
    <definedName name="_kc4" localSheetId="35">#REF!</definedName>
    <definedName name="_kc4" localSheetId="38">#REF!</definedName>
    <definedName name="_kc4" localSheetId="40">#REF!</definedName>
    <definedName name="_kc4" localSheetId="41">#REF!</definedName>
    <definedName name="_kc4" localSheetId="43">#REF!</definedName>
    <definedName name="_kc4" localSheetId="44">#REF!</definedName>
    <definedName name="_kc4" localSheetId="45">#REF!</definedName>
    <definedName name="_kc4" localSheetId="46">#REF!</definedName>
    <definedName name="_kc4" localSheetId="47">#REF!</definedName>
    <definedName name="_kc4">#REF!</definedName>
    <definedName name="_kc5" localSheetId="7">#REF!</definedName>
    <definedName name="_kc5" localSheetId="8">#REF!</definedName>
    <definedName name="_kc5" localSheetId="10">#REF!</definedName>
    <definedName name="_kc5" localSheetId="12">#REF!</definedName>
    <definedName name="_kc5" localSheetId="14">#REF!</definedName>
    <definedName name="_kc5" localSheetId="16">#REF!</definedName>
    <definedName name="_kc5" localSheetId="18">#REF!</definedName>
    <definedName name="_kc5" localSheetId="20">#REF!</definedName>
    <definedName name="_kc5" localSheetId="22">#REF!</definedName>
    <definedName name="_kc5" localSheetId="24">#REF!</definedName>
    <definedName name="_kc5" localSheetId="26">#REF!</definedName>
    <definedName name="_kc5" localSheetId="29">#REF!</definedName>
    <definedName name="_kc5" localSheetId="31">#REF!</definedName>
    <definedName name="_kc5" localSheetId="32">#REF!</definedName>
    <definedName name="_kc5" localSheetId="33">#REF!</definedName>
    <definedName name="_kc5" localSheetId="35">#REF!</definedName>
    <definedName name="_kc5" localSheetId="38">#REF!</definedName>
    <definedName name="_kc5" localSheetId="40">#REF!</definedName>
    <definedName name="_kc5" localSheetId="41">#REF!</definedName>
    <definedName name="_kc5" localSheetId="43">#REF!</definedName>
    <definedName name="_kc5" localSheetId="44">#REF!</definedName>
    <definedName name="_kc5" localSheetId="45">#REF!</definedName>
    <definedName name="_kc5" localSheetId="46">#REF!</definedName>
    <definedName name="_kc5" localSheetId="47">#REF!</definedName>
    <definedName name="_kc5">#REF!</definedName>
    <definedName name="_kd2" localSheetId="7">#REF!</definedName>
    <definedName name="_kd2" localSheetId="8">#REF!</definedName>
    <definedName name="_kd2" localSheetId="10">#REF!</definedName>
    <definedName name="_kd2" localSheetId="12">#REF!</definedName>
    <definedName name="_kd2" localSheetId="14">#REF!</definedName>
    <definedName name="_kd2" localSheetId="16">#REF!</definedName>
    <definedName name="_kd2" localSheetId="18">#REF!</definedName>
    <definedName name="_kd2" localSheetId="20">#REF!</definedName>
    <definedName name="_kd2" localSheetId="22">#REF!</definedName>
    <definedName name="_kd2" localSheetId="24">#REF!</definedName>
    <definedName name="_kd2" localSheetId="26">#REF!</definedName>
    <definedName name="_kd2" localSheetId="29">#REF!</definedName>
    <definedName name="_kd2" localSheetId="31">#REF!</definedName>
    <definedName name="_kd2" localSheetId="32">#REF!</definedName>
    <definedName name="_kd2" localSheetId="33">#REF!</definedName>
    <definedName name="_kd2" localSheetId="35">#REF!</definedName>
    <definedName name="_kd2" localSheetId="38">#REF!</definedName>
    <definedName name="_kd2" localSheetId="40">#REF!</definedName>
    <definedName name="_kd2" localSheetId="41">#REF!</definedName>
    <definedName name="_kd2" localSheetId="43">#REF!</definedName>
    <definedName name="_kd2" localSheetId="44">#REF!</definedName>
    <definedName name="_kd2" localSheetId="45">#REF!</definedName>
    <definedName name="_kd2" localSheetId="46">#REF!</definedName>
    <definedName name="_kd2" localSheetId="47">#REF!</definedName>
    <definedName name="_kd2">#REF!</definedName>
    <definedName name="_kd3" localSheetId="7">#REF!</definedName>
    <definedName name="_kd3" localSheetId="8">#REF!</definedName>
    <definedName name="_kd3" localSheetId="10">#REF!</definedName>
    <definedName name="_kd3" localSheetId="12">#REF!</definedName>
    <definedName name="_kd3" localSheetId="14">#REF!</definedName>
    <definedName name="_kd3" localSheetId="16">#REF!</definedName>
    <definedName name="_kd3" localSheetId="18">#REF!</definedName>
    <definedName name="_kd3" localSheetId="20">#REF!</definedName>
    <definedName name="_kd3" localSheetId="22">#REF!</definedName>
    <definedName name="_kd3" localSheetId="24">#REF!</definedName>
    <definedName name="_kd3" localSheetId="26">#REF!</definedName>
    <definedName name="_kd3" localSheetId="29">#REF!</definedName>
    <definedName name="_kd3" localSheetId="31">#REF!</definedName>
    <definedName name="_kd3" localSheetId="32">#REF!</definedName>
    <definedName name="_kd3" localSheetId="33">#REF!</definedName>
    <definedName name="_kd3" localSheetId="35">#REF!</definedName>
    <definedName name="_kd3" localSheetId="38">#REF!</definedName>
    <definedName name="_kd3" localSheetId="40">#REF!</definedName>
    <definedName name="_kd3" localSheetId="41">#REF!</definedName>
    <definedName name="_kd3" localSheetId="43">#REF!</definedName>
    <definedName name="_kd3" localSheetId="44">#REF!</definedName>
    <definedName name="_kd3" localSheetId="45">#REF!</definedName>
    <definedName name="_kd3" localSheetId="46">#REF!</definedName>
    <definedName name="_kd3" localSheetId="47">#REF!</definedName>
    <definedName name="_kd3">#REF!</definedName>
    <definedName name="_kd4" localSheetId="7">#REF!</definedName>
    <definedName name="_kd4" localSheetId="8">#REF!</definedName>
    <definedName name="_kd4" localSheetId="10">#REF!</definedName>
    <definedName name="_kd4" localSheetId="12">#REF!</definedName>
    <definedName name="_kd4" localSheetId="14">#REF!</definedName>
    <definedName name="_kd4" localSheetId="16">#REF!</definedName>
    <definedName name="_kd4" localSheetId="18">#REF!</definedName>
    <definedName name="_kd4" localSheetId="20">#REF!</definedName>
    <definedName name="_kd4" localSheetId="22">#REF!</definedName>
    <definedName name="_kd4" localSheetId="24">#REF!</definedName>
    <definedName name="_kd4" localSheetId="26">#REF!</definedName>
    <definedName name="_kd4" localSheetId="29">#REF!</definedName>
    <definedName name="_kd4" localSheetId="31">#REF!</definedName>
    <definedName name="_kd4" localSheetId="32">#REF!</definedName>
    <definedName name="_kd4" localSheetId="33">#REF!</definedName>
    <definedName name="_kd4" localSheetId="35">#REF!</definedName>
    <definedName name="_kd4" localSheetId="38">#REF!</definedName>
    <definedName name="_kd4" localSheetId="40">#REF!</definedName>
    <definedName name="_kd4" localSheetId="41">#REF!</definedName>
    <definedName name="_kd4" localSheetId="43">#REF!</definedName>
    <definedName name="_kd4" localSheetId="44">#REF!</definedName>
    <definedName name="_kd4" localSheetId="45">#REF!</definedName>
    <definedName name="_kd4" localSheetId="46">#REF!</definedName>
    <definedName name="_kd4" localSheetId="47">#REF!</definedName>
    <definedName name="_kd4">#REF!</definedName>
    <definedName name="_kd5" localSheetId="7">#REF!</definedName>
    <definedName name="_kd5" localSheetId="8">#REF!</definedName>
    <definedName name="_kd5" localSheetId="10">#REF!</definedName>
    <definedName name="_kd5" localSheetId="12">#REF!</definedName>
    <definedName name="_kd5" localSheetId="14">#REF!</definedName>
    <definedName name="_kd5" localSheetId="16">#REF!</definedName>
    <definedName name="_kd5" localSheetId="18">#REF!</definedName>
    <definedName name="_kd5" localSheetId="20">#REF!</definedName>
    <definedName name="_kd5" localSheetId="22">#REF!</definedName>
    <definedName name="_kd5" localSheetId="24">#REF!</definedName>
    <definedName name="_kd5" localSheetId="26">#REF!</definedName>
    <definedName name="_kd5" localSheetId="29">#REF!</definedName>
    <definedName name="_kd5" localSheetId="31">#REF!</definedName>
    <definedName name="_kd5" localSheetId="32">#REF!</definedName>
    <definedName name="_kd5" localSheetId="33">#REF!</definedName>
    <definedName name="_kd5" localSheetId="35">#REF!</definedName>
    <definedName name="_kd5" localSheetId="38">#REF!</definedName>
    <definedName name="_kd5" localSheetId="40">#REF!</definedName>
    <definedName name="_kd5" localSheetId="41">#REF!</definedName>
    <definedName name="_kd5" localSheetId="43">#REF!</definedName>
    <definedName name="_kd5" localSheetId="44">#REF!</definedName>
    <definedName name="_kd5" localSheetId="45">#REF!</definedName>
    <definedName name="_kd5" localSheetId="46">#REF!</definedName>
    <definedName name="_kd5" localSheetId="47">#REF!</definedName>
    <definedName name="_kd5">#REF!</definedName>
    <definedName name="_Key1" localSheetId="17" hidden="1">#REF!</definedName>
    <definedName name="_Key1" localSheetId="19" hidden="1">#REF!</definedName>
    <definedName name="_Key1" localSheetId="42" hidden="1">#REF!</definedName>
    <definedName name="_Key1" localSheetId="37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10" hidden="1">#REF!</definedName>
    <definedName name="_Key1" localSheetId="12" hidden="1">#REF!</definedName>
    <definedName name="_Key1" localSheetId="14" hidden="1">#REF!</definedName>
    <definedName name="_Key1" localSheetId="16" hidden="1">#REF!</definedName>
    <definedName name="_Key1" localSheetId="18" hidden="1">#REF!</definedName>
    <definedName name="_Key1" localSheetId="20" hidden="1">#REF!</definedName>
    <definedName name="_Key1" localSheetId="22" hidden="1">#REF!</definedName>
    <definedName name="_Key1" localSheetId="24" hidden="1">#REF!</definedName>
    <definedName name="_Key1" localSheetId="26" hidden="1">#REF!</definedName>
    <definedName name="_Key1" localSheetId="29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localSheetId="35" hidden="1">#REF!</definedName>
    <definedName name="_Key1" localSheetId="38" hidden="1">#REF!</definedName>
    <definedName name="_Key1" localSheetId="40" hidden="1">#REF!</definedName>
    <definedName name="_Key1" localSheetId="41" hidden="1">#REF!</definedName>
    <definedName name="_Key1" localSheetId="43" hidden="1">#REF!</definedName>
    <definedName name="_Key1" localSheetId="44" hidden="1">#REF!</definedName>
    <definedName name="_Key1" localSheetId="45" hidden="1">#REF!</definedName>
    <definedName name="_Key1" localSheetId="46" hidden="1">#REF!</definedName>
    <definedName name="_Key1" localSheetId="47" hidden="1">#REF!</definedName>
    <definedName name="_Key1" localSheetId="2" hidden="1">#REF!</definedName>
    <definedName name="_Key1" localSheetId="3" hidden="1">#REF!</definedName>
    <definedName name="_Key1" hidden="1">#REF!</definedName>
    <definedName name="_kf2" localSheetId="7">#REF!</definedName>
    <definedName name="_kf2" localSheetId="8">#REF!</definedName>
    <definedName name="_kf2" localSheetId="10">#REF!</definedName>
    <definedName name="_kf2" localSheetId="12">#REF!</definedName>
    <definedName name="_kf2" localSheetId="14">#REF!</definedName>
    <definedName name="_kf2" localSheetId="16">#REF!</definedName>
    <definedName name="_kf2" localSheetId="18">#REF!</definedName>
    <definedName name="_kf2" localSheetId="20">#REF!</definedName>
    <definedName name="_kf2" localSheetId="22">#REF!</definedName>
    <definedName name="_kf2" localSheetId="24">#REF!</definedName>
    <definedName name="_kf2" localSheetId="26">#REF!</definedName>
    <definedName name="_kf2" localSheetId="29">#REF!</definedName>
    <definedName name="_kf2" localSheetId="31">#REF!</definedName>
    <definedName name="_kf2" localSheetId="32">#REF!</definedName>
    <definedName name="_kf2" localSheetId="33">#REF!</definedName>
    <definedName name="_kf2" localSheetId="35">#REF!</definedName>
    <definedName name="_kf2" localSheetId="38">#REF!</definedName>
    <definedName name="_kf2" localSheetId="40">#REF!</definedName>
    <definedName name="_kf2" localSheetId="41">#REF!</definedName>
    <definedName name="_kf2" localSheetId="43">#REF!</definedName>
    <definedName name="_kf2" localSheetId="44">#REF!</definedName>
    <definedName name="_kf2" localSheetId="45">#REF!</definedName>
    <definedName name="_kf2" localSheetId="46">#REF!</definedName>
    <definedName name="_kf2" localSheetId="47">#REF!</definedName>
    <definedName name="_kf2">#REF!</definedName>
    <definedName name="_kf3" localSheetId="7">#REF!</definedName>
    <definedName name="_kf3" localSheetId="8">#REF!</definedName>
    <definedName name="_kf3" localSheetId="10">#REF!</definedName>
    <definedName name="_kf3" localSheetId="12">#REF!</definedName>
    <definedName name="_kf3" localSheetId="14">#REF!</definedName>
    <definedName name="_kf3" localSheetId="16">#REF!</definedName>
    <definedName name="_kf3" localSheetId="18">#REF!</definedName>
    <definedName name="_kf3" localSheetId="20">#REF!</definedName>
    <definedName name="_kf3" localSheetId="22">#REF!</definedName>
    <definedName name="_kf3" localSheetId="24">#REF!</definedName>
    <definedName name="_kf3" localSheetId="26">#REF!</definedName>
    <definedName name="_kf3" localSheetId="29">#REF!</definedName>
    <definedName name="_kf3" localSheetId="31">#REF!</definedName>
    <definedName name="_kf3" localSheetId="32">#REF!</definedName>
    <definedName name="_kf3" localSheetId="33">#REF!</definedName>
    <definedName name="_kf3" localSheetId="35">#REF!</definedName>
    <definedName name="_kf3" localSheetId="38">#REF!</definedName>
    <definedName name="_kf3" localSheetId="40">#REF!</definedName>
    <definedName name="_kf3" localSheetId="41">#REF!</definedName>
    <definedName name="_kf3" localSheetId="43">#REF!</definedName>
    <definedName name="_kf3" localSheetId="44">#REF!</definedName>
    <definedName name="_kf3" localSheetId="45">#REF!</definedName>
    <definedName name="_kf3" localSheetId="46">#REF!</definedName>
    <definedName name="_kf3" localSheetId="47">#REF!</definedName>
    <definedName name="_kf3">#REF!</definedName>
    <definedName name="_kf4" localSheetId="7">#REF!</definedName>
    <definedName name="_kf4" localSheetId="8">#REF!</definedName>
    <definedName name="_kf4" localSheetId="10">#REF!</definedName>
    <definedName name="_kf4" localSheetId="12">#REF!</definedName>
    <definedName name="_kf4" localSheetId="14">#REF!</definedName>
    <definedName name="_kf4" localSheetId="16">#REF!</definedName>
    <definedName name="_kf4" localSheetId="18">#REF!</definedName>
    <definedName name="_kf4" localSheetId="20">#REF!</definedName>
    <definedName name="_kf4" localSheetId="22">#REF!</definedName>
    <definedName name="_kf4" localSheetId="24">#REF!</definedName>
    <definedName name="_kf4" localSheetId="26">#REF!</definedName>
    <definedName name="_kf4" localSheetId="29">#REF!</definedName>
    <definedName name="_kf4" localSheetId="31">#REF!</definedName>
    <definedName name="_kf4" localSheetId="32">#REF!</definedName>
    <definedName name="_kf4" localSheetId="33">#REF!</definedName>
    <definedName name="_kf4" localSheetId="35">#REF!</definedName>
    <definedName name="_kf4" localSheetId="38">#REF!</definedName>
    <definedName name="_kf4" localSheetId="40">#REF!</definedName>
    <definedName name="_kf4" localSheetId="41">#REF!</definedName>
    <definedName name="_kf4" localSheetId="43">#REF!</definedName>
    <definedName name="_kf4" localSheetId="44">#REF!</definedName>
    <definedName name="_kf4" localSheetId="45">#REF!</definedName>
    <definedName name="_kf4" localSheetId="46">#REF!</definedName>
    <definedName name="_kf4" localSheetId="47">#REF!</definedName>
    <definedName name="_kf4">#REF!</definedName>
    <definedName name="_kf5" localSheetId="7">#REF!</definedName>
    <definedName name="_kf5" localSheetId="8">#REF!</definedName>
    <definedName name="_kf5" localSheetId="10">#REF!</definedName>
    <definedName name="_kf5" localSheetId="12">#REF!</definedName>
    <definedName name="_kf5" localSheetId="14">#REF!</definedName>
    <definedName name="_kf5" localSheetId="16">#REF!</definedName>
    <definedName name="_kf5" localSheetId="18">#REF!</definedName>
    <definedName name="_kf5" localSheetId="20">#REF!</definedName>
    <definedName name="_kf5" localSheetId="22">#REF!</definedName>
    <definedName name="_kf5" localSheetId="24">#REF!</definedName>
    <definedName name="_kf5" localSheetId="26">#REF!</definedName>
    <definedName name="_kf5" localSheetId="29">#REF!</definedName>
    <definedName name="_kf5" localSheetId="31">#REF!</definedName>
    <definedName name="_kf5" localSheetId="32">#REF!</definedName>
    <definedName name="_kf5" localSheetId="33">#REF!</definedName>
    <definedName name="_kf5" localSheetId="35">#REF!</definedName>
    <definedName name="_kf5" localSheetId="38">#REF!</definedName>
    <definedName name="_kf5" localSheetId="40">#REF!</definedName>
    <definedName name="_kf5" localSheetId="41">#REF!</definedName>
    <definedName name="_kf5" localSheetId="43">#REF!</definedName>
    <definedName name="_kf5" localSheetId="44">#REF!</definedName>
    <definedName name="_kf5" localSheetId="45">#REF!</definedName>
    <definedName name="_kf5" localSheetId="46">#REF!</definedName>
    <definedName name="_kf5" localSheetId="47">#REF!</definedName>
    <definedName name="_kf5">#REF!</definedName>
    <definedName name="_kw2" localSheetId="7">#REF!</definedName>
    <definedName name="_kw2" localSheetId="8">#REF!</definedName>
    <definedName name="_kw2" localSheetId="10">#REF!</definedName>
    <definedName name="_kw2" localSheetId="12">#REF!</definedName>
    <definedName name="_kw2" localSheetId="14">#REF!</definedName>
    <definedName name="_kw2" localSheetId="16">#REF!</definedName>
    <definedName name="_kw2" localSheetId="18">#REF!</definedName>
    <definedName name="_kw2" localSheetId="20">#REF!</definedName>
    <definedName name="_kw2" localSheetId="22">#REF!</definedName>
    <definedName name="_kw2" localSheetId="24">#REF!</definedName>
    <definedName name="_kw2" localSheetId="26">#REF!</definedName>
    <definedName name="_kw2" localSheetId="29">#REF!</definedName>
    <definedName name="_kw2" localSheetId="31">#REF!</definedName>
    <definedName name="_kw2" localSheetId="32">#REF!</definedName>
    <definedName name="_kw2" localSheetId="33">#REF!</definedName>
    <definedName name="_kw2" localSheetId="35">#REF!</definedName>
    <definedName name="_kw2" localSheetId="38">#REF!</definedName>
    <definedName name="_kw2" localSheetId="40">#REF!</definedName>
    <definedName name="_kw2" localSheetId="41">#REF!</definedName>
    <definedName name="_kw2" localSheetId="43">#REF!</definedName>
    <definedName name="_kw2" localSheetId="44">#REF!</definedName>
    <definedName name="_kw2" localSheetId="45">#REF!</definedName>
    <definedName name="_kw2" localSheetId="46">#REF!</definedName>
    <definedName name="_kw2" localSheetId="47">#REF!</definedName>
    <definedName name="_kw2">#REF!</definedName>
    <definedName name="_kw3" localSheetId="7">#REF!</definedName>
    <definedName name="_kw3" localSheetId="8">#REF!</definedName>
    <definedName name="_kw3" localSheetId="10">#REF!</definedName>
    <definedName name="_kw3" localSheetId="12">#REF!</definedName>
    <definedName name="_kw3" localSheetId="14">#REF!</definedName>
    <definedName name="_kw3" localSheetId="16">#REF!</definedName>
    <definedName name="_kw3" localSheetId="18">#REF!</definedName>
    <definedName name="_kw3" localSheetId="20">#REF!</definedName>
    <definedName name="_kw3" localSheetId="22">#REF!</definedName>
    <definedName name="_kw3" localSheetId="24">#REF!</definedName>
    <definedName name="_kw3" localSheetId="26">#REF!</definedName>
    <definedName name="_kw3" localSheetId="29">#REF!</definedName>
    <definedName name="_kw3" localSheetId="31">#REF!</definedName>
    <definedName name="_kw3" localSheetId="32">#REF!</definedName>
    <definedName name="_kw3" localSheetId="33">#REF!</definedName>
    <definedName name="_kw3" localSheetId="35">#REF!</definedName>
    <definedName name="_kw3" localSheetId="38">#REF!</definedName>
    <definedName name="_kw3" localSheetId="40">#REF!</definedName>
    <definedName name="_kw3" localSheetId="41">#REF!</definedName>
    <definedName name="_kw3" localSheetId="43">#REF!</definedName>
    <definedName name="_kw3" localSheetId="44">#REF!</definedName>
    <definedName name="_kw3" localSheetId="45">#REF!</definedName>
    <definedName name="_kw3" localSheetId="46">#REF!</definedName>
    <definedName name="_kw3" localSheetId="47">#REF!</definedName>
    <definedName name="_kw3">#REF!</definedName>
    <definedName name="_kw4" localSheetId="7">#REF!</definedName>
    <definedName name="_kw4" localSheetId="8">#REF!</definedName>
    <definedName name="_kw4" localSheetId="10">#REF!</definedName>
    <definedName name="_kw4" localSheetId="12">#REF!</definedName>
    <definedName name="_kw4" localSheetId="14">#REF!</definedName>
    <definedName name="_kw4" localSheetId="16">#REF!</definedName>
    <definedName name="_kw4" localSheetId="18">#REF!</definedName>
    <definedName name="_kw4" localSheetId="20">#REF!</definedName>
    <definedName name="_kw4" localSheetId="22">#REF!</definedName>
    <definedName name="_kw4" localSheetId="24">#REF!</definedName>
    <definedName name="_kw4" localSheetId="26">#REF!</definedName>
    <definedName name="_kw4" localSheetId="29">#REF!</definedName>
    <definedName name="_kw4" localSheetId="31">#REF!</definedName>
    <definedName name="_kw4" localSheetId="32">#REF!</definedName>
    <definedName name="_kw4" localSheetId="33">#REF!</definedName>
    <definedName name="_kw4" localSheetId="35">#REF!</definedName>
    <definedName name="_kw4" localSheetId="38">#REF!</definedName>
    <definedName name="_kw4" localSheetId="40">#REF!</definedName>
    <definedName name="_kw4" localSheetId="41">#REF!</definedName>
    <definedName name="_kw4" localSheetId="43">#REF!</definedName>
    <definedName name="_kw4" localSheetId="44">#REF!</definedName>
    <definedName name="_kw4" localSheetId="45">#REF!</definedName>
    <definedName name="_kw4" localSheetId="46">#REF!</definedName>
    <definedName name="_kw4" localSheetId="47">#REF!</definedName>
    <definedName name="_kw4">#REF!</definedName>
    <definedName name="_kw5" localSheetId="7">#REF!</definedName>
    <definedName name="_kw5" localSheetId="8">#REF!</definedName>
    <definedName name="_kw5" localSheetId="10">#REF!</definedName>
    <definedName name="_kw5" localSheetId="12">#REF!</definedName>
    <definedName name="_kw5" localSheetId="14">#REF!</definedName>
    <definedName name="_kw5" localSheetId="16">#REF!</definedName>
    <definedName name="_kw5" localSheetId="18">#REF!</definedName>
    <definedName name="_kw5" localSheetId="20">#REF!</definedName>
    <definedName name="_kw5" localSheetId="22">#REF!</definedName>
    <definedName name="_kw5" localSheetId="24">#REF!</definedName>
    <definedName name="_kw5" localSheetId="26">#REF!</definedName>
    <definedName name="_kw5" localSheetId="29">#REF!</definedName>
    <definedName name="_kw5" localSheetId="31">#REF!</definedName>
    <definedName name="_kw5" localSheetId="32">#REF!</definedName>
    <definedName name="_kw5" localSheetId="33">#REF!</definedName>
    <definedName name="_kw5" localSheetId="35">#REF!</definedName>
    <definedName name="_kw5" localSheetId="38">#REF!</definedName>
    <definedName name="_kw5" localSheetId="40">#REF!</definedName>
    <definedName name="_kw5" localSheetId="41">#REF!</definedName>
    <definedName name="_kw5" localSheetId="43">#REF!</definedName>
    <definedName name="_kw5" localSheetId="44">#REF!</definedName>
    <definedName name="_kw5" localSheetId="45">#REF!</definedName>
    <definedName name="_kw5" localSheetId="46">#REF!</definedName>
    <definedName name="_kw5" localSheetId="47">#REF!</definedName>
    <definedName name="_kw5">#REF!</definedName>
    <definedName name="_Order1" hidden="1">0</definedName>
    <definedName name="_Sort" localSheetId="17" hidden="1">#REF!</definedName>
    <definedName name="_Sort" localSheetId="19" hidden="1">#REF!</definedName>
    <definedName name="_Sort" localSheetId="42" hidden="1">#REF!</definedName>
    <definedName name="_Sort" localSheetId="37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10" hidden="1">#REF!</definedName>
    <definedName name="_Sort" localSheetId="12" hidden="1">#REF!</definedName>
    <definedName name="_Sort" localSheetId="14" hidden="1">#REF!</definedName>
    <definedName name="_Sort" localSheetId="16" hidden="1">#REF!</definedName>
    <definedName name="_Sort" localSheetId="18" hidden="1">#REF!</definedName>
    <definedName name="_Sort" localSheetId="20" hidden="1">#REF!</definedName>
    <definedName name="_Sort" localSheetId="22" hidden="1">#REF!</definedName>
    <definedName name="_Sort" localSheetId="24" hidden="1">#REF!</definedName>
    <definedName name="_Sort" localSheetId="26" hidden="1">#REF!</definedName>
    <definedName name="_Sort" localSheetId="29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5" hidden="1">#REF!</definedName>
    <definedName name="_Sort" localSheetId="38" hidden="1">#REF!</definedName>
    <definedName name="_Sort" localSheetId="40" hidden="1">#REF!</definedName>
    <definedName name="_Sort" localSheetId="41" hidden="1">#REF!</definedName>
    <definedName name="_Sort" localSheetId="43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2" hidden="1">#REF!</definedName>
    <definedName name="_Sort" localSheetId="3" hidden="1">#REF!</definedName>
    <definedName name="_Sort" hidden="1">#REF!</definedName>
    <definedName name="ABC" localSheetId="7">'[1]Cash Flow'!#REF!</definedName>
    <definedName name="ABC" localSheetId="8">'[1]Cash Flow'!#REF!</definedName>
    <definedName name="ABC" localSheetId="10">'[1]Cash Flow'!#REF!</definedName>
    <definedName name="ABC" localSheetId="12">'[1]Cash Flow'!#REF!</definedName>
    <definedName name="ABC" localSheetId="14">'[1]Cash Flow'!#REF!</definedName>
    <definedName name="ABC" localSheetId="16">'[1]Cash Flow'!#REF!</definedName>
    <definedName name="ABC" localSheetId="18">'[1]Cash Flow'!#REF!</definedName>
    <definedName name="ABC" localSheetId="20">'[1]Cash Flow'!#REF!</definedName>
    <definedName name="ABC" localSheetId="22">'[1]Cash Flow'!#REF!</definedName>
    <definedName name="ABC" localSheetId="24">'[1]Cash Flow'!#REF!</definedName>
    <definedName name="ABC" localSheetId="26">'[1]Cash Flow'!#REF!</definedName>
    <definedName name="ABC" localSheetId="29">'[1]Cash Flow'!#REF!</definedName>
    <definedName name="ABC" localSheetId="31">'[1]Cash Flow'!#REF!</definedName>
    <definedName name="ABC" localSheetId="32">'[1]Cash Flow'!#REF!</definedName>
    <definedName name="ABC" localSheetId="33">'[1]Cash Flow'!#REF!</definedName>
    <definedName name="ABC" localSheetId="35">'[1]Cash Flow'!#REF!</definedName>
    <definedName name="ABC" localSheetId="38">'[1]Cash Flow'!#REF!</definedName>
    <definedName name="ABC" localSheetId="40">'[1]Cash Flow'!#REF!</definedName>
    <definedName name="ABC" localSheetId="41">'[1]Cash Flow'!#REF!</definedName>
    <definedName name="ABC" localSheetId="43">'[1]Cash Flow'!#REF!</definedName>
    <definedName name="ABC" localSheetId="44">'[1]Cash Flow'!#REF!</definedName>
    <definedName name="ABC" localSheetId="45">'[1]Cash Flow'!#REF!</definedName>
    <definedName name="ABC" localSheetId="46">'[1]Cash Flow'!#REF!</definedName>
    <definedName name="ABC" localSheetId="47">'[1]Cash Flow'!#REF!</definedName>
    <definedName name="ABC">'[1]Cash Flow'!#REF!</definedName>
    <definedName name="ABCD" localSheetId="7">'[1]Cash Flow'!#REF!</definedName>
    <definedName name="ABCD" localSheetId="8">'[1]Cash Flow'!#REF!</definedName>
    <definedName name="ABCD" localSheetId="10">'[1]Cash Flow'!#REF!</definedName>
    <definedName name="ABCD" localSheetId="12">'[1]Cash Flow'!#REF!</definedName>
    <definedName name="ABCD" localSheetId="14">'[1]Cash Flow'!#REF!</definedName>
    <definedName name="ABCD" localSheetId="16">'[1]Cash Flow'!#REF!</definedName>
    <definedName name="ABCD" localSheetId="18">'[1]Cash Flow'!#REF!</definedName>
    <definedName name="ABCD" localSheetId="20">'[1]Cash Flow'!#REF!</definedName>
    <definedName name="ABCD" localSheetId="22">'[1]Cash Flow'!#REF!</definedName>
    <definedName name="ABCD" localSheetId="24">'[1]Cash Flow'!#REF!</definedName>
    <definedName name="ABCD" localSheetId="26">'[1]Cash Flow'!#REF!</definedName>
    <definedName name="ABCD" localSheetId="29">'[1]Cash Flow'!#REF!</definedName>
    <definedName name="ABCD" localSheetId="31">'[1]Cash Flow'!#REF!</definedName>
    <definedName name="ABCD" localSheetId="32">'[1]Cash Flow'!#REF!</definedName>
    <definedName name="ABCD" localSheetId="33">'[1]Cash Flow'!#REF!</definedName>
    <definedName name="ABCD" localSheetId="35">'[1]Cash Flow'!#REF!</definedName>
    <definedName name="ABCD" localSheetId="38">'[1]Cash Flow'!#REF!</definedName>
    <definedName name="ABCD" localSheetId="40">'[1]Cash Flow'!#REF!</definedName>
    <definedName name="ABCD" localSheetId="41">'[1]Cash Flow'!#REF!</definedName>
    <definedName name="ABCD" localSheetId="43">'[1]Cash Flow'!#REF!</definedName>
    <definedName name="ABCD" localSheetId="44">'[1]Cash Flow'!#REF!</definedName>
    <definedName name="ABCD" localSheetId="45">'[1]Cash Flow'!#REF!</definedName>
    <definedName name="ABCD" localSheetId="46">'[1]Cash Flow'!#REF!</definedName>
    <definedName name="ABCD" localSheetId="47">'[1]Cash Flow'!#REF!</definedName>
    <definedName name="ABCD">'[1]Cash Flow'!#REF!</definedName>
    <definedName name="abcde" localSheetId="7">#REF!</definedName>
    <definedName name="abcde" localSheetId="8">#REF!</definedName>
    <definedName name="abcde" localSheetId="10">#REF!</definedName>
    <definedName name="abcde" localSheetId="12">#REF!</definedName>
    <definedName name="abcde" localSheetId="14">#REF!</definedName>
    <definedName name="abcde" localSheetId="16">#REF!</definedName>
    <definedName name="abcde" localSheetId="18">#REF!</definedName>
    <definedName name="abcde" localSheetId="20">#REF!</definedName>
    <definedName name="abcde" localSheetId="22">#REF!</definedName>
    <definedName name="abcde" localSheetId="24">#REF!</definedName>
    <definedName name="abcde" localSheetId="26">#REF!</definedName>
    <definedName name="abcde" localSheetId="29">#REF!</definedName>
    <definedName name="abcde" localSheetId="31">#REF!</definedName>
    <definedName name="abcde" localSheetId="32">#REF!</definedName>
    <definedName name="abcde" localSheetId="33">#REF!</definedName>
    <definedName name="abcde" localSheetId="35">#REF!</definedName>
    <definedName name="abcde" localSheetId="38">#REF!</definedName>
    <definedName name="abcde" localSheetId="40">#REF!</definedName>
    <definedName name="abcde" localSheetId="41">#REF!</definedName>
    <definedName name="abcde" localSheetId="43">#REF!</definedName>
    <definedName name="abcde" localSheetId="44">#REF!</definedName>
    <definedName name="abcde" localSheetId="45">#REF!</definedName>
    <definedName name="abcde" localSheetId="46">#REF!</definedName>
    <definedName name="abcde" localSheetId="47">#REF!</definedName>
    <definedName name="abcde">#REF!</definedName>
    <definedName name="add_line" localSheetId="7">[2]Electrical!#REF!</definedName>
    <definedName name="add_line" localSheetId="8">[2]Electrical!#REF!</definedName>
    <definedName name="add_line" localSheetId="10">[2]Electrical!#REF!</definedName>
    <definedName name="add_line" localSheetId="12">[2]Electrical!#REF!</definedName>
    <definedName name="add_line" localSheetId="14">[2]Electrical!#REF!</definedName>
    <definedName name="add_line" localSheetId="16">[2]Electrical!#REF!</definedName>
    <definedName name="add_line" localSheetId="18">[2]Electrical!#REF!</definedName>
    <definedName name="add_line" localSheetId="20">[2]Electrical!#REF!</definedName>
    <definedName name="add_line" localSheetId="22">[2]Electrical!#REF!</definedName>
    <definedName name="add_line" localSheetId="24">[2]Electrical!#REF!</definedName>
    <definedName name="add_line" localSheetId="26">[2]Electrical!#REF!</definedName>
    <definedName name="add_line" localSheetId="29">[2]Electrical!#REF!</definedName>
    <definedName name="add_line" localSheetId="31">[2]Electrical!#REF!</definedName>
    <definedName name="add_line" localSheetId="32">[2]Electrical!#REF!</definedName>
    <definedName name="add_line" localSheetId="33">[2]Electrical!#REF!</definedName>
    <definedName name="add_line" localSheetId="35">[2]Electrical!#REF!</definedName>
    <definedName name="add_line" localSheetId="38">[2]Electrical!#REF!</definedName>
    <definedName name="add_line" localSheetId="40">[2]Electrical!#REF!</definedName>
    <definedName name="add_line" localSheetId="41">[2]Electrical!#REF!</definedName>
    <definedName name="add_line" localSheetId="43">[2]Electrical!#REF!</definedName>
    <definedName name="add_line" localSheetId="44">[2]Electrical!#REF!</definedName>
    <definedName name="add_line" localSheetId="45">[2]Electrical!#REF!</definedName>
    <definedName name="add_line" localSheetId="46">[2]Electrical!#REF!</definedName>
    <definedName name="add_line" localSheetId="47">[2]Electrical!#REF!</definedName>
    <definedName name="add_line">[2]Electrical!#REF!</definedName>
    <definedName name="add_line2" localSheetId="7">'[3]Base Build M&amp;E'!#REF!</definedName>
    <definedName name="add_line2" localSheetId="8">'[3]Base Build M&amp;E'!#REF!</definedName>
    <definedName name="add_line2" localSheetId="10">'[3]Base Build M&amp;E'!#REF!</definedName>
    <definedName name="add_line2" localSheetId="12">'[3]Base Build M&amp;E'!#REF!</definedName>
    <definedName name="add_line2" localSheetId="14">'[3]Base Build M&amp;E'!#REF!</definedName>
    <definedName name="add_line2" localSheetId="16">'[3]Base Build M&amp;E'!#REF!</definedName>
    <definedName name="add_line2" localSheetId="18">'[3]Base Build M&amp;E'!#REF!</definedName>
    <definedName name="add_line2" localSheetId="20">'[3]Base Build M&amp;E'!#REF!</definedName>
    <definedName name="add_line2" localSheetId="22">'[3]Base Build M&amp;E'!#REF!</definedName>
    <definedName name="add_line2" localSheetId="24">'[3]Base Build M&amp;E'!#REF!</definedName>
    <definedName name="add_line2" localSheetId="26">'[3]Base Build M&amp;E'!#REF!</definedName>
    <definedName name="add_line2" localSheetId="29">'[3]Base Build M&amp;E'!#REF!</definedName>
    <definedName name="add_line2" localSheetId="31">'[3]Base Build M&amp;E'!#REF!</definedName>
    <definedName name="add_line2" localSheetId="32">'[3]Base Build M&amp;E'!#REF!</definedName>
    <definedName name="add_line2" localSheetId="33">'[3]Base Build M&amp;E'!#REF!</definedName>
    <definedName name="add_line2" localSheetId="35">'[3]Base Build M&amp;E'!#REF!</definedName>
    <definedName name="add_line2" localSheetId="38">'[3]Base Build M&amp;E'!#REF!</definedName>
    <definedName name="add_line2" localSheetId="40">'[3]Base Build M&amp;E'!#REF!</definedName>
    <definedName name="add_line2" localSheetId="41">'[3]Base Build M&amp;E'!#REF!</definedName>
    <definedName name="add_line2" localSheetId="43">'[3]Base Build M&amp;E'!#REF!</definedName>
    <definedName name="add_line2" localSheetId="44">'[3]Base Build M&amp;E'!#REF!</definedName>
    <definedName name="add_line2" localSheetId="45">'[3]Base Build M&amp;E'!#REF!</definedName>
    <definedName name="add_line2" localSheetId="46">'[3]Base Build M&amp;E'!#REF!</definedName>
    <definedName name="add_line2" localSheetId="47">'[3]Base Build M&amp;E'!#REF!</definedName>
    <definedName name="add_line2">'[3]Base Build M&amp;E'!#REF!</definedName>
    <definedName name="bc" localSheetId="7">#REF!</definedName>
    <definedName name="bc" localSheetId="8">#REF!</definedName>
    <definedName name="bc" localSheetId="10">#REF!</definedName>
    <definedName name="bc" localSheetId="12">#REF!</definedName>
    <definedName name="bc" localSheetId="14">#REF!</definedName>
    <definedName name="bc" localSheetId="16">#REF!</definedName>
    <definedName name="bc" localSheetId="18">#REF!</definedName>
    <definedName name="bc" localSheetId="20">#REF!</definedName>
    <definedName name="bc" localSheetId="22">#REF!</definedName>
    <definedName name="bc" localSheetId="24">#REF!</definedName>
    <definedName name="bc" localSheetId="26">#REF!</definedName>
    <definedName name="bc" localSheetId="29">#REF!</definedName>
    <definedName name="bc" localSheetId="31">#REF!</definedName>
    <definedName name="bc" localSheetId="32">#REF!</definedName>
    <definedName name="bc" localSheetId="33">#REF!</definedName>
    <definedName name="bc" localSheetId="35">#REF!</definedName>
    <definedName name="bc" localSheetId="38">#REF!</definedName>
    <definedName name="bc" localSheetId="40">#REF!</definedName>
    <definedName name="bc" localSheetId="41">#REF!</definedName>
    <definedName name="bc" localSheetId="43">#REF!</definedName>
    <definedName name="bc" localSheetId="44">#REF!</definedName>
    <definedName name="bc" localSheetId="45">#REF!</definedName>
    <definedName name="bc" localSheetId="46">#REF!</definedName>
    <definedName name="bc" localSheetId="47">#REF!</definedName>
    <definedName name="bc">#REF!</definedName>
    <definedName name="bd" localSheetId="7">#REF!</definedName>
    <definedName name="bd" localSheetId="8">#REF!</definedName>
    <definedName name="bd" localSheetId="10">#REF!</definedName>
    <definedName name="bd" localSheetId="12">#REF!</definedName>
    <definedName name="bd" localSheetId="14">#REF!</definedName>
    <definedName name="bd" localSheetId="16">#REF!</definedName>
    <definedName name="bd" localSheetId="18">#REF!</definedName>
    <definedName name="bd" localSheetId="20">#REF!</definedName>
    <definedName name="bd" localSheetId="22">#REF!</definedName>
    <definedName name="bd" localSheetId="24">#REF!</definedName>
    <definedName name="bd" localSheetId="26">#REF!</definedName>
    <definedName name="bd" localSheetId="29">#REF!</definedName>
    <definedName name="bd" localSheetId="31">#REF!</definedName>
    <definedName name="bd" localSheetId="32">#REF!</definedName>
    <definedName name="bd" localSheetId="33">#REF!</definedName>
    <definedName name="bd" localSheetId="35">#REF!</definedName>
    <definedName name="bd" localSheetId="38">#REF!</definedName>
    <definedName name="bd" localSheetId="40">#REF!</definedName>
    <definedName name="bd" localSheetId="41">#REF!</definedName>
    <definedName name="bd" localSheetId="43">#REF!</definedName>
    <definedName name="bd" localSheetId="44">#REF!</definedName>
    <definedName name="bd" localSheetId="45">#REF!</definedName>
    <definedName name="bd" localSheetId="46">#REF!</definedName>
    <definedName name="bd" localSheetId="47">#REF!</definedName>
    <definedName name="bd">#REF!</definedName>
    <definedName name="bf" localSheetId="7">#REF!</definedName>
    <definedName name="bf" localSheetId="8">#REF!</definedName>
    <definedName name="bf" localSheetId="10">#REF!</definedName>
    <definedName name="bf" localSheetId="12">#REF!</definedName>
    <definedName name="bf" localSheetId="14">#REF!</definedName>
    <definedName name="bf" localSheetId="16">#REF!</definedName>
    <definedName name="bf" localSheetId="18">#REF!</definedName>
    <definedName name="bf" localSheetId="20">#REF!</definedName>
    <definedName name="bf" localSheetId="22">#REF!</definedName>
    <definedName name="bf" localSheetId="24">#REF!</definedName>
    <definedName name="bf" localSheetId="26">#REF!</definedName>
    <definedName name="bf" localSheetId="29">#REF!</definedName>
    <definedName name="bf" localSheetId="31">#REF!</definedName>
    <definedName name="bf" localSheetId="32">#REF!</definedName>
    <definedName name="bf" localSheetId="33">#REF!</definedName>
    <definedName name="bf" localSheetId="35">#REF!</definedName>
    <definedName name="bf" localSheetId="38">#REF!</definedName>
    <definedName name="bf" localSheetId="40">#REF!</definedName>
    <definedName name="bf" localSheetId="41">#REF!</definedName>
    <definedName name="bf" localSheetId="43">#REF!</definedName>
    <definedName name="bf" localSheetId="44">#REF!</definedName>
    <definedName name="bf" localSheetId="45">#REF!</definedName>
    <definedName name="bf" localSheetId="46">#REF!</definedName>
    <definedName name="bf" localSheetId="47">#REF!</definedName>
    <definedName name="bf">#REF!</definedName>
    <definedName name="bw" localSheetId="7">#REF!</definedName>
    <definedName name="bw" localSheetId="8">#REF!</definedName>
    <definedName name="bw" localSheetId="10">#REF!</definedName>
    <definedName name="bw" localSheetId="12">#REF!</definedName>
    <definedName name="bw" localSheetId="14">#REF!</definedName>
    <definedName name="bw" localSheetId="16">#REF!</definedName>
    <definedName name="bw" localSheetId="18">#REF!</definedName>
    <definedName name="bw" localSheetId="20">#REF!</definedName>
    <definedName name="bw" localSheetId="22">#REF!</definedName>
    <definedName name="bw" localSheetId="24">#REF!</definedName>
    <definedName name="bw" localSheetId="26">#REF!</definedName>
    <definedName name="bw" localSheetId="29">#REF!</definedName>
    <definedName name="bw" localSheetId="31">#REF!</definedName>
    <definedName name="bw" localSheetId="32">#REF!</definedName>
    <definedName name="bw" localSheetId="33">#REF!</definedName>
    <definedName name="bw" localSheetId="35">#REF!</definedName>
    <definedName name="bw" localSheetId="38">#REF!</definedName>
    <definedName name="bw" localSheetId="40">#REF!</definedName>
    <definedName name="bw" localSheetId="41">#REF!</definedName>
    <definedName name="bw" localSheetId="43">#REF!</definedName>
    <definedName name="bw" localSheetId="44">#REF!</definedName>
    <definedName name="bw" localSheetId="45">#REF!</definedName>
    <definedName name="bw" localSheetId="46">#REF!</definedName>
    <definedName name="bw" localSheetId="47">#REF!</definedName>
    <definedName name="bw">#REF!</definedName>
    <definedName name="cd" localSheetId="7">#REF!</definedName>
    <definedName name="cd" localSheetId="8">#REF!</definedName>
    <definedName name="cd" localSheetId="10">#REF!</definedName>
    <definedName name="cd" localSheetId="12">#REF!</definedName>
    <definedName name="cd" localSheetId="14">#REF!</definedName>
    <definedName name="cd" localSheetId="16">#REF!</definedName>
    <definedName name="cd" localSheetId="18">#REF!</definedName>
    <definedName name="cd" localSheetId="20">#REF!</definedName>
    <definedName name="cd" localSheetId="22">#REF!</definedName>
    <definedName name="cd" localSheetId="24">#REF!</definedName>
    <definedName name="cd" localSheetId="26">#REF!</definedName>
    <definedName name="cd" localSheetId="29">#REF!</definedName>
    <definedName name="cd" localSheetId="31">#REF!</definedName>
    <definedName name="cd" localSheetId="32">#REF!</definedName>
    <definedName name="cd" localSheetId="33">#REF!</definedName>
    <definedName name="cd" localSheetId="35">#REF!</definedName>
    <definedName name="cd" localSheetId="38">#REF!</definedName>
    <definedName name="cd" localSheetId="40">#REF!</definedName>
    <definedName name="cd" localSheetId="41">#REF!</definedName>
    <definedName name="cd" localSheetId="43">#REF!</definedName>
    <definedName name="cd" localSheetId="44">#REF!</definedName>
    <definedName name="cd" localSheetId="45">#REF!</definedName>
    <definedName name="cd" localSheetId="46">#REF!</definedName>
    <definedName name="cd" localSheetId="47">#REF!</definedName>
    <definedName name="cd">#REF!</definedName>
    <definedName name="comments" localSheetId="25">[4]Lists!$B$1:$B$6</definedName>
    <definedName name="comments" localSheetId="42">[4]Lists!$B$1:$B$6</definedName>
    <definedName name="comments">[5]Lists!$B$1:$B$6</definedName>
    <definedName name="csa" localSheetId="25">'[6]Contract Sum Analysis'!$A$5:$A$25</definedName>
    <definedName name="csa" localSheetId="42">'[6]Contract Sum Analysis'!$A$5:$A$25</definedName>
    <definedName name="csa">'[5]Contract Sum Analysis'!$A$5:$A$65</definedName>
    <definedName name="ctpi" localSheetId="7">'[7]Risk Analysis'!#REF!</definedName>
    <definedName name="ctpi" localSheetId="8">'[7]Risk Analysis'!#REF!</definedName>
    <definedName name="ctpi" localSheetId="10">'[7]Risk Analysis'!#REF!</definedName>
    <definedName name="ctpi" localSheetId="12">'[7]Risk Analysis'!#REF!</definedName>
    <definedName name="ctpi" localSheetId="14">'[7]Risk Analysis'!#REF!</definedName>
    <definedName name="ctpi" localSheetId="16">'[7]Risk Analysis'!#REF!</definedName>
    <definedName name="ctpi" localSheetId="18">'[7]Risk Analysis'!#REF!</definedName>
    <definedName name="ctpi" localSheetId="20">'[7]Risk Analysis'!#REF!</definedName>
    <definedName name="ctpi" localSheetId="22">'[7]Risk Analysis'!#REF!</definedName>
    <definedName name="ctpi" localSheetId="24">'[7]Risk Analysis'!#REF!</definedName>
    <definedName name="ctpi" localSheetId="26">'[7]Risk Analysis'!#REF!</definedName>
    <definedName name="ctpi" localSheetId="29">'[7]Risk Analysis'!#REF!</definedName>
    <definedName name="ctpi" localSheetId="31">'[7]Risk Analysis'!#REF!</definedName>
    <definedName name="ctpi" localSheetId="32">'[7]Risk Analysis'!#REF!</definedName>
    <definedName name="ctpi" localSheetId="33">'[7]Risk Analysis'!#REF!</definedName>
    <definedName name="ctpi" localSheetId="35">'[7]Risk Analysis'!#REF!</definedName>
    <definedName name="ctpi" localSheetId="38">'[7]Risk Analysis'!#REF!</definedName>
    <definedName name="ctpi" localSheetId="40">'[7]Risk Analysis'!#REF!</definedName>
    <definedName name="ctpi" localSheetId="41">'[7]Risk Analysis'!#REF!</definedName>
    <definedName name="ctpi" localSheetId="43">'[7]Risk Analysis'!#REF!</definedName>
    <definedName name="ctpi" localSheetId="44">'[7]Risk Analysis'!#REF!</definedName>
    <definedName name="ctpi" localSheetId="45">'[7]Risk Analysis'!#REF!</definedName>
    <definedName name="ctpi" localSheetId="46">'[7]Risk Analysis'!#REF!</definedName>
    <definedName name="ctpi" localSheetId="47">'[7]Risk Analysis'!#REF!</definedName>
    <definedName name="ctpi">'[7]Risk Analysis'!#REF!</definedName>
    <definedName name="cunt" localSheetId="7">[8]Summary!#REF!</definedName>
    <definedName name="cunt" localSheetId="8">[8]Summary!#REF!</definedName>
    <definedName name="cunt" localSheetId="10">[8]Summary!#REF!</definedName>
    <definedName name="cunt" localSheetId="12">[8]Summary!#REF!</definedName>
    <definedName name="cunt" localSheetId="14">[8]Summary!#REF!</definedName>
    <definedName name="cunt" localSheetId="16">[8]Summary!#REF!</definedName>
    <definedName name="cunt" localSheetId="18">[8]Summary!#REF!</definedName>
    <definedName name="cunt" localSheetId="20">[8]Summary!#REF!</definedName>
    <definedName name="cunt" localSheetId="22">[8]Summary!#REF!</definedName>
    <definedName name="cunt" localSheetId="24">[8]Summary!#REF!</definedName>
    <definedName name="cunt" localSheetId="26">[8]Summary!#REF!</definedName>
    <definedName name="cunt" localSheetId="29">[8]Summary!#REF!</definedName>
    <definedName name="cunt" localSheetId="31">[8]Summary!#REF!</definedName>
    <definedName name="cunt" localSheetId="32">[8]Summary!#REF!</definedName>
    <definedName name="cunt" localSheetId="33">[8]Summary!#REF!</definedName>
    <definedName name="cunt" localSheetId="35">[8]Summary!#REF!</definedName>
    <definedName name="cunt" localSheetId="38">[8]Summary!#REF!</definedName>
    <definedName name="cunt" localSheetId="40">[8]Summary!#REF!</definedName>
    <definedName name="cunt" localSheetId="41">[8]Summary!#REF!</definedName>
    <definedName name="cunt" localSheetId="43">[8]Summary!#REF!</definedName>
    <definedName name="cunt" localSheetId="44">[8]Summary!#REF!</definedName>
    <definedName name="cunt" localSheetId="45">[8]Summary!#REF!</definedName>
    <definedName name="cunt" localSheetId="46">[8]Summary!#REF!</definedName>
    <definedName name="cunt" localSheetId="47">[8]Summary!#REF!</definedName>
    <definedName name="cunt">[8]Summary!#REF!</definedName>
    <definedName name="dddd" localSheetId="7">'[1]Cash Flow'!#REF!</definedName>
    <definedName name="dddd" localSheetId="8">'[1]Cash Flow'!#REF!</definedName>
    <definedName name="dddd" localSheetId="10">'[1]Cash Flow'!#REF!</definedName>
    <definedName name="dddd" localSheetId="12">'[1]Cash Flow'!#REF!</definedName>
    <definedName name="dddd" localSheetId="14">'[1]Cash Flow'!#REF!</definedName>
    <definedName name="dddd" localSheetId="16">'[1]Cash Flow'!#REF!</definedName>
    <definedName name="dddd" localSheetId="18">'[1]Cash Flow'!#REF!</definedName>
    <definedName name="dddd" localSheetId="20">'[1]Cash Flow'!#REF!</definedName>
    <definedName name="dddd" localSheetId="22">'[1]Cash Flow'!#REF!</definedName>
    <definedName name="dddd" localSheetId="24">'[1]Cash Flow'!#REF!</definedName>
    <definedName name="dddd" localSheetId="26">'[1]Cash Flow'!#REF!</definedName>
    <definedName name="dddd" localSheetId="29">'[1]Cash Flow'!#REF!</definedName>
    <definedName name="dddd" localSheetId="31">'[1]Cash Flow'!#REF!</definedName>
    <definedName name="dddd" localSheetId="32">'[1]Cash Flow'!#REF!</definedName>
    <definedName name="dddd" localSheetId="33">'[1]Cash Flow'!#REF!</definedName>
    <definedName name="dddd" localSheetId="35">'[1]Cash Flow'!#REF!</definedName>
    <definedName name="dddd" localSheetId="38">'[1]Cash Flow'!#REF!</definedName>
    <definedName name="dddd" localSheetId="40">'[1]Cash Flow'!#REF!</definedName>
    <definedName name="dddd" localSheetId="41">'[1]Cash Flow'!#REF!</definedName>
    <definedName name="dddd" localSheetId="43">'[1]Cash Flow'!#REF!</definedName>
    <definedName name="dddd" localSheetId="44">'[1]Cash Flow'!#REF!</definedName>
    <definedName name="dddd" localSheetId="45">'[1]Cash Flow'!#REF!</definedName>
    <definedName name="dddd" localSheetId="46">'[1]Cash Flow'!#REF!</definedName>
    <definedName name="dddd" localSheetId="47">'[1]Cash Flow'!#REF!</definedName>
    <definedName name="dddd">'[1]Cash Flow'!#REF!</definedName>
    <definedName name="etpi" localSheetId="7">'[7]Risk Analysis'!#REF!</definedName>
    <definedName name="etpi" localSheetId="8">'[7]Risk Analysis'!#REF!</definedName>
    <definedName name="etpi" localSheetId="10">'[7]Risk Analysis'!#REF!</definedName>
    <definedName name="etpi" localSheetId="12">'[7]Risk Analysis'!#REF!</definedName>
    <definedName name="etpi" localSheetId="14">'[7]Risk Analysis'!#REF!</definedName>
    <definedName name="etpi" localSheetId="16">'[7]Risk Analysis'!#REF!</definedName>
    <definedName name="etpi" localSheetId="18">'[7]Risk Analysis'!#REF!</definedName>
    <definedName name="etpi" localSheetId="20">'[7]Risk Analysis'!#REF!</definedName>
    <definedName name="etpi" localSheetId="22">'[7]Risk Analysis'!#REF!</definedName>
    <definedName name="etpi" localSheetId="24">'[7]Risk Analysis'!#REF!</definedName>
    <definedName name="etpi" localSheetId="26">'[7]Risk Analysis'!#REF!</definedName>
    <definedName name="etpi" localSheetId="29">'[7]Risk Analysis'!#REF!</definedName>
    <definedName name="etpi" localSheetId="31">'[7]Risk Analysis'!#REF!</definedName>
    <definedName name="etpi" localSheetId="32">'[7]Risk Analysis'!#REF!</definedName>
    <definedName name="etpi" localSheetId="33">'[7]Risk Analysis'!#REF!</definedName>
    <definedName name="etpi" localSheetId="35">'[7]Risk Analysis'!#REF!</definedName>
    <definedName name="etpi" localSheetId="38">'[7]Risk Analysis'!#REF!</definedName>
    <definedName name="etpi" localSheetId="40">'[7]Risk Analysis'!#REF!</definedName>
    <definedName name="etpi" localSheetId="41">'[7]Risk Analysis'!#REF!</definedName>
    <definedName name="etpi" localSheetId="43">'[7]Risk Analysis'!#REF!</definedName>
    <definedName name="etpi" localSheetId="44">'[7]Risk Analysis'!#REF!</definedName>
    <definedName name="etpi" localSheetId="45">'[7]Risk Analysis'!#REF!</definedName>
    <definedName name="etpi" localSheetId="46">'[7]Risk Analysis'!#REF!</definedName>
    <definedName name="etpi" localSheetId="47">'[7]Risk Analysis'!#REF!</definedName>
    <definedName name="etpi">'[7]Risk Analysis'!#REF!</definedName>
    <definedName name="fd" localSheetId="7" hidden="1">#REF!</definedName>
    <definedName name="fd" localSheetId="8" hidden="1">#REF!</definedName>
    <definedName name="fd" localSheetId="10" hidden="1">#REF!</definedName>
    <definedName name="fd" localSheetId="12" hidden="1">#REF!</definedName>
    <definedName name="fd" localSheetId="14" hidden="1">#REF!</definedName>
    <definedName name="fd" localSheetId="16" hidden="1">#REF!</definedName>
    <definedName name="fd" localSheetId="18" hidden="1">#REF!</definedName>
    <definedName name="fd" localSheetId="20" hidden="1">#REF!</definedName>
    <definedName name="fd" localSheetId="22" hidden="1">#REF!</definedName>
    <definedName name="fd" localSheetId="24" hidden="1">#REF!</definedName>
    <definedName name="fd" localSheetId="26" hidden="1">#REF!</definedName>
    <definedName name="fd" localSheetId="29" hidden="1">#REF!</definedName>
    <definedName name="fd" localSheetId="31" hidden="1">#REF!</definedName>
    <definedName name="fd" localSheetId="32" hidden="1">#REF!</definedName>
    <definedName name="fd" localSheetId="33" hidden="1">#REF!</definedName>
    <definedName name="fd" localSheetId="35" hidden="1">#REF!</definedName>
    <definedName name="fd" localSheetId="38" hidden="1">#REF!</definedName>
    <definedName name="fd" localSheetId="40" hidden="1">#REF!</definedName>
    <definedName name="fd" localSheetId="41" hidden="1">#REF!</definedName>
    <definedName name="fd" localSheetId="43" hidden="1">#REF!</definedName>
    <definedName name="fd" localSheetId="44" hidden="1">#REF!</definedName>
    <definedName name="fd" localSheetId="45" hidden="1">#REF!</definedName>
    <definedName name="fd" localSheetId="46" hidden="1">#REF!</definedName>
    <definedName name="fd" localSheetId="47" hidden="1">#REF!</definedName>
    <definedName name="fd" hidden="1">#REF!</definedName>
    <definedName name="go_end" localSheetId="7">#REF!</definedName>
    <definedName name="go_end" localSheetId="8">#REF!</definedName>
    <definedName name="go_end" localSheetId="10">#REF!</definedName>
    <definedName name="go_end" localSheetId="12">#REF!</definedName>
    <definedName name="go_end" localSheetId="14">#REF!</definedName>
    <definedName name="go_end" localSheetId="16">#REF!</definedName>
    <definedName name="go_end" localSheetId="18">#REF!</definedName>
    <definedName name="go_end" localSheetId="20">#REF!</definedName>
    <definedName name="go_end" localSheetId="22">#REF!</definedName>
    <definedName name="go_end" localSheetId="24">#REF!</definedName>
    <definedName name="go_end" localSheetId="26">#REF!</definedName>
    <definedName name="go_end" localSheetId="29">#REF!</definedName>
    <definedName name="go_end" localSheetId="31">#REF!</definedName>
    <definedName name="go_end" localSheetId="32">#REF!</definedName>
    <definedName name="go_end" localSheetId="33">#REF!</definedName>
    <definedName name="go_end" localSheetId="35">#REF!</definedName>
    <definedName name="go_end" localSheetId="38">#REF!</definedName>
    <definedName name="go_end" localSheetId="40">#REF!</definedName>
    <definedName name="go_end" localSheetId="41">#REF!</definedName>
    <definedName name="go_end" localSheetId="43">#REF!</definedName>
    <definedName name="go_end" localSheetId="44">#REF!</definedName>
    <definedName name="go_end" localSheetId="45">#REF!</definedName>
    <definedName name="go_end" localSheetId="46">#REF!</definedName>
    <definedName name="go_end" localSheetId="47">#REF!</definedName>
    <definedName name="go_end">#REF!</definedName>
    <definedName name="go_top" localSheetId="7">#REF!</definedName>
    <definedName name="go_top" localSheetId="8">#REF!</definedName>
    <definedName name="go_top" localSheetId="10">#REF!</definedName>
    <definedName name="go_top" localSheetId="12">#REF!</definedName>
    <definedName name="go_top" localSheetId="14">#REF!</definedName>
    <definedName name="go_top" localSheetId="16">#REF!</definedName>
    <definedName name="go_top" localSheetId="18">#REF!</definedName>
    <definedName name="go_top" localSheetId="20">#REF!</definedName>
    <definedName name="go_top" localSheetId="22">#REF!</definedName>
    <definedName name="go_top" localSheetId="24">#REF!</definedName>
    <definedName name="go_top" localSheetId="26">#REF!</definedName>
    <definedName name="go_top" localSheetId="29">#REF!</definedName>
    <definedName name="go_top" localSheetId="31">#REF!</definedName>
    <definedName name="go_top" localSheetId="32">#REF!</definedName>
    <definedName name="go_top" localSheetId="33">#REF!</definedName>
    <definedName name="go_top" localSheetId="35">#REF!</definedName>
    <definedName name="go_top" localSheetId="38">#REF!</definedName>
    <definedName name="go_top" localSheetId="40">#REF!</definedName>
    <definedName name="go_top" localSheetId="41">#REF!</definedName>
    <definedName name="go_top" localSheetId="43">#REF!</definedName>
    <definedName name="go_top" localSheetId="44">#REF!</definedName>
    <definedName name="go_top" localSheetId="45">#REF!</definedName>
    <definedName name="go_top" localSheetId="46">#REF!</definedName>
    <definedName name="go_top" localSheetId="47">#REF!</definedName>
    <definedName name="go_top">#REF!</definedName>
    <definedName name="guyj" localSheetId="7">'[1]Cash Flow'!#REF!</definedName>
    <definedName name="guyj" localSheetId="8">'[1]Cash Flow'!#REF!</definedName>
    <definedName name="guyj" localSheetId="10">'[1]Cash Flow'!#REF!</definedName>
    <definedName name="guyj" localSheetId="12">'[1]Cash Flow'!#REF!</definedName>
    <definedName name="guyj" localSheetId="14">'[1]Cash Flow'!#REF!</definedName>
    <definedName name="guyj" localSheetId="16">'[1]Cash Flow'!#REF!</definedName>
    <definedName name="guyj" localSheetId="18">'[1]Cash Flow'!#REF!</definedName>
    <definedName name="guyj" localSheetId="20">'[1]Cash Flow'!#REF!</definedName>
    <definedName name="guyj" localSheetId="22">'[1]Cash Flow'!#REF!</definedName>
    <definedName name="guyj" localSheetId="24">'[1]Cash Flow'!#REF!</definedName>
    <definedName name="guyj" localSheetId="26">'[1]Cash Flow'!#REF!</definedName>
    <definedName name="guyj" localSheetId="29">'[1]Cash Flow'!#REF!</definedName>
    <definedName name="guyj" localSheetId="31">'[1]Cash Flow'!#REF!</definedName>
    <definedName name="guyj" localSheetId="32">'[1]Cash Flow'!#REF!</definedName>
    <definedName name="guyj" localSheetId="33">'[1]Cash Flow'!#REF!</definedName>
    <definedName name="guyj" localSheetId="35">'[1]Cash Flow'!#REF!</definedName>
    <definedName name="guyj" localSheetId="38">'[1]Cash Flow'!#REF!</definedName>
    <definedName name="guyj" localSheetId="40">'[1]Cash Flow'!#REF!</definedName>
    <definedName name="guyj" localSheetId="41">'[1]Cash Flow'!#REF!</definedName>
    <definedName name="guyj" localSheetId="43">'[1]Cash Flow'!#REF!</definedName>
    <definedName name="guyj" localSheetId="44">'[1]Cash Flow'!#REF!</definedName>
    <definedName name="guyj" localSheetId="45">'[1]Cash Flow'!#REF!</definedName>
    <definedName name="guyj" localSheetId="46">'[1]Cash Flow'!#REF!</definedName>
    <definedName name="guyj" localSheetId="47">'[1]Cash Flow'!#REF!</definedName>
    <definedName name="guyj">'[1]Cash Flow'!#REF!</definedName>
    <definedName name="hidden_columns">[2]Electrical!$J$1:$J$65536,[2]Electrical!$H$1:$H$65536,[2]Electrical!$G$1:$G$65536,[2]Electrical!$F$1:$F$65536,[2]Electrical!$D$1:$D$65536</definedName>
    <definedName name="info" localSheetId="42">#REF!</definedName>
    <definedName name="info" localSheetId="16">#REF!</definedName>
    <definedName name="info" localSheetId="35">#REF!</definedName>
    <definedName name="info" localSheetId="38">#REF!</definedName>
    <definedName name="info" localSheetId="40">#REF!</definedName>
    <definedName name="info">#REF!</definedName>
    <definedName name="kk" localSheetId="7" hidden="1">#REF!</definedName>
    <definedName name="kk" localSheetId="8" hidden="1">#REF!</definedName>
    <definedName name="kk" localSheetId="10" hidden="1">#REF!</definedName>
    <definedName name="kk" localSheetId="12" hidden="1">#REF!</definedName>
    <definedName name="kk" localSheetId="14" hidden="1">#REF!</definedName>
    <definedName name="kk" localSheetId="16" hidden="1">#REF!</definedName>
    <definedName name="kk" localSheetId="18" hidden="1">#REF!</definedName>
    <definedName name="kk" localSheetId="20" hidden="1">#REF!</definedName>
    <definedName name="kk" localSheetId="22" hidden="1">#REF!</definedName>
    <definedName name="kk" localSheetId="24" hidden="1">#REF!</definedName>
    <definedName name="kk" localSheetId="26" hidden="1">#REF!</definedName>
    <definedName name="kk" localSheetId="29" hidden="1">#REF!</definedName>
    <definedName name="kk" localSheetId="31" hidden="1">#REF!</definedName>
    <definedName name="kk" localSheetId="32" hidden="1">#REF!</definedName>
    <definedName name="kk" localSheetId="33" hidden="1">#REF!</definedName>
    <definedName name="kk" localSheetId="35" hidden="1">#REF!</definedName>
    <definedName name="kk" localSheetId="38" hidden="1">#REF!</definedName>
    <definedName name="kk" localSheetId="40" hidden="1">#REF!</definedName>
    <definedName name="kk" localSheetId="41" hidden="1">#REF!</definedName>
    <definedName name="kk" localSheetId="43" hidden="1">#REF!</definedName>
    <definedName name="kk" localSheetId="44" hidden="1">#REF!</definedName>
    <definedName name="kk" localSheetId="45" hidden="1">#REF!</definedName>
    <definedName name="kk" localSheetId="46" hidden="1">#REF!</definedName>
    <definedName name="kk" localSheetId="47" hidden="1">#REF!</definedName>
    <definedName name="kk" hidden="1">#REF!</definedName>
    <definedName name="mainprint" localSheetId="7">#REF!</definedName>
    <definedName name="mainprint" localSheetId="8">#REF!</definedName>
    <definedName name="mainprint" localSheetId="10">#REF!</definedName>
    <definedName name="mainprint" localSheetId="12">#REF!</definedName>
    <definedName name="mainprint" localSheetId="14">#REF!</definedName>
    <definedName name="mainprint" localSheetId="16">#REF!</definedName>
    <definedName name="mainprint" localSheetId="18">#REF!</definedName>
    <definedName name="mainprint" localSheetId="20">#REF!</definedName>
    <definedName name="mainprint" localSheetId="22">#REF!</definedName>
    <definedName name="mainprint" localSheetId="24">#REF!</definedName>
    <definedName name="mainprint" localSheetId="26">#REF!</definedName>
    <definedName name="mainprint" localSheetId="29">#REF!</definedName>
    <definedName name="mainprint" localSheetId="31">#REF!</definedName>
    <definedName name="mainprint" localSheetId="32">#REF!</definedName>
    <definedName name="mainprint" localSheetId="33">#REF!</definedName>
    <definedName name="mainprint" localSheetId="35">#REF!</definedName>
    <definedName name="mainprint" localSheetId="38">#REF!</definedName>
    <definedName name="mainprint" localSheetId="40">#REF!</definedName>
    <definedName name="mainprint" localSheetId="41">#REF!</definedName>
    <definedName name="mainprint" localSheetId="43">#REF!</definedName>
    <definedName name="mainprint" localSheetId="44">#REF!</definedName>
    <definedName name="mainprint" localSheetId="45">#REF!</definedName>
    <definedName name="mainprint" localSheetId="46">#REF!</definedName>
    <definedName name="mainprint" localSheetId="47">#REF!</definedName>
    <definedName name="mainprint">#REF!</definedName>
    <definedName name="mat_analysis">'[6]Analysis by Codes'!$O$5:$T$70</definedName>
    <definedName name="mat_codes" localSheetId="25">'[6]Analysis by Codes'!$O$5:$O$70</definedName>
    <definedName name="mat_codes" localSheetId="42">'[6]Analysis by Codes'!$O$5:$O$70</definedName>
    <definedName name="mat_codes">'[5]Analysis by Codes'!$L$5:$L$64</definedName>
    <definedName name="mon" localSheetId="7">#REF!</definedName>
    <definedName name="mon" localSheetId="8">#REF!</definedName>
    <definedName name="mon" localSheetId="10">#REF!</definedName>
    <definedName name="mon" localSheetId="12">#REF!</definedName>
    <definedName name="mon" localSheetId="14">#REF!</definedName>
    <definedName name="mon" localSheetId="16">#REF!</definedName>
    <definedName name="mon" localSheetId="18">#REF!</definedName>
    <definedName name="mon" localSheetId="20">#REF!</definedName>
    <definedName name="mon" localSheetId="22">#REF!</definedName>
    <definedName name="mon" localSheetId="24">#REF!</definedName>
    <definedName name="mon" localSheetId="26">#REF!</definedName>
    <definedName name="mon" localSheetId="29">#REF!</definedName>
    <definedName name="mon" localSheetId="31">#REF!</definedName>
    <definedName name="mon" localSheetId="32">#REF!</definedName>
    <definedName name="mon" localSheetId="33">#REF!</definedName>
    <definedName name="mon" localSheetId="35">#REF!</definedName>
    <definedName name="mon" localSheetId="38">#REF!</definedName>
    <definedName name="mon" localSheetId="40">#REF!</definedName>
    <definedName name="mon" localSheetId="41">#REF!</definedName>
    <definedName name="mon" localSheetId="43">#REF!</definedName>
    <definedName name="mon" localSheetId="44">#REF!</definedName>
    <definedName name="mon" localSheetId="45">#REF!</definedName>
    <definedName name="mon" localSheetId="46">#REF!</definedName>
    <definedName name="mon" localSheetId="47">#REF!</definedName>
    <definedName name="mon">#REF!</definedName>
    <definedName name="Month" localSheetId="7">#REF!</definedName>
    <definedName name="Month" localSheetId="8">#REF!</definedName>
    <definedName name="Month" localSheetId="10">#REF!</definedName>
    <definedName name="Month" localSheetId="12">#REF!</definedName>
    <definedName name="Month" localSheetId="14">#REF!</definedName>
    <definedName name="Month" localSheetId="16">#REF!</definedName>
    <definedName name="Month" localSheetId="18">#REF!</definedName>
    <definedName name="Month" localSheetId="20">#REF!</definedName>
    <definedName name="Month" localSheetId="22">#REF!</definedName>
    <definedName name="Month" localSheetId="24">#REF!</definedName>
    <definedName name="Month" localSheetId="26">#REF!</definedName>
    <definedName name="Month" localSheetId="29">#REF!</definedName>
    <definedName name="Month" localSheetId="31">#REF!</definedName>
    <definedName name="Month" localSheetId="32">#REF!</definedName>
    <definedName name="Month" localSheetId="33">#REF!</definedName>
    <definedName name="Month" localSheetId="35">#REF!</definedName>
    <definedName name="Month" localSheetId="38">#REF!</definedName>
    <definedName name="Month" localSheetId="40">#REF!</definedName>
    <definedName name="Month" localSheetId="41">#REF!</definedName>
    <definedName name="Month" localSheetId="43">#REF!</definedName>
    <definedName name="Month" localSheetId="44">#REF!</definedName>
    <definedName name="Month" localSheetId="45">#REF!</definedName>
    <definedName name="Month" localSheetId="46">#REF!</definedName>
    <definedName name="Month" localSheetId="47">#REF!</definedName>
    <definedName name="Month">#REF!</definedName>
    <definedName name="Paving2">'[9]KeyQuants - Marina'!$T$275</definedName>
    <definedName name="period" localSheetId="7">#REF!</definedName>
    <definedName name="period" localSheetId="8">#REF!</definedName>
    <definedName name="period" localSheetId="10">#REF!</definedName>
    <definedName name="period" localSheetId="12">#REF!</definedName>
    <definedName name="period" localSheetId="14">#REF!</definedName>
    <definedName name="period" localSheetId="16">#REF!</definedName>
    <definedName name="period" localSheetId="18">#REF!</definedName>
    <definedName name="period" localSheetId="20">#REF!</definedName>
    <definedName name="period" localSheetId="22">#REF!</definedName>
    <definedName name="period" localSheetId="24">#REF!</definedName>
    <definedName name="period" localSheetId="26">#REF!</definedName>
    <definedName name="period" localSheetId="29">#REF!</definedName>
    <definedName name="period" localSheetId="31">#REF!</definedName>
    <definedName name="period" localSheetId="32">#REF!</definedName>
    <definedName name="period" localSheetId="33">#REF!</definedName>
    <definedName name="period" localSheetId="35">#REF!</definedName>
    <definedName name="period" localSheetId="38">#REF!</definedName>
    <definedName name="period" localSheetId="40">#REF!</definedName>
    <definedName name="period" localSheetId="41">#REF!</definedName>
    <definedName name="period" localSheetId="43">#REF!</definedName>
    <definedName name="period" localSheetId="44">#REF!</definedName>
    <definedName name="period" localSheetId="45">#REF!</definedName>
    <definedName name="period" localSheetId="46">#REF!</definedName>
    <definedName name="period" localSheetId="47">#REF!</definedName>
    <definedName name="period">#REF!</definedName>
    <definedName name="_xlnm.Print_Area" localSheetId="9">'1.3 Prelims Pricing Schedul'!$A:$H</definedName>
    <definedName name="_xlnm.Print_Area" localSheetId="11">'1.4 Responsibility Matrix'!$A$1:$H$298</definedName>
    <definedName name="_xlnm.Print_Area" localSheetId="13">'2.1 Notes on Cost Plan'!$A$1:$H$51</definedName>
    <definedName name="_xlnm.Print_Area" localSheetId="15">'2.2 Cost Plan Summary'!$A$1:$G$99</definedName>
    <definedName name="_xlnm.Print_Area" localSheetId="17">'2.3 dayworks'!$A$1:$H$224</definedName>
    <definedName name="_xlnm.Print_Area" localSheetId="19">'3.1 CSA-Work Packages'!$A$1:$H$96</definedName>
    <definedName name="_xlnm.Print_Area" localSheetId="21">'4. Main Summary'!$A:$G</definedName>
    <definedName name="_xlnm.Print_Area" localSheetId="23">'5. Form of Tender'!$A$1:$I$112</definedName>
    <definedName name="_xlnm.Print_Area" localSheetId="25">'A. Register'!$A$1:$H$87</definedName>
    <definedName name="_xlnm.Print_Area" localSheetId="28">'B. 2 Contract Amendments'!$A$1:$G$25</definedName>
    <definedName name="_xlnm.Print_Area" localSheetId="27">'B.1 Contract '!$A$1:$G$18</definedName>
    <definedName name="_xlnm.Print_Area" localSheetId="30">'C. Warranties'!$A$1:$G$34</definedName>
    <definedName name="_xlnm.Print_Area" localSheetId="4">Content!$A$1:$E$87</definedName>
    <definedName name="_xlnm.Print_Area" localSheetId="42">'cost plan'!$A$1:$H$448</definedName>
    <definedName name="_xlnm.Print_Area" localSheetId="34">'D. PCSA'!$A$1:$G$18</definedName>
    <definedName name="_xlnm.Print_Area" localSheetId="36">'D1 PCSA Pricing Sched '!$A:$H</definedName>
    <definedName name="_xlnm.Print_Area" localSheetId="37">'D1 PCSA Pricing Sched PR'!$A$1:$H$135</definedName>
    <definedName name="_xlnm.Print_Area" localSheetId="39">'D2 PCSA Form of Tender'!$A$1:$I$110</definedName>
    <definedName name="_xlnm.Print_Area" localSheetId="5">'Fly1.1'!$A$1:$F$6</definedName>
    <definedName name="_xlnm.Print_Area" localSheetId="7">'Fly1.2'!$A$1:$F$6</definedName>
    <definedName name="_xlnm.Print_Area" localSheetId="8">'Fly1.3'!$A$1:$F$6</definedName>
    <definedName name="_xlnm.Print_Area" localSheetId="10">'Fly1.4'!$A$1:$F$6</definedName>
    <definedName name="_xlnm.Print_Area" localSheetId="12">'Fly2.1'!$A$1:$F$6</definedName>
    <definedName name="_xlnm.Print_Area" localSheetId="14">'Fly2.2'!$A$1:$F$6</definedName>
    <definedName name="_xlnm.Print_Area" localSheetId="16">'Fly2.3'!$A$1:$F$6</definedName>
    <definedName name="_xlnm.Print_Area" localSheetId="18">'Fly3.1'!$A$1:$F$6</definedName>
    <definedName name="_xlnm.Print_Area" localSheetId="20">'Fly4'!$A$1:$F$6</definedName>
    <definedName name="_xlnm.Print_Area" localSheetId="22">'Fly5'!$A$1:$F$6</definedName>
    <definedName name="_xlnm.Print_Area" localSheetId="24">FlyA!$A$1:$F$6</definedName>
    <definedName name="_xlnm.Print_Area" localSheetId="26">FlyB!$A$1:$F$6</definedName>
    <definedName name="_xlnm.Print_Area" localSheetId="29">FlyC!$A$1:$F$6</definedName>
    <definedName name="_xlnm.Print_Area" localSheetId="31">FlyC.1!$A$1:$F$6</definedName>
    <definedName name="_xlnm.Print_Area" localSheetId="32">FlyC.2!$A$1:$F$6</definedName>
    <definedName name="_xlnm.Print_Area" localSheetId="33">FlyD!$A$1:$F$6</definedName>
    <definedName name="_xlnm.Print_Area" localSheetId="35">FlyD.1!$A$1:$F$6</definedName>
    <definedName name="_xlnm.Print_Area" localSheetId="38">FlyD.2!$A$1:$F$6</definedName>
    <definedName name="_xlnm.Print_Area" localSheetId="40">FlyD.3!$A$1:$F$6</definedName>
    <definedName name="_xlnm.Print_Area" localSheetId="41">FlyE!$A$1:$F$6</definedName>
    <definedName name="_xlnm.Print_Area" localSheetId="43">FlyF!$A$1:$F$6</definedName>
    <definedName name="_xlnm.Print_Area" localSheetId="44">FlyG!$A$1:$F$6</definedName>
    <definedName name="_xlnm.Print_Area" localSheetId="45">FlyH!$A$1:$F$6</definedName>
    <definedName name="_xlnm.Print_Area" localSheetId="46">FlyI!$A$1:$F$6</definedName>
    <definedName name="_xlnm.Print_Area" localSheetId="47">FlyJ!$A$1:$F$6</definedName>
    <definedName name="_xlnm.Print_Area" localSheetId="2">'Front Cover (A4-P)'!$A$1:$C$45</definedName>
    <definedName name="_xlnm.Print_Area">#REF!</definedName>
    <definedName name="PRINT_AREA_MI" localSheetId="7">#REF!</definedName>
    <definedName name="PRINT_AREA_MI" localSheetId="8">#REF!</definedName>
    <definedName name="PRINT_AREA_MI" localSheetId="10">#REF!</definedName>
    <definedName name="PRINT_AREA_MI" localSheetId="12">#REF!</definedName>
    <definedName name="PRINT_AREA_MI" localSheetId="14">#REF!</definedName>
    <definedName name="PRINT_AREA_MI" localSheetId="16">#REF!</definedName>
    <definedName name="PRINT_AREA_MI" localSheetId="18">#REF!</definedName>
    <definedName name="PRINT_AREA_MI" localSheetId="20">#REF!</definedName>
    <definedName name="PRINT_AREA_MI" localSheetId="22">#REF!</definedName>
    <definedName name="PRINT_AREA_MI" localSheetId="24">#REF!</definedName>
    <definedName name="PRINT_AREA_MI" localSheetId="26">#REF!</definedName>
    <definedName name="PRINT_AREA_MI" localSheetId="29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5">#REF!</definedName>
    <definedName name="PRINT_AREA_MI" localSheetId="38">#REF!</definedName>
    <definedName name="PRINT_AREA_MI" localSheetId="40">#REF!</definedName>
    <definedName name="PRINT_AREA_MI" localSheetId="41">#REF!</definedName>
    <definedName name="PRINT_AREA_MI" localSheetId="43">#REF!</definedName>
    <definedName name="PRINT_AREA_MI" localSheetId="44">#REF!</definedName>
    <definedName name="PRINT_AREA_MI" localSheetId="45">#REF!</definedName>
    <definedName name="PRINT_AREA_MI" localSheetId="46">#REF!</definedName>
    <definedName name="PRINT_AREA_MI" localSheetId="47">#REF!</definedName>
    <definedName name="PRINT_AREA_MI">#REF!</definedName>
    <definedName name="print_buildups" localSheetId="7">#REF!</definedName>
    <definedName name="print_buildups" localSheetId="8">#REF!</definedName>
    <definedName name="print_buildups" localSheetId="10">#REF!</definedName>
    <definedName name="print_buildups" localSheetId="12">#REF!</definedName>
    <definedName name="print_buildups" localSheetId="14">#REF!</definedName>
    <definedName name="print_buildups" localSheetId="16">#REF!</definedName>
    <definedName name="print_buildups" localSheetId="18">#REF!</definedName>
    <definedName name="print_buildups" localSheetId="20">#REF!</definedName>
    <definedName name="print_buildups" localSheetId="22">#REF!</definedName>
    <definedName name="print_buildups" localSheetId="24">#REF!</definedName>
    <definedName name="print_buildups" localSheetId="26">#REF!</definedName>
    <definedName name="print_buildups" localSheetId="29">#REF!</definedName>
    <definedName name="print_buildups" localSheetId="31">#REF!</definedName>
    <definedName name="print_buildups" localSheetId="32">#REF!</definedName>
    <definedName name="print_buildups" localSheetId="33">#REF!</definedName>
    <definedName name="print_buildups" localSheetId="35">#REF!</definedName>
    <definedName name="print_buildups" localSheetId="38">#REF!</definedName>
    <definedName name="print_buildups" localSheetId="40">#REF!</definedName>
    <definedName name="print_buildups" localSheetId="41">#REF!</definedName>
    <definedName name="print_buildups" localSheetId="43">#REF!</definedName>
    <definedName name="print_buildups" localSheetId="44">#REF!</definedName>
    <definedName name="print_buildups" localSheetId="45">#REF!</definedName>
    <definedName name="print_buildups" localSheetId="46">#REF!</definedName>
    <definedName name="print_buildups" localSheetId="47">#REF!</definedName>
    <definedName name="print_buildups">#REF!</definedName>
    <definedName name="print_quote" localSheetId="7">#REF!</definedName>
    <definedName name="print_quote" localSheetId="8">#REF!</definedName>
    <definedName name="print_quote" localSheetId="10">#REF!</definedName>
    <definedName name="print_quote" localSheetId="12">#REF!</definedName>
    <definedName name="print_quote" localSheetId="14">#REF!</definedName>
    <definedName name="print_quote" localSheetId="16">#REF!</definedName>
    <definedName name="print_quote" localSheetId="18">#REF!</definedName>
    <definedName name="print_quote" localSheetId="20">#REF!</definedName>
    <definedName name="print_quote" localSheetId="22">#REF!</definedName>
    <definedName name="print_quote" localSheetId="24">#REF!</definedName>
    <definedName name="print_quote" localSheetId="26">#REF!</definedName>
    <definedName name="print_quote" localSheetId="29">#REF!</definedName>
    <definedName name="print_quote" localSheetId="31">#REF!</definedName>
    <definedName name="print_quote" localSheetId="32">#REF!</definedName>
    <definedName name="print_quote" localSheetId="33">#REF!</definedName>
    <definedName name="print_quote" localSheetId="35">#REF!</definedName>
    <definedName name="print_quote" localSheetId="38">#REF!</definedName>
    <definedName name="print_quote" localSheetId="40">#REF!</definedName>
    <definedName name="print_quote" localSheetId="41">#REF!</definedName>
    <definedName name="print_quote" localSheetId="43">#REF!</definedName>
    <definedName name="print_quote" localSheetId="44">#REF!</definedName>
    <definedName name="print_quote" localSheetId="45">#REF!</definedName>
    <definedName name="print_quote" localSheetId="46">#REF!</definedName>
    <definedName name="print_quote" localSheetId="47">#REF!</definedName>
    <definedName name="print_quote">#REF!</definedName>
    <definedName name="_xlnm.Print_Titles" localSheetId="9">'1.3 Prelims Pricing Schedul'!$1:$6</definedName>
    <definedName name="_xlnm.Print_Titles" localSheetId="11">'1.4 Responsibility Matrix'!$1:$6</definedName>
    <definedName name="_xlnm.Print_Titles" localSheetId="13">'2.1 Notes on Cost Plan'!$1:$6</definedName>
    <definedName name="_xlnm.Print_Titles" localSheetId="15">'2.2 Cost Plan Summary'!$1:$6</definedName>
    <definedName name="_xlnm.Print_Titles" localSheetId="17">'2.3 dayworks'!$1:$6</definedName>
    <definedName name="_xlnm.Print_Titles" localSheetId="19">'3.1 CSA-Work Packages'!$1:$5</definedName>
    <definedName name="_xlnm.Print_Titles" localSheetId="21">'4. Main Summary'!$1:$6</definedName>
    <definedName name="_xlnm.Print_Titles" localSheetId="23">'5. Form of Tender'!$1:$5</definedName>
    <definedName name="_xlnm.Print_Titles" localSheetId="25">'A. Register'!$1:$6</definedName>
    <definedName name="_xlnm.Print_Titles" localSheetId="4">Content!$1:$2</definedName>
    <definedName name="_xlnm.Print_Titles" localSheetId="42">'cost plan'!$1:$6</definedName>
    <definedName name="_xlnm.Print_Titles" localSheetId="36">'D1 PCSA Pricing Sched '!$1:$6</definedName>
    <definedName name="_xlnm.Print_Titles" localSheetId="37">'D1 PCSA Pricing Sched PR'!$1:$6</definedName>
    <definedName name="_xlnm.Print_Titles" localSheetId="39">'D2 PCSA Form of Tender'!$1:$5</definedName>
    <definedName name="_xlnm.Print_Titles" localSheetId="6">Flysheet!$1:$2</definedName>
    <definedName name="_xlnm.Print_Titles" localSheetId="3">Version!$4:$6</definedName>
    <definedName name="PROFIT_ANALYSIS" localSheetId="7">[2]Electrical!#REF!</definedName>
    <definedName name="PROFIT_ANALYSIS" localSheetId="8">[2]Electrical!#REF!</definedName>
    <definedName name="PROFIT_ANALYSIS" localSheetId="10">[2]Electrical!#REF!</definedName>
    <definedName name="PROFIT_ANALYSIS" localSheetId="12">[2]Electrical!#REF!</definedName>
    <definedName name="PROFIT_ANALYSIS" localSheetId="14">[2]Electrical!#REF!</definedName>
    <definedName name="PROFIT_ANALYSIS" localSheetId="16">[2]Electrical!#REF!</definedName>
    <definedName name="PROFIT_ANALYSIS" localSheetId="18">[2]Electrical!#REF!</definedName>
    <definedName name="PROFIT_ANALYSIS" localSheetId="20">[2]Electrical!#REF!</definedName>
    <definedName name="PROFIT_ANALYSIS" localSheetId="22">[2]Electrical!#REF!</definedName>
    <definedName name="PROFIT_ANALYSIS" localSheetId="24">[2]Electrical!#REF!</definedName>
    <definedName name="PROFIT_ANALYSIS" localSheetId="26">[2]Electrical!#REF!</definedName>
    <definedName name="PROFIT_ANALYSIS" localSheetId="29">[2]Electrical!#REF!</definedName>
    <definedName name="PROFIT_ANALYSIS" localSheetId="31">[2]Electrical!#REF!</definedName>
    <definedName name="PROFIT_ANALYSIS" localSheetId="32">[2]Electrical!#REF!</definedName>
    <definedName name="PROFIT_ANALYSIS" localSheetId="33">[2]Electrical!#REF!</definedName>
    <definedName name="PROFIT_ANALYSIS" localSheetId="35">[2]Electrical!#REF!</definedName>
    <definedName name="PROFIT_ANALYSIS" localSheetId="38">[2]Electrical!#REF!</definedName>
    <definedName name="PROFIT_ANALYSIS" localSheetId="40">[2]Electrical!#REF!</definedName>
    <definedName name="PROFIT_ANALYSIS" localSheetId="41">[2]Electrical!#REF!</definedName>
    <definedName name="PROFIT_ANALYSIS" localSheetId="43">[2]Electrical!#REF!</definedName>
    <definedName name="PROFIT_ANALYSIS" localSheetId="44">[2]Electrical!#REF!</definedName>
    <definedName name="PROFIT_ANALYSIS" localSheetId="45">[2]Electrical!#REF!</definedName>
    <definedName name="PROFIT_ANALYSIS" localSheetId="46">[2]Electrical!#REF!</definedName>
    <definedName name="PROFIT_ANALYSIS" localSheetId="47">[2]Electrical!#REF!</definedName>
    <definedName name="PROFIT_ANALYSIS">[2]Electrical!#REF!</definedName>
    <definedName name="Redundant1">'[10]3.1 Enabling Works'!#REF!</definedName>
    <definedName name="RoadOther">'[9]KeyQuants - Marina'!$T$253</definedName>
    <definedName name="ss" localSheetId="7" hidden="1">#REF!</definedName>
    <definedName name="ss" localSheetId="8" hidden="1">#REF!</definedName>
    <definedName name="ss" localSheetId="10" hidden="1">#REF!</definedName>
    <definedName name="ss" localSheetId="12" hidden="1">#REF!</definedName>
    <definedName name="ss" localSheetId="14" hidden="1">#REF!</definedName>
    <definedName name="ss" localSheetId="16" hidden="1">#REF!</definedName>
    <definedName name="ss" localSheetId="18" hidden="1">#REF!</definedName>
    <definedName name="ss" localSheetId="20" hidden="1">#REF!</definedName>
    <definedName name="ss" localSheetId="22" hidden="1">#REF!</definedName>
    <definedName name="ss" localSheetId="24" hidden="1">#REF!</definedName>
    <definedName name="ss" localSheetId="26" hidden="1">#REF!</definedName>
    <definedName name="ss" localSheetId="29" hidden="1">#REF!</definedName>
    <definedName name="ss" localSheetId="31" hidden="1">#REF!</definedName>
    <definedName name="ss" localSheetId="32" hidden="1">#REF!</definedName>
    <definedName name="ss" localSheetId="33" hidden="1">#REF!</definedName>
    <definedName name="ss" localSheetId="35" hidden="1">#REF!</definedName>
    <definedName name="ss" localSheetId="38" hidden="1">#REF!</definedName>
    <definedName name="ss" localSheetId="40" hidden="1">#REF!</definedName>
    <definedName name="ss" localSheetId="41" hidden="1">#REF!</definedName>
    <definedName name="ss" localSheetId="43" hidden="1">#REF!</definedName>
    <definedName name="ss" localSheetId="44" hidden="1">#REF!</definedName>
    <definedName name="ss" localSheetId="45" hidden="1">#REF!</definedName>
    <definedName name="ss" localSheetId="46" hidden="1">#REF!</definedName>
    <definedName name="ss" localSheetId="47" hidden="1">#REF!</definedName>
    <definedName name="ss" hidden="1">#REF!</definedName>
    <definedName name="stpi" localSheetId="7">'[7]Risk Analysis'!#REF!</definedName>
    <definedName name="stpi" localSheetId="8">'[7]Risk Analysis'!#REF!</definedName>
    <definedName name="stpi" localSheetId="10">'[7]Risk Analysis'!#REF!</definedName>
    <definedName name="stpi" localSheetId="12">'[7]Risk Analysis'!#REF!</definedName>
    <definedName name="stpi" localSheetId="14">'[7]Risk Analysis'!#REF!</definedName>
    <definedName name="stpi" localSheetId="16">'[7]Risk Analysis'!#REF!</definedName>
    <definedName name="stpi" localSheetId="18">'[7]Risk Analysis'!#REF!</definedName>
    <definedName name="stpi" localSheetId="20">'[7]Risk Analysis'!#REF!</definedName>
    <definedName name="stpi" localSheetId="22">'[7]Risk Analysis'!#REF!</definedName>
    <definedName name="stpi" localSheetId="24">'[7]Risk Analysis'!#REF!</definedName>
    <definedName name="stpi" localSheetId="26">'[7]Risk Analysis'!#REF!</definedName>
    <definedName name="stpi" localSheetId="29">'[7]Risk Analysis'!#REF!</definedName>
    <definedName name="stpi" localSheetId="31">'[7]Risk Analysis'!#REF!</definedName>
    <definedName name="stpi" localSheetId="32">'[7]Risk Analysis'!#REF!</definedName>
    <definedName name="stpi" localSheetId="33">'[7]Risk Analysis'!#REF!</definedName>
    <definedName name="stpi" localSheetId="35">'[7]Risk Analysis'!#REF!</definedName>
    <definedName name="stpi" localSheetId="38">'[7]Risk Analysis'!#REF!</definedName>
    <definedName name="stpi" localSheetId="40">'[7]Risk Analysis'!#REF!</definedName>
    <definedName name="stpi" localSheetId="41">'[7]Risk Analysis'!#REF!</definedName>
    <definedName name="stpi" localSheetId="43">'[7]Risk Analysis'!#REF!</definedName>
    <definedName name="stpi" localSheetId="44">'[7]Risk Analysis'!#REF!</definedName>
    <definedName name="stpi" localSheetId="45">'[7]Risk Analysis'!#REF!</definedName>
    <definedName name="stpi" localSheetId="46">'[7]Risk Analysis'!#REF!</definedName>
    <definedName name="stpi" localSheetId="47">'[7]Risk Analysis'!#REF!</definedName>
    <definedName name="stpi">'[7]Risk Analysis'!#REF!</definedName>
    <definedName name="sub_analysis">'[6]Analysis by Codes'!$A$5:$M$70</definedName>
    <definedName name="sub_codes" localSheetId="25">'[6]Analysis by Codes'!$A$5:$A$70</definedName>
    <definedName name="sub_codes" localSheetId="42">'[6]Analysis by Codes'!$A$5:$A$70</definedName>
    <definedName name="sub_codes">'[5]Analysis by Codes'!$A$5:$A$64</definedName>
    <definedName name="titles" localSheetId="7">#REF!</definedName>
    <definedName name="titles" localSheetId="8">#REF!</definedName>
    <definedName name="titles" localSheetId="10">#REF!</definedName>
    <definedName name="titles" localSheetId="12">#REF!</definedName>
    <definedName name="titles" localSheetId="14">#REF!</definedName>
    <definedName name="titles" localSheetId="16">#REF!</definedName>
    <definedName name="titles" localSheetId="18">#REF!</definedName>
    <definedName name="titles" localSheetId="20">#REF!</definedName>
    <definedName name="titles" localSheetId="22">#REF!</definedName>
    <definedName name="titles" localSheetId="24">#REF!</definedName>
    <definedName name="titles" localSheetId="26">#REF!</definedName>
    <definedName name="titles" localSheetId="29">#REF!</definedName>
    <definedName name="titles" localSheetId="31">#REF!</definedName>
    <definedName name="titles" localSheetId="32">#REF!</definedName>
    <definedName name="titles" localSheetId="33">#REF!</definedName>
    <definedName name="titles" localSheetId="35">#REF!</definedName>
    <definedName name="titles" localSheetId="38">#REF!</definedName>
    <definedName name="titles" localSheetId="40">#REF!</definedName>
    <definedName name="titles" localSheetId="41">#REF!</definedName>
    <definedName name="titles" localSheetId="43">#REF!</definedName>
    <definedName name="titles" localSheetId="44">#REF!</definedName>
    <definedName name="titles" localSheetId="45">#REF!</definedName>
    <definedName name="titles" localSheetId="46">#REF!</definedName>
    <definedName name="titles" localSheetId="47">#REF!</definedName>
    <definedName name="titles">#REF!</definedName>
    <definedName name="units" localSheetId="25">[4]Lists!$A$1:$A$11</definedName>
    <definedName name="units" localSheetId="42">[4]Lists!$A$1:$A$11</definedName>
    <definedName name="units">[5]Lists!$A$1:$A$11</definedName>
    <definedName name="vat" localSheetId="7">#REF!</definedName>
    <definedName name="vat" localSheetId="8">#REF!</definedName>
    <definedName name="vat" localSheetId="10">#REF!</definedName>
    <definedName name="vat" localSheetId="12">#REF!</definedName>
    <definedName name="vat" localSheetId="14">#REF!</definedName>
    <definedName name="vat" localSheetId="16">#REF!</definedName>
    <definedName name="vat" localSheetId="18">#REF!</definedName>
    <definedName name="vat" localSheetId="20">#REF!</definedName>
    <definedName name="vat" localSheetId="22">#REF!</definedName>
    <definedName name="vat" localSheetId="24">#REF!</definedName>
    <definedName name="vat" localSheetId="26">#REF!</definedName>
    <definedName name="vat" localSheetId="29">#REF!</definedName>
    <definedName name="vat" localSheetId="31">#REF!</definedName>
    <definedName name="vat" localSheetId="32">#REF!</definedName>
    <definedName name="vat" localSheetId="33">#REF!</definedName>
    <definedName name="vat" localSheetId="35">#REF!</definedName>
    <definedName name="vat" localSheetId="38">#REF!</definedName>
    <definedName name="vat" localSheetId="40">#REF!</definedName>
    <definedName name="vat" localSheetId="41">#REF!</definedName>
    <definedName name="vat" localSheetId="43">#REF!</definedName>
    <definedName name="vat" localSheetId="44">#REF!</definedName>
    <definedName name="vat" localSheetId="45">#REF!</definedName>
    <definedName name="vat" localSheetId="46">#REF!</definedName>
    <definedName name="vat" localSheetId="47">#REF!</definedName>
    <definedName name="vat">#REF!</definedName>
    <definedName name="wrn.ALL." hidden="1">{#N/A,#N/A,FALSE,"Sheet1"}</definedName>
    <definedName name="wrn.BQ." hidden="1">{#N/A,#N/A,FALSE,"Sheet1"}</definedName>
    <definedName name="wrn.DIMS." hidden="1">{#N/A,#N/A,FALSE,"Sheet1"}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5" i="79" l="1"/>
  <c r="H48" i="79"/>
  <c r="H92" i="79"/>
  <c r="A2" i="79"/>
  <c r="A1" i="79"/>
  <c r="N76" i="79"/>
  <c r="G76" i="79"/>
  <c r="O76" i="79" s="1"/>
  <c r="N75" i="79"/>
  <c r="G75" i="79"/>
  <c r="O75" i="79" s="1"/>
  <c r="N74" i="79"/>
  <c r="G74" i="79"/>
  <c r="H74" i="79" s="1"/>
  <c r="N73" i="79"/>
  <c r="G73" i="79"/>
  <c r="O73" i="79" s="1"/>
  <c r="N71" i="79"/>
  <c r="G71" i="79"/>
  <c r="O71" i="79" s="1"/>
  <c r="N70" i="79"/>
  <c r="G70" i="79"/>
  <c r="H70" i="79" s="1"/>
  <c r="N69" i="79"/>
  <c r="G69" i="79"/>
  <c r="H69" i="79" s="1"/>
  <c r="N68" i="79"/>
  <c r="G68" i="79"/>
  <c r="H68" i="79" s="1"/>
  <c r="N66" i="79"/>
  <c r="G66" i="79"/>
  <c r="H66" i="79" s="1"/>
  <c r="N65" i="79"/>
  <c r="G65" i="79"/>
  <c r="O65" i="79" s="1"/>
  <c r="N64" i="79"/>
  <c r="G64" i="79"/>
  <c r="H64" i="79" s="1"/>
  <c r="N63" i="79"/>
  <c r="G63" i="79"/>
  <c r="O63" i="79" s="1"/>
  <c r="N61" i="79"/>
  <c r="G61" i="79"/>
  <c r="O61" i="79" s="1"/>
  <c r="N60" i="79"/>
  <c r="G60" i="79"/>
  <c r="O60" i="79" s="1"/>
  <c r="N59" i="79"/>
  <c r="G59" i="79"/>
  <c r="H59" i="79" s="1"/>
  <c r="N58" i="79"/>
  <c r="G58" i="79"/>
  <c r="H58" i="79" s="1"/>
  <c r="N56" i="79"/>
  <c r="G56" i="79"/>
  <c r="O56" i="79" s="1"/>
  <c r="N55" i="79"/>
  <c r="G55" i="79"/>
  <c r="O55" i="79" s="1"/>
  <c r="N54" i="79"/>
  <c r="G54" i="79"/>
  <c r="O54" i="79" s="1"/>
  <c r="B54" i="79"/>
  <c r="B55" i="79" s="1"/>
  <c r="B56" i="79" s="1"/>
  <c r="B58" i="79" s="1"/>
  <c r="B59" i="79" s="1"/>
  <c r="B60" i="79" s="1"/>
  <c r="B61" i="79" s="1"/>
  <c r="B63" i="79" s="1"/>
  <c r="B64" i="79" s="1"/>
  <c r="B65" i="79" s="1"/>
  <c r="B66" i="79" s="1"/>
  <c r="B68" i="79" s="1"/>
  <c r="B69" i="79" s="1"/>
  <c r="B70" i="79" s="1"/>
  <c r="B71" i="79" s="1"/>
  <c r="B73" i="79" s="1"/>
  <c r="B74" i="79" s="1"/>
  <c r="B75" i="79" s="1"/>
  <c r="B76" i="79" s="1"/>
  <c r="N53" i="79"/>
  <c r="G53" i="79"/>
  <c r="O53" i="79" s="1"/>
  <c r="N46" i="79"/>
  <c r="G46" i="79"/>
  <c r="O46" i="79" s="1"/>
  <c r="N45" i="79"/>
  <c r="G45" i="79"/>
  <c r="O45" i="79" s="1"/>
  <c r="N44" i="79"/>
  <c r="G44" i="79"/>
  <c r="O44" i="79" s="1"/>
  <c r="N43" i="79"/>
  <c r="G43" i="79"/>
  <c r="O43" i="79" s="1"/>
  <c r="N42" i="79"/>
  <c r="G42" i="79"/>
  <c r="H42" i="79" s="1"/>
  <c r="N41" i="79"/>
  <c r="G41" i="79"/>
  <c r="O41" i="79" s="1"/>
  <c r="N40" i="79"/>
  <c r="G40" i="79"/>
  <c r="H40" i="79" s="1"/>
  <c r="N39" i="79"/>
  <c r="G39" i="79"/>
  <c r="O39" i="79" s="1"/>
  <c r="N38" i="79"/>
  <c r="G38" i="79"/>
  <c r="H38" i="79" s="1"/>
  <c r="N37" i="79"/>
  <c r="G37" i="79"/>
  <c r="O37" i="79" s="1"/>
  <c r="N36" i="79"/>
  <c r="G36" i="79"/>
  <c r="O36" i="79" s="1"/>
  <c r="N35" i="79"/>
  <c r="G35" i="79"/>
  <c r="O35" i="79" s="1"/>
  <c r="N34" i="79"/>
  <c r="G34" i="79"/>
  <c r="H34" i="79" s="1"/>
  <c r="N33" i="79"/>
  <c r="G33" i="79"/>
  <c r="H33" i="79" s="1"/>
  <c r="N32" i="79"/>
  <c r="G32" i="79"/>
  <c r="H32" i="79" s="1"/>
  <c r="N31" i="79"/>
  <c r="G31" i="79"/>
  <c r="H31" i="79" s="1"/>
  <c r="N30" i="79"/>
  <c r="G30" i="79"/>
  <c r="H30" i="79" s="1"/>
  <c r="N29" i="79"/>
  <c r="G29" i="79"/>
  <c r="O29" i="79" s="1"/>
  <c r="N28" i="79"/>
  <c r="G28" i="79"/>
  <c r="O28" i="79" s="1"/>
  <c r="N27" i="79"/>
  <c r="G27" i="79"/>
  <c r="O27" i="79" s="1"/>
  <c r="N26" i="79"/>
  <c r="G26" i="79"/>
  <c r="H26" i="79" s="1"/>
  <c r="N25" i="79"/>
  <c r="G25" i="79"/>
  <c r="H25" i="79" s="1"/>
  <c r="N24" i="79"/>
  <c r="G24" i="79"/>
  <c r="H24" i="79" s="1"/>
  <c r="N23" i="79"/>
  <c r="G23" i="79"/>
  <c r="O23" i="79" s="1"/>
  <c r="N22" i="79"/>
  <c r="G22" i="79"/>
  <c r="H22" i="79" s="1"/>
  <c r="N21" i="79"/>
  <c r="G21" i="79"/>
  <c r="H21" i="79" s="1"/>
  <c r="N20" i="79"/>
  <c r="G20" i="79"/>
  <c r="O20" i="79" s="1"/>
  <c r="N19" i="79"/>
  <c r="G19" i="79"/>
  <c r="O19" i="79" s="1"/>
  <c r="N18" i="79"/>
  <c r="G18" i="79"/>
  <c r="H18" i="79" s="1"/>
  <c r="N17" i="79"/>
  <c r="G17" i="79"/>
  <c r="O17" i="79" s="1"/>
  <c r="N16" i="79"/>
  <c r="G16" i="79"/>
  <c r="O16" i="79" s="1"/>
  <c r="N15" i="79"/>
  <c r="G15" i="79"/>
  <c r="H15" i="79" s="1"/>
  <c r="H54" i="79" l="1"/>
  <c r="O34" i="79"/>
  <c r="O69" i="79"/>
  <c r="O42" i="79"/>
  <c r="O22" i="79"/>
  <c r="O26" i="79"/>
  <c r="H71" i="79"/>
  <c r="O58" i="79"/>
  <c r="O38" i="79"/>
  <c r="O59" i="79"/>
  <c r="O74" i="79"/>
  <c r="O18" i="79"/>
  <c r="O64" i="79"/>
  <c r="O68" i="79"/>
  <c r="H75" i="79"/>
  <c r="O30" i="79"/>
  <c r="H61" i="79"/>
  <c r="H65" i="79"/>
  <c r="H16" i="79"/>
  <c r="O24" i="79"/>
  <c r="O32" i="79"/>
  <c r="O40" i="79"/>
  <c r="H20" i="79"/>
  <c r="H28" i="79"/>
  <c r="H36" i="79"/>
  <c r="H44" i="79"/>
  <c r="H46" i="79"/>
  <c r="H60" i="79"/>
  <c r="H17" i="79"/>
  <c r="H23" i="79"/>
  <c r="H29" i="79"/>
  <c r="H35" i="79"/>
  <c r="H39" i="79"/>
  <c r="H41" i="79"/>
  <c r="H45" i="79"/>
  <c r="H56" i="79"/>
  <c r="H76" i="79"/>
  <c r="H53" i="79"/>
  <c r="H63" i="79"/>
  <c r="O70" i="79"/>
  <c r="H73" i="79"/>
  <c r="H19" i="79"/>
  <c r="H27" i="79"/>
  <c r="H37" i="79"/>
  <c r="H43" i="79"/>
  <c r="O15" i="79"/>
  <c r="O21" i="79"/>
  <c r="O25" i="79"/>
  <c r="O31" i="79"/>
  <c r="O33" i="79"/>
  <c r="O66" i="79"/>
  <c r="H55" i="79"/>
  <c r="H96" i="79" l="1"/>
  <c r="H98" i="79"/>
  <c r="D2" i="78" l="1"/>
  <c r="D2" i="77"/>
  <c r="D2" i="76" l="1"/>
  <c r="E2" i="76"/>
  <c r="D2" i="72"/>
  <c r="A2" i="75"/>
  <c r="A1" i="75"/>
  <c r="H116" i="11" l="1"/>
  <c r="G116" i="11"/>
  <c r="G366" i="71" l="1"/>
  <c r="G360" i="71"/>
  <c r="G359" i="71"/>
  <c r="G352" i="71"/>
  <c r="G351" i="71"/>
  <c r="G345" i="71"/>
  <c r="G344" i="71"/>
  <c r="G339" i="71"/>
  <c r="G338" i="71"/>
  <c r="G328" i="71"/>
  <c r="G327" i="71"/>
  <c r="G323" i="71"/>
  <c r="G322" i="71"/>
  <c r="G318" i="71"/>
  <c r="G317" i="71"/>
  <c r="G309" i="71"/>
  <c r="G308" i="71"/>
  <c r="G304" i="71"/>
  <c r="G303" i="71"/>
  <c r="G298" i="71"/>
  <c r="G297" i="71"/>
  <c r="G293" i="71"/>
  <c r="G292" i="71"/>
  <c r="G288" i="71"/>
  <c r="G287" i="71"/>
  <c r="G283" i="71"/>
  <c r="G282" i="71"/>
  <c r="G278" i="71"/>
  <c r="G277" i="71"/>
  <c r="G440" i="71"/>
  <c r="G439" i="71"/>
  <c r="G438" i="71"/>
  <c r="G437" i="71"/>
  <c r="G435" i="71"/>
  <c r="G434" i="71"/>
  <c r="G430" i="71"/>
  <c r="G429" i="71"/>
  <c r="G428" i="71"/>
  <c r="G424" i="71"/>
  <c r="G423" i="71"/>
  <c r="G422" i="71"/>
  <c r="G421" i="71"/>
  <c r="G420" i="71"/>
  <c r="G419" i="71"/>
  <c r="G418" i="71"/>
  <c r="G412" i="71"/>
  <c r="G411" i="71"/>
  <c r="G410" i="71"/>
  <c r="G409" i="71"/>
  <c r="G405" i="71"/>
  <c r="G404" i="71"/>
  <c r="G403" i="71"/>
  <c r="G402" i="71"/>
  <c r="G398" i="71"/>
  <c r="G397" i="71"/>
  <c r="G396" i="71"/>
  <c r="G395" i="71"/>
  <c r="G394" i="71"/>
  <c r="G393" i="71"/>
  <c r="G392" i="71"/>
  <c r="G391" i="71"/>
  <c r="G390" i="71"/>
  <c r="G386" i="71"/>
  <c r="G358" i="71"/>
  <c r="G350" i="71"/>
  <c r="G349" i="71"/>
  <c r="G343" i="71"/>
  <c r="G337" i="71"/>
  <c r="G326" i="71"/>
  <c r="G321" i="71"/>
  <c r="G316" i="71"/>
  <c r="G307" i="71"/>
  <c r="G302" i="71"/>
  <c r="G296" i="71"/>
  <c r="G291" i="71"/>
  <c r="G286" i="71"/>
  <c r="G281" i="71"/>
  <c r="G276" i="71"/>
  <c r="G265" i="71"/>
  <c r="G264" i="71"/>
  <c r="G263" i="71"/>
  <c r="G262" i="71"/>
  <c r="G258" i="71"/>
  <c r="G257" i="71"/>
  <c r="G256" i="71"/>
  <c r="G255" i="71"/>
  <c r="G254" i="71"/>
  <c r="G253" i="71"/>
  <c r="G252" i="71"/>
  <c r="G251" i="71"/>
  <c r="G250" i="71"/>
  <c r="G248" i="71"/>
  <c r="G247" i="71"/>
  <c r="G246" i="71"/>
  <c r="G245" i="71"/>
  <c r="G236" i="71"/>
  <c r="G232" i="71"/>
  <c r="G231" i="71"/>
  <c r="G227" i="71"/>
  <c r="G226" i="71"/>
  <c r="G225" i="71"/>
  <c r="G224" i="71"/>
  <c r="G223" i="71"/>
  <c r="G215" i="71"/>
  <c r="G213" i="71"/>
  <c r="G212" i="71"/>
  <c r="G211" i="71"/>
  <c r="G202" i="71"/>
  <c r="G201" i="71"/>
  <c r="G200" i="71"/>
  <c r="G199" i="71"/>
  <c r="G198" i="71"/>
  <c r="G197" i="71"/>
  <c r="G196" i="71"/>
  <c r="G195" i="71"/>
  <c r="G194" i="71"/>
  <c r="G193" i="71"/>
  <c r="G192" i="71"/>
  <c r="G191" i="71"/>
  <c r="G187" i="71"/>
  <c r="G186" i="71"/>
  <c r="G180" i="71"/>
  <c r="G179" i="71"/>
  <c r="G178" i="71"/>
  <c r="G177" i="71"/>
  <c r="G176" i="71"/>
  <c r="G175" i="71"/>
  <c r="G174" i="71"/>
  <c r="G173" i="71"/>
  <c r="G172" i="71"/>
  <c r="G171" i="71"/>
  <c r="G170" i="71"/>
  <c r="G169" i="71"/>
  <c r="G168" i="71"/>
  <c r="G167" i="71"/>
  <c r="G166" i="71"/>
  <c r="G165" i="71"/>
  <c r="G160" i="71"/>
  <c r="G159" i="71"/>
  <c r="G157" i="71"/>
  <c r="G156" i="71"/>
  <c r="G155" i="71"/>
  <c r="G154" i="71"/>
  <c r="G153" i="71"/>
  <c r="G152" i="71"/>
  <c r="G145" i="71"/>
  <c r="G144" i="71"/>
  <c r="G143" i="71"/>
  <c r="G142" i="71"/>
  <c r="G141" i="71"/>
  <c r="G137" i="71"/>
  <c r="G136" i="71"/>
  <c r="G135" i="71"/>
  <c r="G134" i="71"/>
  <c r="G133" i="71"/>
  <c r="G132" i="71"/>
  <c r="G127" i="71"/>
  <c r="G126" i="71"/>
  <c r="G125" i="71"/>
  <c r="G124" i="71"/>
  <c r="G123" i="71"/>
  <c r="G122" i="71"/>
  <c r="G121" i="71"/>
  <c r="G108" i="71"/>
  <c r="G107" i="71"/>
  <c r="G106" i="71"/>
  <c r="G105" i="71"/>
  <c r="G104" i="71"/>
  <c r="G102" i="71"/>
  <c r="G101" i="71"/>
  <c r="G100" i="71"/>
  <c r="G99" i="71"/>
  <c r="G98" i="71"/>
  <c r="G94" i="71"/>
  <c r="G93" i="71"/>
  <c r="G92" i="71"/>
  <c r="G88" i="71"/>
  <c r="G87" i="71"/>
  <c r="G83" i="71"/>
  <c r="G82" i="71"/>
  <c r="G81" i="71"/>
  <c r="G78" i="71"/>
  <c r="G77" i="71"/>
  <c r="G76" i="71"/>
  <c r="G75" i="71"/>
  <c r="G74" i="71"/>
  <c r="G73" i="71"/>
  <c r="G72" i="71"/>
  <c r="G71" i="71"/>
  <c r="G68" i="71"/>
  <c r="G60" i="71"/>
  <c r="G59" i="71"/>
  <c r="G58" i="71"/>
  <c r="H90" i="71" l="1"/>
  <c r="H414" i="71"/>
  <c r="H388" i="71"/>
  <c r="H382" i="71"/>
  <c r="H376" i="71"/>
  <c r="H329" i="71"/>
  <c r="H238" i="71"/>
  <c r="G158" i="71"/>
  <c r="G103" i="71"/>
  <c r="H96" i="71"/>
  <c r="H65" i="71"/>
  <c r="G50" i="71"/>
  <c r="G49" i="71"/>
  <c r="G45" i="71"/>
  <c r="H47" i="71" s="1"/>
  <c r="G41" i="71"/>
  <c r="G40" i="71"/>
  <c r="G39" i="71"/>
  <c r="G38" i="71"/>
  <c r="G16" i="71"/>
  <c r="H147" i="71" l="1"/>
  <c r="H442" i="71"/>
  <c r="H267" i="71"/>
  <c r="H229" i="71"/>
  <c r="H400" i="71"/>
  <c r="H407" i="71"/>
  <c r="H426" i="71"/>
  <c r="H432" i="71"/>
  <c r="H162" i="71"/>
  <c r="H289" i="71"/>
  <c r="H189" i="71"/>
  <c r="H260" i="71"/>
  <c r="H110" i="71"/>
  <c r="H279" i="71"/>
  <c r="H129" i="71"/>
  <c r="H62" i="71"/>
  <c r="H305" i="71"/>
  <c r="H204" i="71"/>
  <c r="H52" i="71"/>
  <c r="H43" i="71"/>
  <c r="G17" i="26"/>
  <c r="G45" i="26"/>
  <c r="G41" i="26"/>
  <c r="G14" i="26"/>
  <c r="G32" i="26"/>
  <c r="G35" i="26"/>
  <c r="G43" i="26"/>
  <c r="H139" i="71" l="1"/>
  <c r="H148" i="71" s="1"/>
  <c r="H446" i="71"/>
  <c r="H340" i="71"/>
  <c r="H319" i="71"/>
  <c r="H284" i="71"/>
  <c r="H346" i="71"/>
  <c r="H324" i="71"/>
  <c r="H294" i="71"/>
  <c r="H299" i="71"/>
  <c r="H310" i="71"/>
  <c r="H361" i="71"/>
  <c r="H206" i="71"/>
  <c r="G27" i="26"/>
  <c r="H353" i="71" l="1"/>
  <c r="H368" i="71"/>
  <c r="H234" i="71"/>
  <c r="H240" i="71" s="1"/>
  <c r="H370" i="71" l="1"/>
  <c r="E9" i="1" l="1"/>
  <c r="B10" i="6" s="1"/>
  <c r="A1" i="57"/>
  <c r="D2" i="74"/>
  <c r="E2" i="74"/>
  <c r="D2" i="73"/>
  <c r="E2" i="73"/>
  <c r="E2" i="72"/>
  <c r="B47" i="28"/>
  <c r="B49" i="4"/>
  <c r="B34" i="4"/>
  <c r="B31" i="28"/>
  <c r="H258" i="23" l="1"/>
  <c r="G258" i="23"/>
  <c r="H249" i="11"/>
  <c r="G249" i="11"/>
  <c r="H248" i="11"/>
  <c r="G248" i="11"/>
  <c r="H247" i="11"/>
  <c r="G247" i="11"/>
  <c r="H246" i="11"/>
  <c r="G246" i="11"/>
  <c r="H245" i="11"/>
  <c r="G245" i="11"/>
  <c r="H244" i="11"/>
  <c r="G244" i="11"/>
  <c r="H243" i="11"/>
  <c r="G243" i="11"/>
  <c r="H242" i="11"/>
  <c r="G242" i="11"/>
  <c r="H241" i="11"/>
  <c r="G241" i="11"/>
  <c r="H240" i="11"/>
  <c r="G240" i="11"/>
  <c r="H239" i="11"/>
  <c r="H275" i="11" s="1"/>
  <c r="H289" i="11" s="1"/>
  <c r="G239" i="11"/>
  <c r="G275" i="11" s="1"/>
  <c r="G289" i="11" s="1"/>
  <c r="H238" i="11"/>
  <c r="G238" i="11"/>
  <c r="H237" i="11"/>
  <c r="G237" i="11"/>
  <c r="H257" i="23"/>
  <c r="G257" i="23"/>
  <c r="H256" i="23" l="1"/>
  <c r="G256" i="23"/>
  <c r="H255" i="23"/>
  <c r="G255" i="23"/>
  <c r="H254" i="23"/>
  <c r="G254" i="23"/>
  <c r="H253" i="23"/>
  <c r="G253" i="23"/>
  <c r="H252" i="23"/>
  <c r="G252" i="23"/>
  <c r="H251" i="23"/>
  <c r="G251" i="23"/>
  <c r="H250" i="23"/>
  <c r="G250" i="23"/>
  <c r="H249" i="23"/>
  <c r="G249" i="23"/>
  <c r="H248" i="23"/>
  <c r="G248" i="23"/>
  <c r="H247" i="23"/>
  <c r="G247" i="23"/>
  <c r="H246" i="23"/>
  <c r="G246" i="23"/>
  <c r="A2" i="67" l="1"/>
  <c r="A1" i="67"/>
  <c r="H96" i="49"/>
  <c r="H152" i="68"/>
  <c r="H145" i="68"/>
  <c r="H135" i="68"/>
  <c r="H133" i="68"/>
  <c r="H131" i="68"/>
  <c r="H129" i="68"/>
  <c r="H127" i="68"/>
  <c r="H125" i="68"/>
  <c r="H123" i="68"/>
  <c r="H121" i="68"/>
  <c r="H119" i="68"/>
  <c r="H117" i="68"/>
  <c r="H115" i="68"/>
  <c r="H113" i="68"/>
  <c r="H111" i="68"/>
  <c r="H109" i="68"/>
  <c r="H107" i="68"/>
  <c r="H105" i="68"/>
  <c r="H103" i="68"/>
  <c r="H101" i="68"/>
  <c r="H94" i="68"/>
  <c r="H92" i="68"/>
  <c r="H90" i="68"/>
  <c r="H88" i="68"/>
  <c r="H86" i="68"/>
  <c r="H84" i="68"/>
  <c r="H82" i="68"/>
  <c r="H80" i="68"/>
  <c r="H78" i="68"/>
  <c r="H76" i="68"/>
  <c r="H74" i="68"/>
  <c r="H72" i="68"/>
  <c r="H70" i="68"/>
  <c r="H23" i="68"/>
  <c r="H21" i="68"/>
  <c r="D2" i="50"/>
  <c r="D2" i="48"/>
  <c r="D2" i="69"/>
  <c r="F2" i="69"/>
  <c r="D2" i="44"/>
  <c r="D2" i="43"/>
  <c r="D2" i="42"/>
  <c r="D2" i="41"/>
  <c r="D2" i="51"/>
  <c r="D2" i="65"/>
  <c r="E2" i="40"/>
  <c r="D2" i="40"/>
  <c r="D2" i="39"/>
  <c r="A16" i="57"/>
  <c r="A4" i="71"/>
  <c r="A2" i="71"/>
  <c r="A1" i="71"/>
  <c r="H31" i="71"/>
  <c r="H26" i="71"/>
  <c r="H22" i="71"/>
  <c r="H17" i="71"/>
  <c r="H13" i="71"/>
  <c r="H181" i="68" l="1"/>
  <c r="H191" i="68" s="1"/>
  <c r="H138" i="68"/>
  <c r="H189" i="68" s="1"/>
  <c r="H95" i="68"/>
  <c r="H187" i="68" s="1"/>
  <c r="H29" i="68"/>
  <c r="H27" i="68"/>
  <c r="H33" i="71"/>
  <c r="H49" i="68" l="1"/>
  <c r="H185" i="68" s="1"/>
  <c r="H54" i="71"/>
  <c r="H447" i="71" s="1"/>
  <c r="C5" i="4" l="1"/>
  <c r="A2" i="68"/>
  <c r="A1" i="68"/>
  <c r="H224" i="68" l="1"/>
  <c r="G24" i="17" l="1"/>
  <c r="H226" i="68"/>
  <c r="G64" i="26" l="1"/>
  <c r="F2" i="65" l="1"/>
  <c r="E2" i="65"/>
  <c r="F2" i="59" l="1"/>
  <c r="D2" i="59"/>
  <c r="F2" i="58"/>
  <c r="D2" i="58"/>
  <c r="A12" i="57"/>
  <c r="A10" i="57"/>
  <c r="A2" i="57"/>
  <c r="B42" i="56"/>
  <c r="B39" i="56"/>
  <c r="B38" i="56"/>
  <c r="A1" i="49" l="1"/>
  <c r="A2" i="49"/>
  <c r="A3" i="49"/>
  <c r="F2" i="51"/>
  <c r="E2" i="50"/>
  <c r="E2" i="48"/>
  <c r="D2" i="46"/>
  <c r="D2" i="45"/>
  <c r="E2" i="44"/>
  <c r="E2" i="43"/>
  <c r="E2" i="42"/>
  <c r="E2" i="41"/>
  <c r="F2" i="40"/>
  <c r="F2" i="39"/>
  <c r="E2" i="39"/>
  <c r="F2" i="38"/>
  <c r="D2" i="38"/>
  <c r="F2" i="37"/>
  <c r="D2" i="37"/>
  <c r="F2" i="36"/>
  <c r="D2" i="36"/>
  <c r="G99" i="26" l="1"/>
  <c r="G22" i="17" s="1"/>
  <c r="F2" i="35" l="1"/>
  <c r="D2" i="35"/>
  <c r="B43" i="56" l="1"/>
  <c r="A13" i="57"/>
  <c r="A11" i="25"/>
  <c r="A14" i="25" s="1"/>
  <c r="A2" i="32" l="1"/>
  <c r="A1" i="32"/>
  <c r="A2" i="31"/>
  <c r="A1" i="31"/>
  <c r="A2" i="29"/>
  <c r="A1" i="29"/>
  <c r="A2" i="28"/>
  <c r="A1" i="28"/>
  <c r="A2" i="26" l="1"/>
  <c r="A1" i="26"/>
  <c r="A2" i="25"/>
  <c r="A1" i="25"/>
  <c r="A2" i="24"/>
  <c r="N304" i="23"/>
  <c r="L304" i="23"/>
  <c r="K304" i="23"/>
  <c r="J304" i="23"/>
  <c r="H243" i="23"/>
  <c r="G243" i="23"/>
  <c r="H242" i="23"/>
  <c r="G242" i="23"/>
  <c r="H241" i="23"/>
  <c r="G241" i="23"/>
  <c r="H240" i="23"/>
  <c r="G240" i="23"/>
  <c r="H237" i="23"/>
  <c r="G237" i="23"/>
  <c r="H236" i="23"/>
  <c r="G236" i="23"/>
  <c r="H233" i="23"/>
  <c r="G233" i="23"/>
  <c r="H232" i="23"/>
  <c r="G232" i="23"/>
  <c r="H229" i="23"/>
  <c r="G229" i="23"/>
  <c r="H228" i="23"/>
  <c r="G228" i="23"/>
  <c r="H227" i="23"/>
  <c r="G227" i="23"/>
  <c r="H226" i="23"/>
  <c r="G226" i="23"/>
  <c r="H225" i="23"/>
  <c r="G225" i="23"/>
  <c r="H224" i="23"/>
  <c r="G224" i="23"/>
  <c r="H213" i="23"/>
  <c r="G213" i="23"/>
  <c r="H212" i="23"/>
  <c r="G212" i="23"/>
  <c r="H209" i="23"/>
  <c r="G209" i="23"/>
  <c r="H208" i="23"/>
  <c r="G208" i="23"/>
  <c r="H205" i="23"/>
  <c r="G205" i="23"/>
  <c r="H204" i="23"/>
  <c r="G204" i="23"/>
  <c r="H203" i="23"/>
  <c r="G203" i="23"/>
  <c r="H202" i="23"/>
  <c r="G202" i="23"/>
  <c r="H201" i="23"/>
  <c r="G201" i="23"/>
  <c r="H196" i="23"/>
  <c r="G196" i="23"/>
  <c r="H195" i="23"/>
  <c r="G195" i="23"/>
  <c r="H194" i="23"/>
  <c r="G194" i="23"/>
  <c r="H193" i="23"/>
  <c r="G193" i="23"/>
  <c r="H190" i="23"/>
  <c r="G190" i="23"/>
  <c r="H185" i="23"/>
  <c r="G185" i="23"/>
  <c r="H183" i="23"/>
  <c r="G183" i="23"/>
  <c r="H172" i="23"/>
  <c r="G172" i="23"/>
  <c r="H171" i="23"/>
  <c r="G171" i="23"/>
  <c r="H170" i="23"/>
  <c r="G170" i="23"/>
  <c r="H165" i="23"/>
  <c r="G165" i="23"/>
  <c r="H164" i="23"/>
  <c r="G164" i="23"/>
  <c r="H163" i="23"/>
  <c r="G163" i="23"/>
  <c r="H158" i="23"/>
  <c r="G158" i="23"/>
  <c r="H157" i="23"/>
  <c r="G157" i="23"/>
  <c r="H152" i="23"/>
  <c r="G152" i="23"/>
  <c r="H151" i="23"/>
  <c r="G151" i="23"/>
  <c r="H146" i="23"/>
  <c r="G146" i="23"/>
  <c r="H145" i="23"/>
  <c r="G145" i="23"/>
  <c r="H144" i="23"/>
  <c r="G144" i="23"/>
  <c r="H143" i="23"/>
  <c r="G143" i="23"/>
  <c r="H142" i="23"/>
  <c r="G142" i="23"/>
  <c r="H141" i="23"/>
  <c r="G141" i="23"/>
  <c r="H140" i="23"/>
  <c r="G140" i="23"/>
  <c r="H126" i="23"/>
  <c r="G126" i="23"/>
  <c r="H125" i="23"/>
  <c r="G125" i="23"/>
  <c r="H124" i="23"/>
  <c r="G124" i="23"/>
  <c r="H123" i="23"/>
  <c r="G123" i="23"/>
  <c r="H122" i="23"/>
  <c r="G122" i="23"/>
  <c r="H117" i="23"/>
  <c r="G117" i="23"/>
  <c r="H116" i="23"/>
  <c r="G116" i="23"/>
  <c r="H115" i="23"/>
  <c r="G115" i="23"/>
  <c r="H108" i="23"/>
  <c r="G108" i="23"/>
  <c r="H107" i="23"/>
  <c r="G107" i="23"/>
  <c r="H106" i="23"/>
  <c r="G106" i="23"/>
  <c r="H101" i="23"/>
  <c r="G101" i="23"/>
  <c r="H100" i="23"/>
  <c r="G100" i="23"/>
  <c r="H99" i="23"/>
  <c r="G99" i="23"/>
  <c r="H98" i="23"/>
  <c r="G98" i="23"/>
  <c r="H97" i="23"/>
  <c r="G97" i="23"/>
  <c r="H90" i="23"/>
  <c r="G90" i="23"/>
  <c r="H89" i="23"/>
  <c r="G89" i="23"/>
  <c r="H88" i="23"/>
  <c r="G88" i="23"/>
  <c r="H87" i="23"/>
  <c r="G87" i="23"/>
  <c r="H86" i="23"/>
  <c r="G86" i="23"/>
  <c r="H85" i="23"/>
  <c r="G85" i="23"/>
  <c r="H84" i="23"/>
  <c r="G84" i="23"/>
  <c r="H79" i="23"/>
  <c r="G79" i="23"/>
  <c r="H78" i="23"/>
  <c r="G78" i="23"/>
  <c r="H77" i="23"/>
  <c r="G77" i="23"/>
  <c r="H76" i="23"/>
  <c r="G76" i="23"/>
  <c r="H75" i="23"/>
  <c r="G75" i="23"/>
  <c r="H74" i="23"/>
  <c r="G74" i="23"/>
  <c r="H71" i="23"/>
  <c r="G71" i="23"/>
  <c r="H70" i="23"/>
  <c r="G70" i="23"/>
  <c r="H69" i="23"/>
  <c r="G69" i="23"/>
  <c r="H68" i="23"/>
  <c r="G68" i="23"/>
  <c r="H67" i="23"/>
  <c r="G67" i="23"/>
  <c r="H64" i="23"/>
  <c r="G64" i="23"/>
  <c r="H63" i="23"/>
  <c r="G63" i="23"/>
  <c r="H62" i="23"/>
  <c r="G62" i="23"/>
  <c r="H61" i="23"/>
  <c r="G61" i="23"/>
  <c r="H60" i="23"/>
  <c r="G60" i="23"/>
  <c r="H59" i="23"/>
  <c r="G59" i="23"/>
  <c r="H58" i="23"/>
  <c r="G58" i="23"/>
  <c r="H57" i="23"/>
  <c r="G57" i="23"/>
  <c r="H56" i="23"/>
  <c r="G56" i="23"/>
  <c r="H34" i="23"/>
  <c r="G34" i="23"/>
  <c r="H33" i="23"/>
  <c r="G33" i="23"/>
  <c r="H30" i="23"/>
  <c r="G30" i="23"/>
  <c r="H29" i="23"/>
  <c r="G29" i="23"/>
  <c r="H28" i="23"/>
  <c r="G28" i="23"/>
  <c r="H27" i="23"/>
  <c r="G27" i="23"/>
  <c r="H26" i="23"/>
  <c r="G26" i="23"/>
  <c r="H25" i="23"/>
  <c r="G25" i="23"/>
  <c r="H24" i="23"/>
  <c r="G24" i="23"/>
  <c r="A2" i="23"/>
  <c r="A1" i="23"/>
  <c r="H29" i="11"/>
  <c r="G29" i="11"/>
  <c r="H28" i="11"/>
  <c r="G28" i="11"/>
  <c r="G49" i="23" l="1"/>
  <c r="G178" i="23"/>
  <c r="H49" i="23"/>
  <c r="H135" i="23"/>
  <c r="H272" i="23" s="1"/>
  <c r="H178" i="23"/>
  <c r="G135" i="23"/>
  <c r="G272" i="23" s="1"/>
  <c r="G92" i="23"/>
  <c r="G270" i="23" s="1"/>
  <c r="G221" i="23"/>
  <c r="G274" i="23" s="1"/>
  <c r="G264" i="23"/>
  <c r="G276" i="23" s="1"/>
  <c r="H92" i="23"/>
  <c r="H270" i="23" s="1"/>
  <c r="H221" i="23"/>
  <c r="H274" i="23" s="1"/>
  <c r="H264" i="23"/>
  <c r="H276" i="23" s="1"/>
  <c r="L305" i="23"/>
  <c r="A2" i="9" l="1"/>
  <c r="A1" i="9"/>
  <c r="A2" i="17" l="1"/>
  <c r="A1" i="17"/>
  <c r="H230" i="11" l="1"/>
  <c r="G230" i="11"/>
  <c r="H229" i="11"/>
  <c r="G229" i="11"/>
  <c r="H228" i="11"/>
  <c r="G228" i="11"/>
  <c r="H227" i="11"/>
  <c r="G227" i="11"/>
  <c r="H224" i="11"/>
  <c r="G224" i="11"/>
  <c r="H223" i="11"/>
  <c r="G223" i="11"/>
  <c r="H220" i="11"/>
  <c r="G220" i="11"/>
  <c r="H219" i="11"/>
  <c r="G219" i="11"/>
  <c r="H216" i="11"/>
  <c r="G216" i="11"/>
  <c r="H215" i="11"/>
  <c r="G215" i="11"/>
  <c r="H214" i="11"/>
  <c r="G214" i="11"/>
  <c r="H213" i="11"/>
  <c r="G213" i="11"/>
  <c r="H212" i="11"/>
  <c r="G212" i="11"/>
  <c r="H211" i="11"/>
  <c r="G211" i="11"/>
  <c r="H208" i="11"/>
  <c r="G208" i="11"/>
  <c r="H207" i="11"/>
  <c r="G207" i="11"/>
  <c r="H204" i="11"/>
  <c r="G204" i="11"/>
  <c r="H203" i="11"/>
  <c r="G203" i="11"/>
  <c r="H200" i="11"/>
  <c r="G200" i="11"/>
  <c r="H199" i="11"/>
  <c r="G199" i="11"/>
  <c r="H198" i="11"/>
  <c r="G198" i="11"/>
  <c r="H197" i="11"/>
  <c r="G197" i="11"/>
  <c r="H196" i="11"/>
  <c r="G196" i="11"/>
  <c r="H185" i="11"/>
  <c r="G185" i="11"/>
  <c r="H184" i="11"/>
  <c r="G184" i="11"/>
  <c r="H183" i="11"/>
  <c r="G183" i="11"/>
  <c r="H182" i="11"/>
  <c r="G182" i="11"/>
  <c r="H179" i="11"/>
  <c r="G179" i="11"/>
  <c r="H174" i="11"/>
  <c r="G174" i="11"/>
  <c r="H172" i="11"/>
  <c r="G172" i="11"/>
  <c r="H167" i="11"/>
  <c r="G167" i="11"/>
  <c r="H166" i="11"/>
  <c r="G166" i="11"/>
  <c r="H165" i="11"/>
  <c r="G165" i="11"/>
  <c r="H160" i="11"/>
  <c r="G160" i="11"/>
  <c r="H159" i="11"/>
  <c r="G159" i="11"/>
  <c r="H158" i="11"/>
  <c r="G158" i="11"/>
  <c r="H153" i="11"/>
  <c r="G153" i="11"/>
  <c r="H152" i="11"/>
  <c r="G152" i="11"/>
  <c r="H142" i="11"/>
  <c r="G142" i="11"/>
  <c r="H141" i="11"/>
  <c r="G141" i="11"/>
  <c r="H136" i="11"/>
  <c r="G136" i="11"/>
  <c r="H135" i="11"/>
  <c r="G135" i="11"/>
  <c r="H134" i="11"/>
  <c r="G134" i="11"/>
  <c r="H133" i="11"/>
  <c r="G133" i="11"/>
  <c r="H132" i="11"/>
  <c r="G132" i="11"/>
  <c r="H131" i="11"/>
  <c r="G131" i="11"/>
  <c r="H130" i="11"/>
  <c r="G130" i="11"/>
  <c r="H125" i="11"/>
  <c r="G125" i="11"/>
  <c r="H124" i="11"/>
  <c r="G124" i="11"/>
  <c r="H123" i="11"/>
  <c r="G123" i="11"/>
  <c r="H122" i="11"/>
  <c r="G122" i="11"/>
  <c r="H121" i="11"/>
  <c r="G121" i="11"/>
  <c r="H115" i="11"/>
  <c r="G115" i="11"/>
  <c r="H114" i="11"/>
  <c r="G114" i="11"/>
  <c r="H113" i="11"/>
  <c r="G113" i="11"/>
  <c r="H108" i="11"/>
  <c r="G108" i="11"/>
  <c r="H107" i="11"/>
  <c r="G107" i="11"/>
  <c r="H106" i="11"/>
  <c r="G106" i="11"/>
  <c r="H95" i="11"/>
  <c r="G95" i="11"/>
  <c r="H94" i="11"/>
  <c r="G94" i="11"/>
  <c r="H93" i="11"/>
  <c r="G93" i="11"/>
  <c r="H92" i="11"/>
  <c r="G92" i="11"/>
  <c r="H91" i="11"/>
  <c r="G91" i="11"/>
  <c r="H86" i="11"/>
  <c r="G86" i="11"/>
  <c r="H85" i="11"/>
  <c r="G85" i="11"/>
  <c r="H84" i="11"/>
  <c r="G84" i="11"/>
  <c r="H83" i="11"/>
  <c r="G83" i="11"/>
  <c r="H82" i="11"/>
  <c r="G82" i="11"/>
  <c r="H81" i="11"/>
  <c r="G81" i="11"/>
  <c r="H80" i="11"/>
  <c r="G80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7" i="11"/>
  <c r="G67" i="11"/>
  <c r="H66" i="11"/>
  <c r="G66" i="11"/>
  <c r="H65" i="11"/>
  <c r="G65" i="11"/>
  <c r="H64" i="11"/>
  <c r="G64" i="11"/>
  <c r="H63" i="11"/>
  <c r="G63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38" i="11"/>
  <c r="G38" i="11"/>
  <c r="H37" i="11"/>
  <c r="G37" i="11"/>
  <c r="H34" i="11"/>
  <c r="G34" i="11"/>
  <c r="H33" i="11"/>
  <c r="G33" i="11"/>
  <c r="H32" i="11"/>
  <c r="G32" i="11"/>
  <c r="H31" i="11"/>
  <c r="G31" i="11"/>
  <c r="H30" i="11"/>
  <c r="G30" i="11"/>
  <c r="N314" i="11"/>
  <c r="L314" i="11"/>
  <c r="K314" i="11"/>
  <c r="J314" i="11"/>
  <c r="A2" i="11"/>
  <c r="A1" i="11"/>
  <c r="G232" i="11" l="1"/>
  <c r="G287" i="11" s="1"/>
  <c r="G99" i="11"/>
  <c r="G281" i="11" s="1"/>
  <c r="H99" i="11"/>
  <c r="H281" i="11" s="1"/>
  <c r="H232" i="11"/>
  <c r="H287" i="11" s="1"/>
  <c r="H56" i="11"/>
  <c r="H279" i="11" s="1"/>
  <c r="L315" i="11"/>
  <c r="H145" i="11"/>
  <c r="G145" i="11"/>
  <c r="G56" i="11"/>
  <c r="G279" i="11" s="1"/>
  <c r="C16" i="10"/>
  <c r="C15" i="10"/>
  <c r="C14" i="10"/>
  <c r="C13" i="10"/>
  <c r="C12" i="10"/>
  <c r="C11" i="10"/>
  <c r="B7" i="10"/>
  <c r="B6" i="10"/>
  <c r="B5" i="10"/>
  <c r="B4" i="10"/>
  <c r="A2" i="6"/>
  <c r="C5" i="6" s="1"/>
  <c r="A1" i="6"/>
  <c r="A2" i="4"/>
  <c r="A1" i="4"/>
  <c r="H283" i="11" l="1"/>
  <c r="H189" i="11"/>
  <c r="G283" i="11"/>
  <c r="G189" i="11"/>
  <c r="G285" i="11" s="1"/>
  <c r="G314" i="11" s="1"/>
  <c r="L316" i="11" l="1"/>
  <c r="H315" i="11"/>
  <c r="H285" i="11"/>
  <c r="H314" i="11" s="1"/>
  <c r="N316" i="11" l="1"/>
  <c r="H316" i="11"/>
  <c r="G14" i="17" s="1"/>
  <c r="G46" i="17" s="1"/>
  <c r="M36" i="17" l="1"/>
  <c r="G268" i="23" l="1"/>
  <c r="G304" i="23" s="1"/>
  <c r="H305" i="23" l="1"/>
  <c r="L306" i="23"/>
  <c r="H268" i="23"/>
  <c r="H304" i="23" s="1"/>
  <c r="N306" i="23" l="1"/>
  <c r="H30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Gray</author>
  </authors>
  <commentList>
    <comment ref="E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Information:</t>
        </r>
        <r>
          <rPr>
            <sz val="8"/>
            <color indexed="81"/>
            <rFont val="Tahoma"/>
            <family val="2"/>
          </rPr>
          <t xml:space="preserve">
Document Title </t>
        </r>
        <r>
          <rPr>
            <b/>
            <sz val="8"/>
            <color indexed="81"/>
            <rFont val="Tahoma"/>
            <family val="2"/>
          </rPr>
          <t>Should Not</t>
        </r>
        <r>
          <rPr>
            <sz val="8"/>
            <color indexed="81"/>
            <rFont val="Tahoma"/>
            <family val="2"/>
          </rPr>
          <t xml:space="preserve"> be amended</t>
        </r>
      </text>
    </comment>
    <comment ref="E1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Information:</t>
        </r>
        <r>
          <rPr>
            <sz val="8"/>
            <color indexed="81"/>
            <rFont val="Tahoma"/>
            <family val="2"/>
          </rPr>
          <t xml:space="preserve">
Dark Orange denotes
"Selection from a drop down list"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Ref Key:</t>
        </r>
        <r>
          <rPr>
            <sz val="8"/>
            <color indexed="81"/>
            <rFont val="Tahoma"/>
            <family val="2"/>
          </rPr>
          <t xml:space="preserve">
BM = Birmingham
BR = Bristol
CA = Cardiff
LE = Leicester
LI = Liverpool
LO = London
MA = Manchester
OX = Oxford
RE = Reading
WI = Winchester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Gray</author>
  </authors>
  <commentList>
    <comment ref="C9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Enter Ridge office ref on the setup page.
The Address will change</t>
        </r>
      </text>
    </comment>
  </commentList>
</comments>
</file>

<file path=xl/sharedStrings.xml><?xml version="1.0" encoding="utf-8"?>
<sst xmlns="http://schemas.openxmlformats.org/spreadsheetml/2006/main" count="3209" uniqueCount="1446">
  <si>
    <t>DOCUMENT SETUP PAGE</t>
  </si>
  <si>
    <t>Workbook Setup</t>
  </si>
  <si>
    <t>Document Title:</t>
  </si>
  <si>
    <t>Project Title:</t>
  </si>
  <si>
    <t>Report nr:</t>
  </si>
  <si>
    <t>Date Issue:</t>
  </si>
  <si>
    <t>OX</t>
  </si>
  <si>
    <t>RIDGE Office:</t>
  </si>
  <si>
    <t>Document Revision:</t>
  </si>
  <si>
    <t>Do Not Print This Page Out</t>
  </si>
  <si>
    <t>•</t>
  </si>
  <si>
    <t>All items in { } are to be inputted as part of the setup of the workbook</t>
  </si>
  <si>
    <t>All items in 'Green' text are titles and should not be altered</t>
  </si>
  <si>
    <t>The data inputted above is linked and transferred to the headers on the each workbook sheet</t>
  </si>
  <si>
    <t>Within the Workbook the following conventions apply;</t>
  </si>
  <si>
    <t>Any items in 'Blue' text are the results of formulas or linked items - Do Not amend</t>
  </si>
  <si>
    <t>Any areas in 'Orange' are for the input of data which is used elsewhere for automatic calculations</t>
  </si>
  <si>
    <t>Any areas in 'Yellow' are for Side calculations and should be hidden before printing</t>
  </si>
  <si>
    <t>Always Print out in Black &amp; White. Only Covers should be printed in colour</t>
  </si>
  <si>
    <t>The Spreadsheet are generally set up of the central printer, please check page lengths &amp; widths before</t>
  </si>
  <si>
    <t>printing.</t>
  </si>
  <si>
    <t>Always set at 100% print. Adjust the last column to fit on a page.</t>
  </si>
  <si>
    <t>Never adjust the Header rows 1 to 5.</t>
  </si>
  <si>
    <t>RIDGE Office Addresses (Look-up table)</t>
  </si>
  <si>
    <t>BM</t>
  </si>
  <si>
    <t>2 Cranbrook Way</t>
  </si>
  <si>
    <t>Solihull Business Park</t>
  </si>
  <si>
    <t>Solihull</t>
  </si>
  <si>
    <t>B90 4GT</t>
  </si>
  <si>
    <t>BR</t>
  </si>
  <si>
    <t>Eden Office Park</t>
  </si>
  <si>
    <t>65 Macrae Road</t>
  </si>
  <si>
    <t>Bristol</t>
  </si>
  <si>
    <t>BS20 0DD</t>
  </si>
  <si>
    <t>LE</t>
  </si>
  <si>
    <t>Jupiter Court</t>
  </si>
  <si>
    <t>1A Dominus Way</t>
  </si>
  <si>
    <t>Meridian Business Park</t>
  </si>
  <si>
    <t>Leicester</t>
  </si>
  <si>
    <t>LE19 1RP</t>
  </si>
  <si>
    <t>LI</t>
  </si>
  <si>
    <t>8th Floor</t>
  </si>
  <si>
    <t>Horton House</t>
  </si>
  <si>
    <t>Exchange Flags</t>
  </si>
  <si>
    <t>Liverpool</t>
  </si>
  <si>
    <t>LO</t>
  </si>
  <si>
    <t>London</t>
  </si>
  <si>
    <t>SE1 0BS</t>
  </si>
  <si>
    <t>MA</t>
  </si>
  <si>
    <t>Manchester</t>
  </si>
  <si>
    <t xml:space="preserve">The Cowyards </t>
  </si>
  <si>
    <t>Blenheim Park</t>
  </si>
  <si>
    <t>Oxford Road</t>
  </si>
  <si>
    <t xml:space="preserve">Woodstock </t>
  </si>
  <si>
    <t>OX20 1QR</t>
  </si>
  <si>
    <t>RD</t>
  </si>
  <si>
    <t>Beaumont House</t>
  </si>
  <si>
    <t>59 High Street</t>
  </si>
  <si>
    <t>Theale</t>
  </si>
  <si>
    <t>Reading</t>
  </si>
  <si>
    <t>RG7 5AL</t>
  </si>
  <si>
    <t>WI</t>
  </si>
  <si>
    <t>Winchester</t>
  </si>
  <si>
    <t>Ref.</t>
  </si>
  <si>
    <t>Description</t>
  </si>
  <si>
    <t>£</t>
  </si>
  <si>
    <t>Notes : (Please Read Before using the Speadsheets)</t>
  </si>
  <si>
    <t>{Insert Client Logo}</t>
  </si>
  <si>
    <t xml:space="preserve">Prepared for </t>
  </si>
  <si>
    <t>A Sample Client</t>
  </si>
  <si>
    <t>A building</t>
  </si>
  <si>
    <t>A Road</t>
  </si>
  <si>
    <t>A Town</t>
  </si>
  <si>
    <t>A County</t>
  </si>
  <si>
    <t>Postcode</t>
  </si>
  <si>
    <t>Tel: 01993 000000</t>
  </si>
  <si>
    <t>Prepared by</t>
  </si>
  <si>
    <t>Ridge and Partners LLP</t>
  </si>
  <si>
    <t>Tel: 0121 713 8000</t>
  </si>
  <si>
    <t>Tel: 01275 813500</t>
  </si>
  <si>
    <t>Tel: 0116 245 6600</t>
  </si>
  <si>
    <t>Tel: 0151 243 3500</t>
  </si>
  <si>
    <t xml:space="preserve">Tel: 01993 815000 </t>
  </si>
  <si>
    <t>Tel: 0118 932 3088</t>
  </si>
  <si>
    <t>VERSION CONTROL</t>
  </si>
  <si>
    <t>Project Name</t>
  </si>
  <si>
    <t>Project No.</t>
  </si>
  <si>
    <t>VERSION</t>
  </si>
  <si>
    <t>DATE</t>
  </si>
  <si>
    <t>DESCRIPTION</t>
  </si>
  <si>
    <t>A/1</t>
  </si>
  <si>
    <t>B/1</t>
  </si>
  <si>
    <t>C/1</t>
  </si>
  <si>
    <t>D/1</t>
  </si>
  <si>
    <t>CONTENTS</t>
  </si>
  <si>
    <t>Ham Green</t>
  </si>
  <si>
    <t>CA</t>
  </si>
  <si>
    <t>Sophia House</t>
  </si>
  <si>
    <t>28 Cathedral Road</t>
  </si>
  <si>
    <t>Cardiff</t>
  </si>
  <si>
    <t>CF11 9LJ</t>
  </si>
  <si>
    <t>Tel: 029 2002 0015</t>
  </si>
  <si>
    <t>L2 3YL</t>
  </si>
  <si>
    <t>Harling House</t>
  </si>
  <si>
    <t>47-51 Great Suffolk Street</t>
  </si>
  <si>
    <t>Tel: 020 7593 3400</t>
  </si>
  <si>
    <t>1B Abito</t>
  </si>
  <si>
    <t>85 Greengate</t>
  </si>
  <si>
    <t>M3 7NA</t>
  </si>
  <si>
    <t>Tel: 0161 833 9579</t>
  </si>
  <si>
    <t>Partnership House</t>
  </si>
  <si>
    <t>Moorside Road</t>
  </si>
  <si>
    <t>SO23 7RX</t>
  </si>
  <si>
    <t>Tel: 01962 834400</t>
  </si>
  <si>
    <t>Contractors Name:</t>
  </si>
  <si>
    <t>Report Section:</t>
  </si>
  <si>
    <t>{Contractors Name}</t>
  </si>
  <si>
    <t>1. PRELIMINARIES/GENERAL CONDITIONS</t>
  </si>
  <si>
    <t>F                      £</t>
  </si>
  <si>
    <t>TR                      £</t>
  </si>
  <si>
    <t>Main Contractor's Cost Items</t>
  </si>
  <si>
    <t>Employer's requirements</t>
  </si>
  <si>
    <t>1.1.1</t>
  </si>
  <si>
    <t>Site accommodation</t>
  </si>
  <si>
    <t>Temporary works in connection with site establishment</t>
  </si>
  <si>
    <t>Furniture and equipment</t>
  </si>
  <si>
    <t>IT systems</t>
  </si>
  <si>
    <t>Consumables &amp; services</t>
  </si>
  <si>
    <t>Brought-in services</t>
  </si>
  <si>
    <t>Sundries</t>
  </si>
  <si>
    <t>1.1.2</t>
  </si>
  <si>
    <t>Site records</t>
  </si>
  <si>
    <t>Operation and maintenance manuals.</t>
  </si>
  <si>
    <t>Compilation of health and safety file.</t>
  </si>
  <si>
    <t>1.2.1</t>
  </si>
  <si>
    <t>Management &amp; Staff</t>
  </si>
  <si>
    <t>1.2.1.1</t>
  </si>
  <si>
    <t>Project Specific Management &amp; Staff:</t>
  </si>
  <si>
    <t>Project manager/director</t>
  </si>
  <si>
    <t>Construction manager/Supervisors</t>
  </si>
  <si>
    <t xml:space="preserve">Health &amp; Safety manager/officer     </t>
  </si>
  <si>
    <t>Commissioning manager (building engineering services)</t>
  </si>
  <si>
    <t>Planning/programming manager and staff.</t>
  </si>
  <si>
    <t>Senior/managing quantity surveyor.</t>
  </si>
  <si>
    <t>Project/package quantity surveyors.</t>
  </si>
  <si>
    <t>Administrative staff</t>
  </si>
  <si>
    <t>Other management and staff.</t>
  </si>
  <si>
    <t xml:space="preserve">To Collection £ </t>
  </si>
  <si>
    <t>1.2.1.2</t>
  </si>
  <si>
    <t>Visiting Management &amp; Staff</t>
  </si>
  <si>
    <t>Managing/regional directors &amp; the like</t>
  </si>
  <si>
    <t>Quality manager</t>
  </si>
  <si>
    <t>Health &amp; Safety Manager/Officer</t>
  </si>
  <si>
    <t>Other visiting management &amp; staff</t>
  </si>
  <si>
    <t>1.2.1.3</t>
  </si>
  <si>
    <t>Extraordinary Support Costs</t>
  </si>
  <si>
    <t>Other extraordinary support costs</t>
  </si>
  <si>
    <t>Day transport</t>
  </si>
  <si>
    <t>Personnel transport</t>
  </si>
  <si>
    <t>Temporary living accommodation</t>
  </si>
  <si>
    <t>Subsistence payments</t>
  </si>
  <si>
    <t>Out of Hours working</t>
  </si>
  <si>
    <t>1.2.2</t>
  </si>
  <si>
    <t>Site establishment</t>
  </si>
  <si>
    <t>1.2.2.1</t>
  </si>
  <si>
    <t>Site facilities</t>
  </si>
  <si>
    <t>1.2.3</t>
  </si>
  <si>
    <t>Temporary services</t>
  </si>
  <si>
    <t>1.2.3.1</t>
  </si>
  <si>
    <t>Temporary water supply</t>
  </si>
  <si>
    <t>Temporary gas supply</t>
  </si>
  <si>
    <t>Temporary electricity supply</t>
  </si>
  <si>
    <t>Temporary telecommunication systems</t>
  </si>
  <si>
    <t>Temporary drainage</t>
  </si>
  <si>
    <t>1.2.4</t>
  </si>
  <si>
    <t>Security</t>
  </si>
  <si>
    <t>1.2.4.1</t>
  </si>
  <si>
    <t>Security staff</t>
  </si>
  <si>
    <t>Security equipment</t>
  </si>
  <si>
    <t>Hoardings, fences and gates</t>
  </si>
  <si>
    <t>1.2.5</t>
  </si>
  <si>
    <t>Safety and environmental protection</t>
  </si>
  <si>
    <t>1.2.5.1</t>
  </si>
  <si>
    <t>Safety programme</t>
  </si>
  <si>
    <t>Barriers &amp; safety scaffolding</t>
  </si>
  <si>
    <t>Environmental protection measures</t>
  </si>
  <si>
    <t>1.2.6</t>
  </si>
  <si>
    <t>Control and protection</t>
  </si>
  <si>
    <t>1.2.6.1</t>
  </si>
  <si>
    <t>Survey, inspections &amp; monitoring</t>
  </si>
  <si>
    <t>Setting out</t>
  </si>
  <si>
    <t>Protection of works</t>
  </si>
  <si>
    <t>Samples</t>
  </si>
  <si>
    <t>Environmental control of building</t>
  </si>
  <si>
    <t>1.2.7</t>
  </si>
  <si>
    <t>Mechanical plant</t>
  </si>
  <si>
    <t>1.2.7.1</t>
  </si>
  <si>
    <t>Generally</t>
  </si>
  <si>
    <t>Tower cranes</t>
  </si>
  <si>
    <t>Mobile cranes</t>
  </si>
  <si>
    <t>Hoists</t>
  </si>
  <si>
    <t>Access plant</t>
  </si>
  <si>
    <t>Concrete plant</t>
  </si>
  <si>
    <t>Other plant</t>
  </si>
  <si>
    <t>1.2.8</t>
  </si>
  <si>
    <t>Temporary works</t>
  </si>
  <si>
    <t>1.2.8.1</t>
  </si>
  <si>
    <t>Access scaffolding</t>
  </si>
  <si>
    <t>1.2.9</t>
  </si>
  <si>
    <t>1.2.9.1</t>
  </si>
  <si>
    <t>Photography</t>
  </si>
  <si>
    <t>Works records</t>
  </si>
  <si>
    <t>1.2.10</t>
  </si>
  <si>
    <t>Completion and post-completion requirements</t>
  </si>
  <si>
    <t>1.2.10.1</t>
  </si>
  <si>
    <t>Requirements</t>
  </si>
  <si>
    <t>Testing and commissioning plan</t>
  </si>
  <si>
    <t>Handover</t>
  </si>
  <si>
    <t>Post-completion services</t>
  </si>
  <si>
    <t>1.2.11</t>
  </si>
  <si>
    <t>Cleaning</t>
  </si>
  <si>
    <t>1.2.11.1</t>
  </si>
  <si>
    <t>Site tidy</t>
  </si>
  <si>
    <t>Maintenance of roads, paths and pavings</t>
  </si>
  <si>
    <t>Building clean</t>
  </si>
  <si>
    <t>1.2.12</t>
  </si>
  <si>
    <t>Fees and charges</t>
  </si>
  <si>
    <t>1.2.12.1</t>
  </si>
  <si>
    <t>Fees &amp; Charges</t>
  </si>
  <si>
    <t>Rates on temporary accommodation.</t>
  </si>
  <si>
    <t>Licences in connection with hoardings, scaffolding,</t>
  </si>
  <si>
    <t>gantries &amp; the like.</t>
  </si>
  <si>
    <t>1.2.13</t>
  </si>
  <si>
    <t>Site services</t>
  </si>
  <si>
    <t>1.2.13.1</t>
  </si>
  <si>
    <t>Temporary works that are not specific to an element.</t>
  </si>
  <si>
    <t>1.2.13.2</t>
  </si>
  <si>
    <t>Multi-service gang</t>
  </si>
  <si>
    <t>Ganger</t>
  </si>
  <si>
    <t>Labour</t>
  </si>
  <si>
    <t>Fork lift driver.</t>
  </si>
  <si>
    <t>Service gang plant and transport.</t>
  </si>
  <si>
    <t>1.2.14</t>
  </si>
  <si>
    <t>Insurance, bonds, guarantees and warranties</t>
  </si>
  <si>
    <t>1.2.14.1</t>
  </si>
  <si>
    <t>Works insurance</t>
  </si>
  <si>
    <t>Contractor’s ‘all risks’ (CAR) insurance.</t>
  </si>
  <si>
    <t>Contractor’s plant and equipment insurance.</t>
  </si>
  <si>
    <t>Temporary buildings insurance.</t>
  </si>
  <si>
    <t>Terrorism insurance.</t>
  </si>
  <si>
    <t>Other insurances in connection with the works.</t>
  </si>
  <si>
    <t>1.2.14.2</t>
  </si>
  <si>
    <t>Public liability insurance</t>
  </si>
  <si>
    <t>Non-negligence insurance.</t>
  </si>
  <si>
    <t>Professional indemnity insurance.</t>
  </si>
  <si>
    <t>1.2.14.3</t>
  </si>
  <si>
    <t>Employer’s (main contractor’s) liability insurance</t>
  </si>
  <si>
    <t>Management and staff, including administrative staff.</t>
  </si>
  <si>
    <t>Works operatives.</t>
  </si>
  <si>
    <t>1.2.14.4</t>
  </si>
  <si>
    <t>Other insurances</t>
  </si>
  <si>
    <t>Employer’s loss of liquidated damages.</t>
  </si>
  <si>
    <t>Latent defects cover.</t>
  </si>
  <si>
    <t>Motor vehicles.</t>
  </si>
  <si>
    <t>Other insurances.</t>
  </si>
  <si>
    <t>Insurance premium tax (IPT).</t>
  </si>
  <si>
    <t>Allowance for recovery of all or part of premium excess.</t>
  </si>
  <si>
    <t>1.2.14.5</t>
  </si>
  <si>
    <t>Bonds</t>
  </si>
  <si>
    <t>Tender bonds (if applicable).</t>
  </si>
  <si>
    <t>Performance bonds.</t>
  </si>
  <si>
    <t>1.2.14.6</t>
  </si>
  <si>
    <t>Guarantees</t>
  </si>
  <si>
    <t>Parent company guarantees.</t>
  </si>
  <si>
    <t>Product guarantees, insurance backed guarantees.</t>
  </si>
  <si>
    <t>1.2.14.7</t>
  </si>
  <si>
    <t>Warranties</t>
  </si>
  <si>
    <t>Collateral warranties.</t>
  </si>
  <si>
    <t>Funder’s warranties.</t>
  </si>
  <si>
    <t>Purchaser’s and tenant’s warranties.</t>
  </si>
  <si>
    <t>Other warranties.</t>
  </si>
  <si>
    <t>Collection</t>
  </si>
  <si>
    <t>Not withstanding the conditions set out in the ‘National Building</t>
  </si>
  <si>
    <t>Fixed Related</t>
  </si>
  <si>
    <t>Time Related</t>
  </si>
  <si>
    <t>Data Entry</t>
  </si>
  <si>
    <t>Start</t>
  </si>
  <si>
    <t>End</t>
  </si>
  <si>
    <t>Stage</t>
  </si>
  <si>
    <t>Check totals?:</t>
  </si>
  <si>
    <t xml:space="preserve"> Facilitating works  </t>
  </si>
  <si>
    <t>Substructure</t>
  </si>
  <si>
    <t>Superstructure</t>
  </si>
  <si>
    <t xml:space="preserve"> Internal finishes  </t>
  </si>
  <si>
    <t xml:space="preserve"> Fittings, furnishings and equipment  </t>
  </si>
  <si>
    <t xml:space="preserve"> Services  </t>
  </si>
  <si>
    <t xml:space="preserve"> Complete buildings and building units  </t>
  </si>
  <si>
    <t xml:space="preserve"> Work to existing buildings  </t>
  </si>
  <si>
    <t xml:space="preserve"> External works  </t>
  </si>
  <si>
    <t xml:space="preserve">Total to main summary £ </t>
  </si>
  <si>
    <t>% Addition</t>
  </si>
  <si>
    <t>Element Code</t>
  </si>
  <si>
    <t>P</t>
  </si>
  <si>
    <t>PRELIMINARIES/GENERAL CONDITIONS</t>
  </si>
  <si>
    <t>MAIN CONTRACTOR OVERHEADS AND PROFIT</t>
  </si>
  <si>
    <t>Total                      (exc. Section 2)</t>
  </si>
  <si>
    <t>Tender for:</t>
  </si>
  <si>
    <t>To:</t>
  </si>
  <si>
    <t>From:</t>
  </si>
  <si>
    <t>…………………………………………….</t>
  </si>
  <si>
    <t>We have examined the following documents:</t>
  </si>
  <si>
    <t>•  Drawings listed in the Invitation to Tender;</t>
  </si>
  <si>
    <t>•  The JCT Form and other Conditions of Contract specified in the Pricing Document;</t>
  </si>
  <si>
    <t>•  Pre-Construction Information</t>
  </si>
  <si>
    <t>We offer to carry out the whole of the Works described in accordance with the documents referred to</t>
  </si>
  <si>
    <t>above;</t>
  </si>
  <si>
    <t>for the sum of</t>
  </si>
  <si>
    <t>£ ……………………………………………..… (in figures) exclusive of any VAT chargeable</t>
  </si>
  <si>
    <t xml:space="preserve">within </t>
  </si>
  <si>
    <t>We enclose our fully priced document in the separate envelope provided and marked with our name.</t>
  </si>
  <si>
    <t>We agree that if any obvious errors in pricing or errors in arithmetic are discovered in the priced</t>
  </si>
  <si>
    <t>document[s] before acceptance of this offer, they shall be dealt with in accordance with the Alternative 2</t>
  </si>
  <si>
    <t xml:space="preserve">We undertake in the event of your acceptance to execute with you a formal contract embodying all the </t>
  </si>
  <si>
    <t>This tender remains open for acceptance for 56 days from the latest date fixed for the submission of</t>
  </si>
  <si>
    <t>tenders.</t>
  </si>
  <si>
    <t xml:space="preserve">We confirm that this tender is submitted at our expense and agree that the Employer need not necessarily </t>
  </si>
  <si>
    <t>accept the lowest or any other tender.</t>
  </si>
  <si>
    <t>…………………………………………………………………………………….</t>
  </si>
  <si>
    <t xml:space="preserve">Signature : </t>
  </si>
  <si>
    <t>Position :</t>
  </si>
  <si>
    <t xml:space="preserve">Date : </t>
  </si>
  <si>
    <t>………………………………………….. 20…..</t>
  </si>
  <si>
    <t>Certificate of Bona Fide Tender</t>
  </si>
  <si>
    <t>The essence of selective tendering is that the client shall receive bona fide competitive tenders from all</t>
  </si>
  <si>
    <t>those tendering. In recognition of the principle, I certify that this is a bona fide tender, intended to be</t>
  </si>
  <si>
    <t>competitive, and that we have not fixed or adjusted the amount of the tender by or under or in accordance</t>
  </si>
  <si>
    <t>with any agreement or arrangement with any other person.  I also certify that we have not done and we</t>
  </si>
  <si>
    <t>undertake that will not do at any time before the hour and date specified for return of this tender any of the</t>
  </si>
  <si>
    <t>following acts:-</t>
  </si>
  <si>
    <t>a.</t>
  </si>
  <si>
    <t>Communication to a person other than the person calling for those tenders the amount or</t>
  </si>
  <si>
    <t>approximate amount of the proposed tender, except where the disclosure, in confidence, of the</t>
  </si>
  <si>
    <t>approximate amount of the tender was necessary to obtain insurance premium quotations required</t>
  </si>
  <si>
    <t>for the preparation of the tender.</t>
  </si>
  <si>
    <t>b.</t>
  </si>
  <si>
    <t>entering into any agreement or arrangement with any other person that he shall refrain from</t>
  </si>
  <si>
    <t>tendering or as to the amount of any tender to be submitted.</t>
  </si>
  <si>
    <t>c.</t>
  </si>
  <si>
    <t xml:space="preserve">offering or paying or giving or agreeing to pay or give any sum of money or valuable consideration </t>
  </si>
  <si>
    <t>directly or indirectly to any person for doing or having done or causing or having caused to be done</t>
  </si>
  <si>
    <t>in relation to any other tender or proposed tender for the said work any act or thing or sort</t>
  </si>
  <si>
    <t>described above.</t>
  </si>
  <si>
    <t>In this certificate the word "person" includes any person any body or association, corporate or</t>
  </si>
  <si>
    <t>unincorporate and "any agreement or arrangement" includes any such transaction, formal or informal, and</t>
  </si>
  <si>
    <t>whether legally binding or not.</t>
  </si>
  <si>
    <t>£ …………………………………………………………………………………….... (in words)</t>
  </si>
  <si>
    <t>Signed by or on</t>
  </si>
  <si>
    <t>behalf of :</t>
  </si>
  <si>
    <t>duly authorised to sign</t>
  </si>
  <si>
    <t>Document Ref</t>
  </si>
  <si>
    <t>Revision</t>
  </si>
  <si>
    <t>Documents:</t>
  </si>
  <si>
    <t>A. DOCUMENT REGISTER</t>
  </si>
  <si>
    <t>4/1</t>
  </si>
  <si>
    <t>B. CONTRACT CONDITIONS</t>
  </si>
  <si>
    <t>APPENDIX</t>
  </si>
  <si>
    <t>1.1 - Introduction</t>
  </si>
  <si>
    <t>2. CONTRACT SUM ANALYSIS</t>
  </si>
  <si>
    <t>2.1 - Notes on the Cost Plan</t>
  </si>
  <si>
    <t>2.2 - Cost Plan Summary</t>
  </si>
  <si>
    <t>3. MAIN SUMMARY</t>
  </si>
  <si>
    <t>4. FORM OF TENDER</t>
  </si>
  <si>
    <t>B.1 - JCT Design and build Contract 2011</t>
  </si>
  <si>
    <t>B.2 - JCT Design and Build Contract Amendment 1 (CDM)</t>
  </si>
  <si>
    <t>B.3 - Special Conditions</t>
  </si>
  <si>
    <t>B.4 - Stage 1 Agreement</t>
  </si>
  <si>
    <t>C. WARRANTIES, BONDS AND GUARANTEES</t>
  </si>
  <si>
    <t>C.1 - Collateral Warranties</t>
  </si>
  <si>
    <t>D. CONSULTANT APPOINTMENT AND NOVATION AGREEMENTS</t>
  </si>
  <si>
    <t>D.1 - Letter of Appointment for Design Consultant Services</t>
  </si>
  <si>
    <t>D.2 - Architectural Consultant Services</t>
  </si>
  <si>
    <t>E. PRE CONSTRUCTION INFORMATION</t>
  </si>
  <si>
    <t>1.3/1</t>
  </si>
  <si>
    <t>1.3/2</t>
  </si>
  <si>
    <t>1.3/3</t>
  </si>
  <si>
    <t>1.3/4</t>
  </si>
  <si>
    <t>1.3/5</t>
  </si>
  <si>
    <t>1.4/1</t>
  </si>
  <si>
    <t>1.4/2</t>
  </si>
  <si>
    <t>1.4/3</t>
  </si>
  <si>
    <t>1.4/4</t>
  </si>
  <si>
    <t>1.4/5</t>
  </si>
  <si>
    <t>Preliminaries Responsibility Matrix</t>
  </si>
  <si>
    <t>Employer</t>
  </si>
  <si>
    <t>Main
Contractor</t>
  </si>
  <si>
    <t>Sub
Contractor</t>
  </si>
  <si>
    <t>Comments/ Guidance</t>
  </si>
  <si>
    <t>Quality Standards/ Control</t>
  </si>
  <si>
    <t>▪</t>
  </si>
  <si>
    <t>Mock ups</t>
  </si>
  <si>
    <t>Off site testing</t>
  </si>
  <si>
    <t>On site testing</t>
  </si>
  <si>
    <t>Sample storage/ room</t>
  </si>
  <si>
    <t>Factory visits/ witness testing</t>
  </si>
  <si>
    <t>As required for specific materials or installations</t>
  </si>
  <si>
    <t>Site quality/ environmental signage</t>
  </si>
  <si>
    <t>Security/ Safety/ Protection</t>
  </si>
  <si>
    <t>Day time site security</t>
  </si>
  <si>
    <t>Security of the site outside operational hours.</t>
  </si>
  <si>
    <t>Radios</t>
  </si>
  <si>
    <t>Temporary CCTV</t>
  </si>
  <si>
    <t>ID card installations</t>
  </si>
  <si>
    <t>Hutting - see site accommodation</t>
  </si>
  <si>
    <t>Security gates/ barriers</t>
  </si>
  <si>
    <t>Safety/ Protection</t>
  </si>
  <si>
    <t>Specific limitations on method/sequence/timing/use of site</t>
  </si>
  <si>
    <t>Working hours</t>
  </si>
  <si>
    <t>Main Contractor to adhere to the limits imposed by the Employer/ Local Authority</t>
  </si>
  <si>
    <t>Occupied buildings/ site</t>
  </si>
  <si>
    <t>Safety of occupants</t>
  </si>
  <si>
    <t>Safety of customers</t>
  </si>
  <si>
    <t>Temp generators for power outages/ shut downs</t>
  </si>
  <si>
    <t>Occupants access/ egress</t>
  </si>
  <si>
    <t>Customer access/ egress</t>
  </si>
  <si>
    <t>Temporary fire alarms etc.</t>
  </si>
  <si>
    <t>Noise control</t>
  </si>
  <si>
    <t>Dust control</t>
  </si>
  <si>
    <t>Out of hours working requirements.</t>
  </si>
  <si>
    <t>Maintain phones/ IT</t>
  </si>
  <si>
    <t>Contractor to include for any notices or permissions</t>
  </si>
  <si>
    <t>Special induction requirements</t>
  </si>
  <si>
    <t>Operation/Maintenance of the finished building</t>
  </si>
  <si>
    <t>O&amp;M's + As-built drawings</t>
  </si>
  <si>
    <t>Asset coding</t>
  </si>
  <si>
    <t>Requirement to engage technical author.</t>
  </si>
  <si>
    <t>Health &amp; Safety File</t>
  </si>
  <si>
    <t>Building Log</t>
  </si>
  <si>
    <t>Training of the Employers staff</t>
  </si>
  <si>
    <t>Provision of Spares</t>
  </si>
  <si>
    <t>Contractor's general cost items.</t>
  </si>
  <si>
    <t>Management and staff</t>
  </si>
  <si>
    <t>Project Managers</t>
  </si>
  <si>
    <t>Sub-contractor staff and management dependent on the nature of works required</t>
  </si>
  <si>
    <t>APM's / Package Managers</t>
  </si>
  <si>
    <t>Cost Managers</t>
  </si>
  <si>
    <t>Estimators</t>
  </si>
  <si>
    <t>Buyers</t>
  </si>
  <si>
    <t>Construction / Section Managers</t>
  </si>
  <si>
    <t>Building services managers</t>
  </si>
  <si>
    <t>Design Manager</t>
  </si>
  <si>
    <t>H&amp;S manager</t>
  </si>
  <si>
    <t>Planner</t>
  </si>
  <si>
    <t>Document control</t>
  </si>
  <si>
    <t>IT manager</t>
  </si>
  <si>
    <t>Project Engineer</t>
  </si>
  <si>
    <t>Secretarial staff</t>
  </si>
  <si>
    <t>Commissioning manager</t>
  </si>
  <si>
    <t>Travel allowances.</t>
  </si>
  <si>
    <t xml:space="preserve">Travel to Employer's, Consultants' &amp; Sub-contractors offices/ works in the UK to be included </t>
  </si>
  <si>
    <t>Other resource required but not listed above to carry out the</t>
  </si>
  <si>
    <t>works</t>
  </si>
  <si>
    <t>Temporary accommodation for site based staff prior to main</t>
  </si>
  <si>
    <t>As required to suit the project requirements for the Contractor and Sub-contractor</t>
  </si>
  <si>
    <t>site establishment.</t>
  </si>
  <si>
    <t>Employer offices</t>
  </si>
  <si>
    <t>Contractors offices</t>
  </si>
  <si>
    <t>Site conference room</t>
  </si>
  <si>
    <t>Security huts</t>
  </si>
  <si>
    <t>Welfare facilities</t>
  </si>
  <si>
    <t>Drying room</t>
  </si>
  <si>
    <t>Canteen</t>
  </si>
  <si>
    <t>First Aid hut</t>
  </si>
  <si>
    <t>Induction hut</t>
  </si>
  <si>
    <t>Site toilets</t>
  </si>
  <si>
    <t>Site showers</t>
  </si>
  <si>
    <t>Fencing to main site compound</t>
  </si>
  <si>
    <t>Hard standing to site compound</t>
  </si>
  <si>
    <t>Temporary car parks</t>
  </si>
  <si>
    <t>Paved footpaths to site compound</t>
  </si>
  <si>
    <t>Hoarding / fencing to site perimeter</t>
  </si>
  <si>
    <t>Hoarding licence</t>
  </si>
  <si>
    <t>Moving site accommodation during the project</t>
  </si>
  <si>
    <t>Accommodation Equipment</t>
  </si>
  <si>
    <t>Canteen kitchen equipment</t>
  </si>
  <si>
    <t>Contractor to provide to own Staff and Sub-Contractors</t>
  </si>
  <si>
    <t>Crockery / cutlery</t>
  </si>
  <si>
    <t>Furniture etc.</t>
  </si>
  <si>
    <t>Boot racks</t>
  </si>
  <si>
    <t>Computers &amp; special equipment</t>
  </si>
  <si>
    <t>Project extranet/intranet</t>
  </si>
  <si>
    <t>Computers</t>
  </si>
  <si>
    <t>Printers</t>
  </si>
  <si>
    <t>TV &amp; video for site inductions</t>
  </si>
  <si>
    <t>Software incl user licences</t>
  </si>
  <si>
    <t>System maintenance &amp; reconfiguration</t>
  </si>
  <si>
    <t>Services and facilities</t>
  </si>
  <si>
    <t xml:space="preserve">Communications </t>
  </si>
  <si>
    <t>IT line installation.</t>
  </si>
  <si>
    <t>IT line subscription.</t>
  </si>
  <si>
    <t>Telephone system wiring</t>
  </si>
  <si>
    <t>Handsets incl. security huts</t>
  </si>
  <si>
    <t>Plain paper fax machine</t>
  </si>
  <si>
    <t>Maintenance &amp; adaptation of  phone system during project</t>
  </si>
  <si>
    <t>Site radios</t>
  </si>
  <si>
    <t>Call charges</t>
  </si>
  <si>
    <t>Safety</t>
  </si>
  <si>
    <t>First Aid kit incl. topping up</t>
  </si>
  <si>
    <t>First Aid @ Work training</t>
  </si>
  <si>
    <t xml:space="preserve">Site visitors - hard hats, hi-vis vests, Wellington boots, </t>
  </si>
  <si>
    <t>gloves, ear defenders etc.</t>
  </si>
  <si>
    <t>Contractors site staff full PPE  sets</t>
  </si>
  <si>
    <t>Replacement PPE  for long term resident site team &amp; visitors.</t>
  </si>
  <si>
    <t>Health &amp; safety equipment</t>
  </si>
  <si>
    <t>Induction video / facility</t>
  </si>
  <si>
    <t>Temporary barriers / hoardings</t>
  </si>
  <si>
    <t>Site safety signage</t>
  </si>
  <si>
    <t>Mansafe systems</t>
  </si>
  <si>
    <t>Temporary ramps / stairs</t>
  </si>
  <si>
    <t>Stationery &amp; Postage</t>
  </si>
  <si>
    <t>Project archiving</t>
  </si>
  <si>
    <t>Couriers</t>
  </si>
  <si>
    <t>Parcel postage</t>
  </si>
  <si>
    <t>Letter postage</t>
  </si>
  <si>
    <t>Site stationery</t>
  </si>
  <si>
    <t>Photocopying</t>
  </si>
  <si>
    <t>Site copier</t>
  </si>
  <si>
    <t>Maintain/ service copiers</t>
  </si>
  <si>
    <t>Colour copier</t>
  </si>
  <si>
    <t>Reprographics</t>
  </si>
  <si>
    <t>CAD charges for logistics drawings etc.</t>
  </si>
  <si>
    <t>Colour printing / copying programmes etc.</t>
  </si>
  <si>
    <t>Copy S/C's drawings for issue to Design Team / other S/C's</t>
  </si>
  <si>
    <t>Copy construction issue drawings / revisions to S/C's</t>
  </si>
  <si>
    <t>Site Photography</t>
  </si>
  <si>
    <t>Regular site progress photos</t>
  </si>
  <si>
    <t>Professional photography</t>
  </si>
  <si>
    <t>Waste Management &amp; Removal</t>
  </si>
  <si>
    <t>Waste removal from site accommodation</t>
  </si>
  <si>
    <t>Waste removal from canteen</t>
  </si>
  <si>
    <t>Skips / general waste removal from site</t>
  </si>
  <si>
    <t>On floor bins for waste collection</t>
  </si>
  <si>
    <t>Multi-service &amp; Site Logistics Gang</t>
  </si>
  <si>
    <t>Site catering staff</t>
  </si>
  <si>
    <t>Cleaning site welfare, toilets and offices</t>
  </si>
  <si>
    <t>Fire points</t>
  </si>
  <si>
    <t>Small tools &amp; plant</t>
  </si>
  <si>
    <t>Materials off  loading / horizontal distribution.</t>
  </si>
  <si>
    <t>Consumables &amp; sundry items</t>
  </si>
  <si>
    <t>Noise monitoring equipment</t>
  </si>
  <si>
    <t>Vibration monitoring equipment</t>
  </si>
  <si>
    <t>S/C credit checks</t>
  </si>
  <si>
    <t>Site consumables incl. WC rolls, hand towels, sundry</t>
  </si>
  <si>
    <t>cleaning consumables etc.</t>
  </si>
  <si>
    <t>Final Clean</t>
  </si>
  <si>
    <t>Phased cleaning</t>
  </si>
  <si>
    <t xml:space="preserve">Pre-snag cleaning </t>
  </si>
  <si>
    <t>Deep clean to catering areas</t>
  </si>
  <si>
    <t>Special clean to IT areas.</t>
  </si>
  <si>
    <t>Hoisting</t>
  </si>
  <si>
    <t>Erect and test  hoist</t>
  </si>
  <si>
    <t>Hoist base - install &amp; remove</t>
  </si>
  <si>
    <t>Hoist tower with run off's</t>
  </si>
  <si>
    <t>Protect building openings to each hoist</t>
  </si>
  <si>
    <t>Hoist hire</t>
  </si>
  <si>
    <t>Hoist drivers</t>
  </si>
  <si>
    <t>Dismantle hoist</t>
  </si>
  <si>
    <t>Forklift excl driver</t>
  </si>
  <si>
    <t>Forklift drivers</t>
  </si>
  <si>
    <t>Tower cranes, driver &amp; banksman</t>
  </si>
  <si>
    <t>Wheel wash facility</t>
  </si>
  <si>
    <t>Wheel wash installation</t>
  </si>
  <si>
    <t>Wheel wash maintenance</t>
  </si>
  <si>
    <t>Allowance for relocation</t>
  </si>
  <si>
    <t>Wheel wash removal</t>
  </si>
  <si>
    <t>Temporary Plumbing &amp; Drainage</t>
  </si>
  <si>
    <t>Temporary foul drainage - site + site accommodation</t>
  </si>
  <si>
    <t>Temporary surface water drainage - site + site accom</t>
  </si>
  <si>
    <t>Discharge licences</t>
  </si>
  <si>
    <t>Temporary water supplies - Potable to accom / welfare</t>
  </si>
  <si>
    <t>Wheel wash water supply.</t>
  </si>
  <si>
    <t>Temporary ground water control.</t>
  </si>
  <si>
    <t>Scaffolding / access equipment</t>
  </si>
  <si>
    <t>External perimeter scaffold</t>
  </si>
  <si>
    <t>Common user birdcage scaffolds</t>
  </si>
  <si>
    <t>Perimeter / void handrails</t>
  </si>
  <si>
    <t>Temporary staircases</t>
  </si>
  <si>
    <t>Temporary roof's / roof opening protection</t>
  </si>
  <si>
    <t>Powered access platforms /scissor lifts etc.</t>
  </si>
  <si>
    <t>Trestles / tower scaffolds etc.</t>
  </si>
  <si>
    <t>Crash decks</t>
  </si>
  <si>
    <t>Protection</t>
  </si>
  <si>
    <t>Protection of  the works</t>
  </si>
  <si>
    <t>Protection of stored materials</t>
  </si>
  <si>
    <t>Temporary Signage</t>
  </si>
  <si>
    <t>Site quality / environmental signage</t>
  </si>
  <si>
    <t>Directional signage to the site</t>
  </si>
  <si>
    <t>General information signage</t>
  </si>
  <si>
    <t>Main site sign board</t>
  </si>
  <si>
    <t>Temporary electrics</t>
  </si>
  <si>
    <t>Temporary HV feed</t>
  </si>
  <si>
    <t>Temporary power - site accommodation</t>
  </si>
  <si>
    <t>Temporary external lighting</t>
  </si>
  <si>
    <t>CCTV installation - see security</t>
  </si>
  <si>
    <t>Temporary supplies to building lifts for early use or</t>
  </si>
  <si>
    <t>commissioning</t>
  </si>
  <si>
    <t>Temporary supplies to other items of  permanent plant for</t>
  </si>
  <si>
    <t>early use or commissioning.</t>
  </si>
  <si>
    <t>Welding points / 3 phase supplies</t>
  </si>
  <si>
    <t>Hoist supplies</t>
  </si>
  <si>
    <t>Tower crane supplies</t>
  </si>
  <si>
    <t>Tower crane floodlighting</t>
  </si>
  <si>
    <t>Temporary site power to the works</t>
  </si>
  <si>
    <t>Temporary fire alarm system to the works</t>
  </si>
  <si>
    <t>Temporary lighting - safety</t>
  </si>
  <si>
    <t>Temporary lighting - task</t>
  </si>
  <si>
    <t>Lighting to hoardings</t>
  </si>
  <si>
    <t>Ongoing maintenance &amp; adaptation</t>
  </si>
  <si>
    <t>Testing, commissioning and strip out of  temporary electrics</t>
  </si>
  <si>
    <t>Statutory supplies</t>
  </si>
  <si>
    <t>Temporary water &amp; drainage charges</t>
  </si>
  <si>
    <t>Temporary electricity consumption charges for site &amp; welfare</t>
  </si>
  <si>
    <t>Rates on site set-up</t>
  </si>
  <si>
    <t>Water consumption for testing / commissioning</t>
  </si>
  <si>
    <t>Electricity consumption for testing / commissioning</t>
  </si>
  <si>
    <t>Gas consumption for running up heating / commissioning</t>
  </si>
  <si>
    <t>Road cleaning to site &amp; adjacent roads</t>
  </si>
  <si>
    <t>Traffic Control</t>
  </si>
  <si>
    <t>Traffic lights etc.</t>
  </si>
  <si>
    <t>Road closures</t>
  </si>
  <si>
    <t>Notes on Cost Plan</t>
  </si>
  <si>
    <t>Ref</t>
  </si>
  <si>
    <t xml:space="preserve">Upper floors  </t>
  </si>
  <si>
    <t xml:space="preserve">Roof  </t>
  </si>
  <si>
    <t xml:space="preserve">Stairs and ramps  </t>
  </si>
  <si>
    <t xml:space="preserve">External walls  </t>
  </si>
  <si>
    <t xml:space="preserve">Windows and external doors  </t>
  </si>
  <si>
    <t xml:space="preserve">Internal walls and partitions  </t>
  </si>
  <si>
    <t xml:space="preserve">Internal doors  </t>
  </si>
  <si>
    <t xml:space="preserve">Wall finishes  </t>
  </si>
  <si>
    <t xml:space="preserve">Floor finishes  </t>
  </si>
  <si>
    <t xml:space="preserve">Ceiling finishes  </t>
  </si>
  <si>
    <t xml:space="preserve">General fittings, furnishings and equipment  </t>
  </si>
  <si>
    <t>Mechanical Installations</t>
  </si>
  <si>
    <t>Electrical installations</t>
  </si>
  <si>
    <t xml:space="preserve">Roads, paths and paving  </t>
  </si>
  <si>
    <t xml:space="preserve">External drainage  </t>
  </si>
  <si>
    <t>Total: Facilitating works and Building Works</t>
  </si>
  <si>
    <t xml:space="preserve">Toxic/hazardous material removal  </t>
  </si>
  <si>
    <t xml:space="preserve">Major demolition works  </t>
  </si>
  <si>
    <t xml:space="preserve">Specialist Groundworks  </t>
  </si>
  <si>
    <t xml:space="preserve">Temporary diversion works  </t>
  </si>
  <si>
    <t xml:space="preserve">Extraordinary site investigation works  </t>
  </si>
  <si>
    <t>Foundations</t>
  </si>
  <si>
    <t>Frame</t>
  </si>
  <si>
    <t xml:space="preserve">Site preparation works  </t>
  </si>
  <si>
    <t xml:space="preserve">Planting  </t>
  </si>
  <si>
    <t xml:space="preserve">Fencing, railings and walls  </t>
  </si>
  <si>
    <t xml:space="preserve">External services  </t>
  </si>
  <si>
    <t xml:space="preserve">Minor building works and ancillary buildings  </t>
  </si>
  <si>
    <t>CONTRACT SUM ANALYSIS</t>
  </si>
  <si>
    <t>conditions and terms contained in this offer within 21 days of being required to do so by the Employer.</t>
  </si>
  <si>
    <t>1.2/1</t>
  </si>
  <si>
    <t>1.1/1</t>
  </si>
  <si>
    <t>2.1/1</t>
  </si>
  <si>
    <t>2.2/1</t>
  </si>
  <si>
    <t>B.1/1</t>
  </si>
  <si>
    <t>C.1/1</t>
  </si>
  <si>
    <t>C.2/1</t>
  </si>
  <si>
    <t>C.2 Performance Bond</t>
  </si>
  <si>
    <t>D.1/1</t>
  </si>
  <si>
    <t>D.2/1</t>
  </si>
  <si>
    <t>We have examined the tender documents and offer to provide the Pre Construction Services described</t>
  </si>
  <si>
    <t>(inclusive of all expenses, disbursements and the like) in accordance with the documents;</t>
  </si>
  <si>
    <t>procedure set out in JCT Practice Note 6 - Main Contract Tendering.</t>
  </si>
  <si>
    <t>Note:  The completed form of tender together with the information requested must be received</t>
  </si>
  <si>
    <t>at the above address no later than 12:00 hours on the date set out in the tender invitation.</t>
  </si>
  <si>
    <t>PCSA Form of Tender</t>
  </si>
  <si>
    <t>PCSA Pricing Schedule</t>
  </si>
  <si>
    <t>D.1</t>
  </si>
  <si>
    <t>D.2</t>
  </si>
  <si>
    <t>D.3</t>
  </si>
  <si>
    <t>C.1</t>
  </si>
  <si>
    <t>C.2</t>
  </si>
  <si>
    <t>Performance Bond</t>
  </si>
  <si>
    <t>B.1</t>
  </si>
  <si>
    <t>F. PROJECT DIRECTORY</t>
  </si>
  <si>
    <t>G. PLANNING DOCUMENTS</t>
  </si>
  <si>
    <t>APPENDICES</t>
  </si>
  <si>
    <t>Phone lines, site, canteen, security</t>
  </si>
  <si>
    <t>Final clean</t>
  </si>
  <si>
    <t>Including alarming and adaptions as necessary to carry out the works</t>
  </si>
  <si>
    <t>Temporary water supplies - Non-portable to accommodation</t>
  </si>
  <si>
    <t>/ welfare /
the works</t>
  </si>
  <si>
    <t>Banksmen (as required)</t>
  </si>
  <si>
    <t>Crane over sail licence/ permissions</t>
  </si>
  <si>
    <t>Contractor to also include for the co-ordination of O&amp;M's</t>
  </si>
  <si>
    <t>Copy documents  for subcontract tenders / contracts</t>
  </si>
  <si>
    <t>Cranage</t>
  </si>
  <si>
    <t>Project social functions - Topping out</t>
  </si>
  <si>
    <t>PRE CONSTRUCTION SERVICES AGREEMENT (PCSA)</t>
  </si>
  <si>
    <t>WARRANTIES, BONDS AND GUARANTEES</t>
  </si>
  <si>
    <t>CONTRACT CONDITIONS</t>
  </si>
  <si>
    <t>C.2 - Performance Bond</t>
  </si>
  <si>
    <t>Contracts/commercial manager</t>
  </si>
  <si>
    <t>Preliminaries Pricing Schedules</t>
  </si>
  <si>
    <t>D.3 - Civil &amp; Structural Consultant Services</t>
  </si>
  <si>
    <t>E.1 - PCSA Pricing Schedule</t>
  </si>
  <si>
    <t>E.2 - PCSA Form of Tender</t>
  </si>
  <si>
    <t>E.3 - PCSA Contract particulars</t>
  </si>
  <si>
    <t>1.2 - Preliminaries</t>
  </si>
  <si>
    <t>1.3 - Preliminaries Pricing Schedules</t>
  </si>
  <si>
    <t>1.4 - Responsibility Matrix</t>
  </si>
  <si>
    <t>1.3 - Peliminaries Pricing Schedules</t>
  </si>
  <si>
    <t xml:space="preserve">1.2 - Peliminaries </t>
  </si>
  <si>
    <t>Specification’ guidelines and the ‘Standard Method of</t>
  </si>
  <si>
    <t>Measurement’ 7th Edition. The Contractor’s general cost items are</t>
  </si>
  <si>
    <t>to be priced in accordance with the ‘RICS New Rules of</t>
  </si>
  <si>
    <t>Measurement’ volume 2, 1st edition, (RICS:NRM-2 v1)</t>
  </si>
  <si>
    <t>Costs relating to preliminaries items that are not specifically</t>
  </si>
  <si>
    <t>identified in the contractor’s full and detailed breakdown shall be</t>
  </si>
  <si>
    <t>deemed to have no cost implications or have been included</t>
  </si>
  <si>
    <t>elsewhere within the contractor’s rates and prices.</t>
  </si>
  <si>
    <t>Note:  The completed form of tender together with the information requested must be</t>
  </si>
  <si>
    <t>received by Ridge at the above address no later than 12:00 hours on the date set out in the</t>
  </si>
  <si>
    <t>tender invitation.</t>
  </si>
  <si>
    <t>2.1 - Notes on Cost Plan</t>
  </si>
  <si>
    <t>%</t>
  </si>
  <si>
    <t>Contractor :</t>
  </si>
  <si>
    <t>Address :</t>
  </si>
  <si>
    <t>Date :</t>
  </si>
  <si>
    <t xml:space="preserve">Total Tender £ </t>
  </si>
  <si>
    <t>D.3/1</t>
  </si>
  <si>
    <t>Collateral Warranties/ Third Party Rights</t>
  </si>
  <si>
    <t>C.1 Collateral Warranties/ Third Party Rights</t>
  </si>
  <si>
    <t>D. PRE CONSTRUCTION INFORMATION</t>
  </si>
  <si>
    <t>D. FORM OF TENDER</t>
  </si>
  <si>
    <t>D/2</t>
  </si>
  <si>
    <t>D. PRE CONSTRUCTION SERVICES AGREEMENT (PCSA)</t>
  </si>
  <si>
    <t>D.1 PCSA Pricing Schedule</t>
  </si>
  <si>
    <t>D.2 PCSA Form of Tender</t>
  </si>
  <si>
    <t>D.3 PCSA Contract Particulars</t>
  </si>
  <si>
    <t>Nil</t>
  </si>
  <si>
    <t>PROVISIONAL ITEMS</t>
  </si>
  <si>
    <t>5. FORM OF TENDER</t>
  </si>
  <si>
    <t>4. MAIN SUMMARY</t>
  </si>
  <si>
    <t>5/1</t>
  </si>
  <si>
    <t>3.1/1</t>
  </si>
  <si>
    <t>2. PROVISIONAL ITEMS</t>
  </si>
  <si>
    <t>The values in this section are deemed to be net sub-contract values.</t>
  </si>
  <si>
    <t>Main Contract allowances for preliminaries, general attendances,</t>
  </si>
  <si>
    <t>overheads and profits are to be included elsewhere.</t>
  </si>
  <si>
    <t>Prior to commencement of the second stage sub-contract tendering activity the Contractor is to</t>
  </si>
  <si>
    <t>allocate the elemental costs/ provisional sums to the agreed work packages for reconciliation with</t>
  </si>
  <si>
    <t>the tender returns.</t>
  </si>
  <si>
    <t>This schedule has been prepared to show the anticipated elemental allocation of expenditure to be</t>
  </si>
  <si>
    <t>defined in the second stage procurement.</t>
  </si>
  <si>
    <t>The Provisional Sums are Defined sums and relate to the scope of the works set out in the</t>
  </si>
  <si>
    <t>documents. The Contractor is deemed to have made due allowance in programming, planning and</t>
  </si>
  <si>
    <t>pricing preliminaries, for undertaking all the work required or necessary</t>
  </si>
  <si>
    <t>The values in this section are deemed to be net sub-contract values. Main Contract allowances for</t>
  </si>
  <si>
    <t>preliminaries, general attendances, overheads and profits are to be included elsewhere.</t>
  </si>
  <si>
    <t>Minor demolition works and alteration works</t>
  </si>
  <si>
    <t>Site/street furniture and equipment</t>
  </si>
  <si>
    <t>Total</t>
  </si>
  <si>
    <t>Element/ Package Prices</t>
  </si>
  <si>
    <t>General Notes</t>
  </si>
  <si>
    <t>This Contract Sum Analysis is to be completed during the second</t>
  </si>
  <si>
    <t>stage tender and shall be amended by the Contractor to show the</t>
  </si>
  <si>
    <t>agreed packages of work.</t>
  </si>
  <si>
    <t>Work packages are to include but are not limited to:</t>
  </si>
  <si>
    <t>Groundworks</t>
  </si>
  <si>
    <t>Insitu concrete</t>
  </si>
  <si>
    <t>Precast/ composite concrete</t>
  </si>
  <si>
    <t>Structural steel</t>
  </si>
  <si>
    <t>Structural timber</t>
  </si>
  <si>
    <t>Fire protection</t>
  </si>
  <si>
    <t>Carpentry</t>
  </si>
  <si>
    <t>Waterproofing</t>
  </si>
  <si>
    <t>Proprietary linings and partitions</t>
  </si>
  <si>
    <t>Joinery</t>
  </si>
  <si>
    <t>Balustrades</t>
  </si>
  <si>
    <t>Internal glazing</t>
  </si>
  <si>
    <t>Wall finishes (plaster, decoration, tiles, acoustic panels, sheeting)</t>
  </si>
  <si>
    <t>Ceiling finishes (suspended grid, plasterboard, decoration)</t>
  </si>
  <si>
    <t>Furniture, fittings and equipment</t>
  </si>
  <si>
    <t>Safety systems/ mansafe</t>
  </si>
  <si>
    <t>Signage</t>
  </si>
  <si>
    <t>Above ground drainage</t>
  </si>
  <si>
    <t>Sanitary installations</t>
  </si>
  <si>
    <t>Mechanical installations</t>
  </si>
  <si>
    <t>Specialist installations</t>
  </si>
  <si>
    <t>Communication, security and control systems</t>
  </si>
  <si>
    <t>Utility supplies</t>
  </si>
  <si>
    <t>Builder's work in connection with services</t>
  </si>
  <si>
    <t>Sustainable solutions/ renewables</t>
  </si>
  <si>
    <t xml:space="preserve">Site/street furniture and equipment  </t>
  </si>
  <si>
    <t>3. CONTRACT SUM ANALYSIS/WORK PACKAGES</t>
  </si>
  <si>
    <t>3.1 - Element/Package Prices</t>
  </si>
  <si>
    <t>F. PROGRAMME</t>
  </si>
  <si>
    <t>3.1 - Element/ Package tenders</t>
  </si>
  <si>
    <t>Client Name:</t>
  </si>
  <si>
    <t>Prepared for</t>
  </si>
  <si>
    <t>Contact</t>
  </si>
  <si>
    <t>detailing any areas that they have concerns over.</t>
  </si>
  <si>
    <t>Add a percentage to cover all Main Contractor overheads and profits based on the</t>
  </si>
  <si>
    <t>value of this tender Submission. The percentage is to allow for all adjustments to the</t>
  </si>
  <si>
    <t>net value of work (including Main Contractor Discount). No other adjustments shall</t>
  </si>
  <si>
    <t>apply.</t>
  </si>
  <si>
    <t>the second stage tenders.</t>
  </si>
  <si>
    <t>2.3 - Dayworks</t>
  </si>
  <si>
    <t>2.3/1</t>
  </si>
  <si>
    <t>DAYWORKS (A55)</t>
  </si>
  <si>
    <t>If in the opinion of the CA any work cannot be properly valued from the Pricing</t>
  </si>
  <si>
    <t>2.3.1</t>
  </si>
  <si>
    <t>2.3.2</t>
  </si>
  <si>
    <t>2.3/2</t>
  </si>
  <si>
    <t>2.3.3</t>
  </si>
  <si>
    <t>Option A - period as stipulated by tender documents</t>
  </si>
  <si>
    <t>Option B - period to be stipulated by contractor</t>
  </si>
  <si>
    <t>REF</t>
  </si>
  <si>
    <t>Note: Values rounded to the nearest hundred</t>
  </si>
  <si>
    <t>CREATED
 BY</t>
  </si>
  <si>
    <t>REVIEWED 
BY</t>
  </si>
  <si>
    <t xml:space="preserve">Authorised Overtime/All-in Labour Constants </t>
  </si>
  <si>
    <t>Works carried out, outside of normal working hours</t>
  </si>
  <si>
    <t>For prime cost incurred at any time during the Contract. Any such</t>
  </si>
  <si>
    <t>extra cost will be calculated using Rates of Basic Pay, Additional</t>
  </si>
  <si>
    <t>Payments, for use with the Working Rule Agreement for the</t>
  </si>
  <si>
    <t>Construction Industry, published by the Construction Industry Joint</t>
  </si>
  <si>
    <t>Council, current when the work is carried out, together with additional</t>
  </si>
  <si>
    <t>payments for continuous extra skill or responsibility or intermittent</t>
  </si>
  <si>
    <t xml:space="preserve">responsibility, as appropriate. </t>
  </si>
  <si>
    <t>Provisional Sum: Allow for the following amount of resources, all in rates</t>
  </si>
  <si>
    <t>by a Labourer:</t>
  </si>
  <si>
    <t>hours @ £</t>
  </si>
  <si>
    <t>/hr Item</t>
  </si>
  <si>
    <t>by a Craftsman:</t>
  </si>
  <si>
    <t>Add for percentage addition to cover the cost of the non productive</t>
  </si>
  <si>
    <t xml:space="preserve">element only of overtime, incidental costs, overheads and profit, </t>
  </si>
  <si>
    <t>at time and a half</t>
  </si>
  <si>
    <t>at double time</t>
  </si>
  <si>
    <t>Document, instructions shall be confirmed in writing that the works to be carried out</t>
  </si>
  <si>
    <t xml:space="preserve">on a dayworks account basis. </t>
  </si>
  <si>
    <t>The Contractor is to insert rates in the following schedule of dayworks and these</t>
  </si>
  <si>
    <t>rates shall be extended into the cash column, totalled and carried to the Main</t>
  </si>
  <si>
    <t>Summary.</t>
  </si>
  <si>
    <t>The rates shall be "all-inclusive" and shall allow for all fluctuations in labour rates,</t>
  </si>
  <si>
    <t>insurances and expenses in connection  with labour including allowing for the use of</t>
  </si>
  <si>
    <t>hand tools and maintenance of same, superintendence, travelling time and fares,</t>
  </si>
  <si>
    <t>profit, overheads, protection, incidental costs and the like.</t>
  </si>
  <si>
    <t>Labourer or mate</t>
  </si>
  <si>
    <t>hrs</t>
  </si>
  <si>
    <t>Groundworker</t>
  </si>
  <si>
    <t>Piling operative</t>
  </si>
  <si>
    <t>Banksman</t>
  </si>
  <si>
    <t>Scaffolder</t>
  </si>
  <si>
    <t>Concretor</t>
  </si>
  <si>
    <t>Reinforcement fixer</t>
  </si>
  <si>
    <t>Bricklayer</t>
  </si>
  <si>
    <t>Stonemason</t>
  </si>
  <si>
    <t>Renderer</t>
  </si>
  <si>
    <t>Metal roofing and metal cladding fixer</t>
  </si>
  <si>
    <t>Sheet membrane roofing layer</t>
  </si>
  <si>
    <t>Labour (cont)</t>
  </si>
  <si>
    <t>Carpenter</t>
  </si>
  <si>
    <t>Joiner</t>
  </si>
  <si>
    <t>Structural steelworker</t>
  </si>
  <si>
    <t>Metalworker</t>
  </si>
  <si>
    <t>Plasterer</t>
  </si>
  <si>
    <t>Carpet layer</t>
  </si>
  <si>
    <t>Floor layer</t>
  </si>
  <si>
    <t>Tiler</t>
  </si>
  <si>
    <t>Glazier</t>
  </si>
  <si>
    <t>Glazed curtain walling operative</t>
  </si>
  <si>
    <t>Framed ceiling installer</t>
  </si>
  <si>
    <t>Mastic sealant operative</t>
  </si>
  <si>
    <t>Painter</t>
  </si>
  <si>
    <t>Competent Electrician</t>
  </si>
  <si>
    <t>Electrician's mate</t>
  </si>
  <si>
    <t>Registered plumber</t>
  </si>
  <si>
    <t>Plumber's mate</t>
  </si>
  <si>
    <t>Registered heating and ventillating engineer</t>
  </si>
  <si>
    <t>Heating and venilating engineer's mate</t>
  </si>
  <si>
    <t>Materials &amp; Goods</t>
  </si>
  <si>
    <t>Provide for the prime cost of materials and goods</t>
  </si>
  <si>
    <t>Add the percentage addition for incidental costs,</t>
  </si>
  <si>
    <t>overheads and profit</t>
  </si>
  <si>
    <t>Plant</t>
  </si>
  <si>
    <t>Provide for the prime cost of plant hired by the
Contractor</t>
  </si>
  <si>
    <t>2.3.1.1</t>
  </si>
  <si>
    <t>2.3.2.1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</si>
  <si>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</si>
  <si>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</si>
  <si>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</si>
  <si>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</si>
  <si>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</si>
  <si>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</si>
  <si>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</si>
  <si>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</si>
  <si>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</si>
  <si>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</si>
  <si>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</si>
  <si>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</si>
  <si>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</si>
  <si>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</si>
  <si>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</si>
  <si>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2.3.2.17</t>
  </si>
  <si>
    <t>2.3.2.18</t>
  </si>
  <si>
    <t>2.3.2.19</t>
  </si>
  <si>
    <t>2.3.2.20</t>
  </si>
  <si>
    <t>2.3.2.21</t>
  </si>
  <si>
    <t>2.3.2.22</t>
  </si>
  <si>
    <t>2.3.2.23</t>
  </si>
  <si>
    <t>2.3.2.24</t>
  </si>
  <si>
    <t>2.3.2.25</t>
  </si>
  <si>
    <t>2.3.2.26</t>
  </si>
  <si>
    <t>2.3.2.27</t>
  </si>
  <si>
    <t>2.3.2.28</t>
  </si>
  <si>
    <t>2.3.2.29</t>
  </si>
  <si>
    <t>2.3.2.30</t>
  </si>
  <si>
    <t>2.3.2.31</t>
  </si>
  <si>
    <t>2.3.3.1</t>
  </si>
  <si>
    <t>2.3.3.2</t>
  </si>
  <si>
    <t>2.3.3.3</t>
  </si>
  <si>
    <t>2.3.3.4</t>
  </si>
  <si>
    <t>2.3/3</t>
  </si>
  <si>
    <t>2.3/4</t>
  </si>
  <si>
    <t>The Contractor is to comment with their Stage 1 tender on the adequacy of the elemental Cost Plan</t>
  </si>
  <si>
    <t>Elemental Provisional Sums</t>
  </si>
  <si>
    <t>………………………………………….. 2022</t>
  </si>
  <si>
    <t>DRAFT</t>
  </si>
  <si>
    <t>Stairs</t>
  </si>
  <si>
    <t>Version 1</t>
  </si>
  <si>
    <t>E/1</t>
  </si>
  <si>
    <t>F/1</t>
  </si>
  <si>
    <t>Dayworks</t>
  </si>
  <si>
    <t>QUANTITY</t>
  </si>
  <si>
    <t>RATE</t>
  </si>
  <si>
    <t>ITEM               TOTAL</t>
  </si>
  <si>
    <t>GROUP                   TOTAL</t>
  </si>
  <si>
    <t>Facilitating works</t>
  </si>
  <si>
    <t>Toxic/hazardous material removal</t>
  </si>
  <si>
    <t xml:space="preserve">Asbestos survey and removal </t>
  </si>
  <si>
    <t>Contaminated ground land; removal</t>
  </si>
  <si>
    <t>excluded</t>
  </si>
  <si>
    <t>Eradication of plant growth; removal / chemical treatment</t>
  </si>
  <si>
    <t>Major demolition works</t>
  </si>
  <si>
    <t>Demolition works</t>
  </si>
  <si>
    <t>Soft strip works</t>
  </si>
  <si>
    <t>Specialist groundworks</t>
  </si>
  <si>
    <t>Site dewatering and pumping</t>
  </si>
  <si>
    <t>Soil stabilisation measures</t>
  </si>
  <si>
    <t>Ground gas venting measures</t>
  </si>
  <si>
    <t>Temporary diversion works</t>
  </si>
  <si>
    <t>Temporary diversion of drains</t>
  </si>
  <si>
    <t>Temporary diversion of services</t>
  </si>
  <si>
    <t>Extraordinary site investigation works</t>
  </si>
  <si>
    <t>Archaeological investigation</t>
  </si>
  <si>
    <t>Reptile/wildlife mitigation measures</t>
  </si>
  <si>
    <t>Other extraordinary investigation works</t>
  </si>
  <si>
    <t>Element Group Total</t>
  </si>
  <si>
    <t>m</t>
  </si>
  <si>
    <t>nr</t>
  </si>
  <si>
    <t>item</t>
  </si>
  <si>
    <t>m2</t>
  </si>
  <si>
    <t>Upper floors</t>
  </si>
  <si>
    <t>Roof</t>
  </si>
  <si>
    <r>
      <t>m</t>
    </r>
    <r>
      <rPr>
        <vertAlign val="superscript"/>
        <sz val="10"/>
        <rFont val="Univers LT Pro 45 Light"/>
        <family val="2"/>
      </rPr>
      <t>2</t>
    </r>
  </si>
  <si>
    <t>Stairs and ramps</t>
  </si>
  <si>
    <t>External walls</t>
  </si>
  <si>
    <t>Windows and external doors</t>
  </si>
  <si>
    <t>Internal walls and partitions</t>
  </si>
  <si>
    <t>Wall and partitions</t>
  </si>
  <si>
    <t>Internal doors</t>
  </si>
  <si>
    <t>Internal Finishes</t>
  </si>
  <si>
    <t>Wall Finishes</t>
  </si>
  <si>
    <t>Floor finishes</t>
  </si>
  <si>
    <t>Ceiling Finishes</t>
  </si>
  <si>
    <t>Fittings, furnishings and equipment</t>
  </si>
  <si>
    <t>General fittings, furnishings and equipment</t>
  </si>
  <si>
    <t>General fittings</t>
  </si>
  <si>
    <t>Kitchen fittings and equipment</t>
  </si>
  <si>
    <t>Services</t>
  </si>
  <si>
    <t xml:space="preserve"> Sanitary installations</t>
  </si>
  <si>
    <t xml:space="preserve"> Sanitary appliances</t>
  </si>
  <si>
    <t>Service equipment</t>
  </si>
  <si>
    <t>Disposal installations</t>
  </si>
  <si>
    <t>Water installation</t>
  </si>
  <si>
    <t>Heat source</t>
  </si>
  <si>
    <t>Space heating</t>
  </si>
  <si>
    <t>Ventilation systems</t>
  </si>
  <si>
    <t xml:space="preserve"> Electrical installations</t>
  </si>
  <si>
    <t>Gas and other fuel installations</t>
  </si>
  <si>
    <t>Lift and conveyor installations</t>
  </si>
  <si>
    <t>Fire and Lightning protection</t>
  </si>
  <si>
    <t>CCTV</t>
  </si>
  <si>
    <t>Complete buildings and building units</t>
  </si>
  <si>
    <t>Prefabricated buildings</t>
  </si>
  <si>
    <t>Work to existing buildings</t>
  </si>
  <si>
    <t>External works</t>
  </si>
  <si>
    <t>Site preparation works</t>
  </si>
  <si>
    <t>Roads, paths and pavings</t>
  </si>
  <si>
    <t>Planting</t>
  </si>
  <si>
    <t>Fencing, railings and walls</t>
  </si>
  <si>
    <t>External drainage</t>
  </si>
  <si>
    <t>External services</t>
  </si>
  <si>
    <t>Minor building works and ancillary buildings</t>
  </si>
  <si>
    <t>Sub Total: Facilitating works and Building Works</t>
  </si>
  <si>
    <t>New Sports and Community Pavilion, Edmonds Park, Didcot</t>
  </si>
  <si>
    <t xml:space="preserve">Didcot Town Council </t>
  </si>
  <si>
    <t>Main Contract Works</t>
  </si>
  <si>
    <t>Britwell Road</t>
  </si>
  <si>
    <t>Didcot</t>
  </si>
  <si>
    <t>Oxfordshire</t>
  </si>
  <si>
    <t>OX11 7HN</t>
  </si>
  <si>
    <t>Simon Keen</t>
  </si>
  <si>
    <t>Associate</t>
  </si>
  <si>
    <t>01993 815068</t>
  </si>
  <si>
    <t>skeen@ridge.co.uk</t>
  </si>
  <si>
    <t>10.06.2022</t>
  </si>
  <si>
    <t>TP</t>
  </si>
  <si>
    <t>SK</t>
  </si>
  <si>
    <t>n/a</t>
  </si>
  <si>
    <t>Insert rates/percentages in highlighted yellow cells</t>
  </si>
  <si>
    <t>Site clearance and alteration worrks</t>
  </si>
  <si>
    <t>Composite slate roof coverings</t>
  </si>
  <si>
    <t>Windows - aluminium</t>
  </si>
  <si>
    <t>Rooflights - aluminium</t>
  </si>
  <si>
    <t>External doors and louvres - aluminium</t>
  </si>
  <si>
    <t>Floor finishes (screeds, sheeting, tiles)</t>
  </si>
  <si>
    <t>Below ground drainage (under building footprint)</t>
  </si>
  <si>
    <t>Photovoltaic panels</t>
  </si>
  <si>
    <t>Masonry external walls</t>
  </si>
  <si>
    <t>Composite slate wall coverings</t>
  </si>
  <si>
    <t>Canopies and covered terraces</t>
  </si>
  <si>
    <t>EMPLOYERS REQUIREMENTS</t>
  </si>
  <si>
    <t>Rainwater harvesting</t>
  </si>
  <si>
    <t>For the purposes of the contract, pre-construction agreement, warranties and guarantee requirements</t>
  </si>
  <si>
    <t>mentioned in the Pricing Document, We have reviewed the contents of the Pricing Document and accept,</t>
  </si>
  <si>
    <t xml:space="preserve">without amendment, the wording set out in the appendices. </t>
  </si>
  <si>
    <t>Consultant Name :</t>
  </si>
  <si>
    <t>RIDGE</t>
  </si>
  <si>
    <t>Project Ref :</t>
  </si>
  <si>
    <t>PD</t>
  </si>
  <si>
    <t>Pricing Document</t>
  </si>
  <si>
    <t>PCI</t>
  </si>
  <si>
    <t>Pre-Construction Information Pack</t>
  </si>
  <si>
    <t>Drawings :</t>
  </si>
  <si>
    <t>REVISION</t>
  </si>
  <si>
    <t>RPA ARCHITECTS</t>
  </si>
  <si>
    <t>A-001</t>
  </si>
  <si>
    <t>-</t>
  </si>
  <si>
    <t>Block and location plan</t>
  </si>
  <si>
    <t>A-201</t>
  </si>
  <si>
    <t>A-202</t>
  </si>
  <si>
    <t>Proposed street elevations</t>
  </si>
  <si>
    <t>Proposed elevations</t>
  </si>
  <si>
    <t>A-200</t>
  </si>
  <si>
    <t>A-100</t>
  </si>
  <si>
    <t>Proposed changing and community building plan</t>
  </si>
  <si>
    <t>A</t>
  </si>
  <si>
    <t>Edmonds Park</t>
  </si>
  <si>
    <t>TLS.1</t>
  </si>
  <si>
    <t>Landscape layout plan</t>
  </si>
  <si>
    <t>TLS.2</t>
  </si>
  <si>
    <t>Planting plan</t>
  </si>
  <si>
    <t>A-002</t>
  </si>
  <si>
    <t>Existing Site Plan</t>
  </si>
  <si>
    <t>A-003</t>
  </si>
  <si>
    <t>Proposed site plan</t>
  </si>
  <si>
    <t>Other Documents:</t>
  </si>
  <si>
    <t>Planning application form</t>
  </si>
  <si>
    <t>Arboricultural Report - March 2021</t>
  </si>
  <si>
    <t>Design, access and planning statement - May 2021</t>
  </si>
  <si>
    <t>Landscape statement</t>
  </si>
  <si>
    <t>Other Documents</t>
  </si>
  <si>
    <t>Site waste management plan</t>
  </si>
  <si>
    <t>June 2021</t>
  </si>
  <si>
    <t>Transport assessment</t>
  </si>
  <si>
    <t>Geosynthetics Cellweb TRP Technical Support Package</t>
  </si>
  <si>
    <t>PH1-2021-000083</t>
  </si>
  <si>
    <t>Configuration of football pitches - Edmonds Park</t>
  </si>
  <si>
    <t>Letter to Sport England and SODC re Edmonds Park community pavilion</t>
  </si>
  <si>
    <t>South Oxfordshire District Council</t>
  </si>
  <si>
    <t>P21/S2646/FUL</t>
  </si>
  <si>
    <t>Blewburton Ltd</t>
  </si>
  <si>
    <t>BREEAM New Construction 2018 Evidence Tracker</t>
  </si>
  <si>
    <t>Check if further update will be issued by the 10th June?</t>
  </si>
  <si>
    <t>V1</t>
  </si>
  <si>
    <t>DTA Transport</t>
  </si>
  <si>
    <t>Transport Survey</t>
  </si>
  <si>
    <t>Forge Engineering</t>
  </si>
  <si>
    <t>GIS</t>
  </si>
  <si>
    <t>Ground Investigation Survey</t>
  </si>
  <si>
    <t>Survey Solutions</t>
  </si>
  <si>
    <t>AAE-Ltd</t>
  </si>
  <si>
    <t>Ecology Survey</t>
  </si>
  <si>
    <t>BELOW SUBJECT TO BEING ISSUED</t>
  </si>
  <si>
    <t>provide warranties and level/type of PI insurance required.</t>
  </si>
  <si>
    <t>CWa/P&amp;T - Contractor Collateral Warranty for Purchaser or Tenant 2016.</t>
  </si>
  <si>
    <t>SCwa/P&amp;T- Sub- Contractor Collateral Warranty for Purchaser or Tenant</t>
  </si>
  <si>
    <t>2016 - comments as for SCWa/E for sub-contractors to provide this type of</t>
  </si>
  <si>
    <t>warranty</t>
  </si>
  <si>
    <t>1.2.14.8</t>
  </si>
  <si>
    <t>Design Fees</t>
  </si>
  <si>
    <t>Architectural</t>
  </si>
  <si>
    <t>Structural</t>
  </si>
  <si>
    <t>Civil Engineering</t>
  </si>
  <si>
    <t>MEP Engineer</t>
  </si>
  <si>
    <t>Landscaping Architect</t>
  </si>
  <si>
    <t>Fire Consultant</t>
  </si>
  <si>
    <t>Acoustic Consultant</t>
  </si>
  <si>
    <t>BREEAM Advisor</t>
  </si>
  <si>
    <t>Ecologist</t>
  </si>
  <si>
    <t>Principal Designer</t>
  </si>
  <si>
    <t>Temporary Works Designer</t>
  </si>
  <si>
    <t>Technical support / clash detection</t>
  </si>
  <si>
    <t>Other Fees and charges</t>
  </si>
  <si>
    <t>1.3/6</t>
  </si>
  <si>
    <t>weeks for the second procurement period.</t>
  </si>
  <si>
    <t>weeks from acceptance of our tender, comprising a period of:</t>
  </si>
  <si>
    <t>weeks from appointment as 2nd stage contractor to start the design</t>
  </si>
  <si>
    <t>period/procurement period, and</t>
  </si>
  <si>
    <t>weeks from acceptance to the Date of Possession and</t>
  </si>
  <si>
    <t>weeks from the Date of Possession to the Date for Completion.</t>
  </si>
  <si>
    <t>weeks from acceptance of our second stage tender, comprising a period of:</t>
  </si>
  <si>
    <t>We enclose our priced PCSA fee and preliminaires document for each option.</t>
  </si>
  <si>
    <t>G. PLANNING DECISSION AND PLANNING CONDITION TRACKER</t>
  </si>
  <si>
    <t>G/1</t>
  </si>
  <si>
    <t>H/1</t>
  </si>
  <si>
    <t>I. BREEAM TRACKER</t>
  </si>
  <si>
    <t>I/1</t>
  </si>
  <si>
    <t xml:space="preserve">Thames Water Asset location search - ALS/ALS Standard/2021_4511529 </t>
  </si>
  <si>
    <t>Draft Issue</t>
  </si>
  <si>
    <r>
      <t>1</t>
    </r>
    <r>
      <rPr>
        <b/>
        <vertAlign val="superscript"/>
        <sz val="10"/>
        <rFont val="Arial"/>
        <family val="2"/>
      </rPr>
      <t>ST</t>
    </r>
    <r>
      <rPr>
        <b/>
        <sz val="10"/>
        <rFont val="Arial"/>
        <family val="2"/>
      </rPr>
      <t xml:space="preserve"> STAGE TENDER DOCUMENT</t>
    </r>
  </si>
  <si>
    <t>JCT Design and Build Contract 2016 - separate document</t>
  </si>
  <si>
    <t>Designers Collateral Warranty for Employer - Refer ro A30/315</t>
  </si>
  <si>
    <t>5018614-RDG-XX-XX-XX-A-9080 -</t>
  </si>
  <si>
    <t>RDS</t>
  </si>
  <si>
    <t>RDG-XX-XX-XX-A-9080 - Room Data Sheets</t>
  </si>
  <si>
    <t>J/1</t>
  </si>
  <si>
    <t>J. TENDER EVALUATION</t>
  </si>
  <si>
    <t>H. PRE-CONSTRUCTION INFORMATION</t>
  </si>
  <si>
    <t>Version 2</t>
  </si>
  <si>
    <t>Final issue</t>
  </si>
  <si>
    <t>BWIC</t>
  </si>
  <si>
    <t>Sanitary Installations</t>
  </si>
  <si>
    <t>Standard Foundations (assumption)</t>
  </si>
  <si>
    <t>Strip foundation, including excavation, earthwork support, disposal, backfilling, compact base of foundation, concrete, reinforcement, formwork, compressible materials, clayboard; strip foundation estimated up to 1m deep (subject to ground investigation)</t>
  </si>
  <si>
    <t>m²</t>
  </si>
  <si>
    <t>Isolated pad foundation; for column base, excavate pit in firm ground, partial backfill, partial disposal, support, compact base of pit; in-situ concrete; reinforced.</t>
  </si>
  <si>
    <t>External Walls Up to DPC</t>
  </si>
  <si>
    <t>Assumption: 100 thick block outer skin, 60 wide lean concrete infilled; concrete block inner skin at slab level; 350 high block wall plus 100 high brick wall; overall 450 high; DPC; cavity tray and associated weepholes</t>
  </si>
  <si>
    <t>Ground floor construction (assumption in-situ concrete)</t>
  </si>
  <si>
    <t>Ground floor construction: blinded hardcore bed; 150 thick reinforced ground bearing slab with A393 mesh reinforcement top and bottom; DPM; 85 thick floor grade insulation; vapour control layer, 75 thick screed</t>
  </si>
  <si>
    <t>Not Applicable</t>
  </si>
  <si>
    <t>Roof Structure</t>
  </si>
  <si>
    <t>Roof structure - pitched roof - Roof truss by specialist; ceiling joist as part of the roof truss (area considered GIA plus covered terrace)</t>
  </si>
  <si>
    <t>Roof Coverings</t>
  </si>
  <si>
    <t>Extra over for ridge</t>
  </si>
  <si>
    <t xml:space="preserve">m </t>
  </si>
  <si>
    <t>Extra over for double course of slates at eaves</t>
  </si>
  <si>
    <t>Extra over for eaves; facia/soffits</t>
  </si>
  <si>
    <t>Extra over for verge &amp; barge board</t>
  </si>
  <si>
    <t>Extra over for valley gutter/ flashings</t>
  </si>
  <si>
    <t>Roof insulation board between rafters; vapour control barriers (assume 100 thick between rafters and 200 thick over rafters)</t>
  </si>
  <si>
    <t>Roof insulation to sloping ceiling with insulation between rafters 100 thick; vapour control barriers. (insulated plasterboard measured under ceiling)</t>
  </si>
  <si>
    <t>Roof Drainage</t>
  </si>
  <si>
    <t>Rainwater pipes &amp; fittings</t>
  </si>
  <si>
    <t>Extra over for connecting below ground drainage</t>
  </si>
  <si>
    <t>Rooflights/ openings</t>
  </si>
  <si>
    <t xml:space="preserve">Roof lights </t>
  </si>
  <si>
    <t>External walls; facing brickwork (various colours of brick)</t>
  </si>
  <si>
    <t>Extra over for forming cavities</t>
  </si>
  <si>
    <t>Extra over for dpc</t>
  </si>
  <si>
    <t>Extra over for cavity tray at base of cavity wall; weep holes; jointing to dpc under timber stud to ground floor slab</t>
  </si>
  <si>
    <t xml:space="preserve">Extra over for finishing at top of wall </t>
  </si>
  <si>
    <t>Extra over for slate cladding to gable to east elevation</t>
  </si>
  <si>
    <t>Extra over for brick banding (approx. 300 wide projection)</t>
  </si>
  <si>
    <t>Extra over for forming entrance/canopy to south elevation</t>
  </si>
  <si>
    <t>Extra over for forming opening to external doors</t>
  </si>
  <si>
    <t>Extra over for forming opening for windows</t>
  </si>
  <si>
    <t>Timber frame to inner skin including insulation and plasterboard</t>
  </si>
  <si>
    <t>External Windows</t>
  </si>
  <si>
    <t>Windows (6 number of various sizes)</t>
  </si>
  <si>
    <t>Window film to windows</t>
  </si>
  <si>
    <t>Glazed sliding door to entrance (approx. 2550 x 2500)</t>
  </si>
  <si>
    <t>Sliding/folding door to community space (approx. 6500 x 2500)</t>
  </si>
  <si>
    <t>Single door to changing area (approx. 1000 x 2500)</t>
  </si>
  <si>
    <t>Single door to fire escape (approx. 900 x 2500)</t>
  </si>
  <si>
    <t xml:space="preserve">Double door including louvre to Plant/Bins </t>
  </si>
  <si>
    <t>Timber stud, plasterboard partitions; sole &amp; head plates; 12.5 thick plasterboard both sides; 50 thick insulation</t>
  </si>
  <si>
    <t>Extra over for forming openings in walls for internal doors; single door</t>
  </si>
  <si>
    <t>Extra over for forming openings in walls for internal doors; double door</t>
  </si>
  <si>
    <t>Extra over for 15mm Fireline board to wall (assume 20% of internal partition)</t>
  </si>
  <si>
    <t>Cubicles: Shower &amp; WC cubicles</t>
  </si>
  <si>
    <t>Internal doors; single</t>
  </si>
  <si>
    <t>Internal doors; double</t>
  </si>
  <si>
    <t>Internal doors; double to hall</t>
  </si>
  <si>
    <t>Internal doors; roller shutter to kitchen servery</t>
  </si>
  <si>
    <t>Architraves mdf (both sides of the door) &amp; paint</t>
  </si>
  <si>
    <t>Skim finish to walls</t>
  </si>
  <si>
    <t>Emulsion paint; Dimond mat linen white</t>
  </si>
  <si>
    <t>Emulsion paint; light grey</t>
  </si>
  <si>
    <t>Emulsion paint; washable linen white (moisture resistant)</t>
  </si>
  <si>
    <t>White rock finish</t>
  </si>
  <si>
    <t>Tile splashback</t>
  </si>
  <si>
    <t>Hygienic wall finish to kitchen areas</t>
  </si>
  <si>
    <t>Corner protectors</t>
  </si>
  <si>
    <t xml:space="preserve">Cement sand floor screed </t>
  </si>
  <si>
    <t>included in floor construction</t>
  </si>
  <si>
    <t>Forbo De Luxe Decibel; including latex screed</t>
  </si>
  <si>
    <t>Anti-slip altro classic; including latex screed</t>
  </si>
  <si>
    <t>Anti-slip stone effect; including latex screed</t>
  </si>
  <si>
    <t>Altro marine 20 vinyl; including latex screed</t>
  </si>
  <si>
    <t>Altro Atlas 40 vinyl; including latex screed</t>
  </si>
  <si>
    <t>Anti slip floor to kitchen; including latex screed</t>
  </si>
  <si>
    <t>Concrete sealed floor</t>
  </si>
  <si>
    <t>Matting suitable for football boots</t>
  </si>
  <si>
    <t>Skirtings; Timber skirting</t>
  </si>
  <si>
    <t>Skirtings; Altro classic</t>
  </si>
  <si>
    <t>Skirtings; anti-slip stone effect</t>
  </si>
  <si>
    <t xml:space="preserve">Skirtings; altro, marine 20 </t>
  </si>
  <si>
    <t>Skirtings; Altro atlus 40</t>
  </si>
  <si>
    <t>Skirtings; Anti-slip to kitchen</t>
  </si>
  <si>
    <t>Standard plasterboard ceiling</t>
  </si>
  <si>
    <t>Moisture resistant plasterboard ceiling</t>
  </si>
  <si>
    <t>Sound absorption rafting; to Foyer &amp; community space(assumed 60% area to cover)</t>
  </si>
  <si>
    <t>Finishes to ceiling; skim coat</t>
  </si>
  <si>
    <t>Finishes to ceiling; matt white</t>
  </si>
  <si>
    <t>Finishes to community space ceiling</t>
  </si>
  <si>
    <t>Finishes to ceiling; washable white (moisture resistant)</t>
  </si>
  <si>
    <t>Covered terrace, entrance &amp; benching area ceiling (assumed timber cladding)</t>
  </si>
  <si>
    <t>Sign/ Notices</t>
  </si>
  <si>
    <t>Statutory signage</t>
  </si>
  <si>
    <t>Bird and Vermin Control</t>
  </si>
  <si>
    <t>Kitchen sink, taps and waste</t>
  </si>
  <si>
    <t>Kitchen WHB, including taps and waste</t>
  </si>
  <si>
    <t>WHB, including taps and waste</t>
  </si>
  <si>
    <t>WC including seat &amp; cover</t>
  </si>
  <si>
    <t>Urinals</t>
  </si>
  <si>
    <t>None</t>
  </si>
  <si>
    <t>Shower tray &amp; shower screen</t>
  </si>
  <si>
    <t>Shower tray &amp; shower screen to Accessible changing</t>
  </si>
  <si>
    <t>Thermostatic shower valve &amp; head</t>
  </si>
  <si>
    <t>Thermostatic shower valve &amp; head to accessible changing</t>
  </si>
  <si>
    <t>Cleaner's sink</t>
  </si>
  <si>
    <t>Accessible WC suite/ baby changing; including WC, WHB, mirror, grab rail, baby changing seat etc.</t>
  </si>
  <si>
    <t>Accessible changing room/ first aid; including WC, WHB, mirror, grab rail etc.</t>
  </si>
  <si>
    <t>Testing of installations</t>
  </si>
  <si>
    <t>Commissioning of installations</t>
  </si>
  <si>
    <t xml:space="preserve"> Sanitary ancillaries</t>
  </si>
  <si>
    <t>Fittings; Mirrors to toilet, allow 1 per WHB (for accessible included in WC suite above)</t>
  </si>
  <si>
    <t>Fittings; Hand driers (allowed to some WC's only)</t>
  </si>
  <si>
    <t>Fittings; toilet roll holders (for accessible included in WC suite above)</t>
  </si>
  <si>
    <t>Fittings; soap dispensers (for accessible included in WC suite above)</t>
  </si>
  <si>
    <t>Excluded</t>
  </si>
  <si>
    <t>Drainage to sanitary appliances; above ground soil and waste</t>
  </si>
  <si>
    <t>Central heating system &amp; controls</t>
  </si>
  <si>
    <t>Toilet/Shower/Kitchen ventilation units</t>
  </si>
  <si>
    <t>Electrical mains/submains distributions</t>
  </si>
  <si>
    <t>Electrical mains sub-mains</t>
  </si>
  <si>
    <t>Power installations</t>
  </si>
  <si>
    <t>Lighting installations</t>
  </si>
  <si>
    <t>Earthing &amp; Bonding Systems</t>
  </si>
  <si>
    <t>Earthing &amp; bonding systems</t>
  </si>
  <si>
    <t>Solar PV Installations</t>
  </si>
  <si>
    <t>Lift &amp; conveyor installations</t>
  </si>
  <si>
    <t>Fire fighting system (lightning, fire detection &amp; alarm)</t>
  </si>
  <si>
    <t>Communication /data system</t>
  </si>
  <si>
    <t>Telecommunication system</t>
  </si>
  <si>
    <t>Burglar and security alarms; security lighting</t>
  </si>
  <si>
    <t>Burglar &amp; security alarms</t>
  </si>
  <si>
    <t>Security lights &amp; lighting system</t>
  </si>
  <si>
    <t>Not applicable</t>
  </si>
  <si>
    <t>Resin bound gravel permeable paving with black powder coated metal edge</t>
  </si>
  <si>
    <t>Extra over for specialist sports paving to areas around table tennis tables - say 26m2 per Table tennis table</t>
  </si>
  <si>
    <t>Gravel path</t>
  </si>
  <si>
    <t>Timber edge</t>
  </si>
  <si>
    <t>Grass Crete system with grass seed over</t>
  </si>
  <si>
    <t>Line marking to existing carpark</t>
  </si>
  <si>
    <t xml:space="preserve">Topsoil for planting bed </t>
  </si>
  <si>
    <t>Planting as proposed herbaceous planting schedule with fine bark mulch</t>
  </si>
  <si>
    <t>Existing grass allowed to grow long with a maximum of  2 cuts per year to encourage wild flower growth</t>
  </si>
  <si>
    <t>Existing grass retained and patched where necessary</t>
  </si>
  <si>
    <t>Removing existing fencing and make good for new access</t>
  </si>
  <si>
    <t>Entrance gate - Pedestrian gate</t>
  </si>
  <si>
    <t>Pedestrian gate from carpark</t>
  </si>
  <si>
    <t>set</t>
  </si>
  <si>
    <t>Nesting boxes, bat boxes etc</t>
  </si>
  <si>
    <t>Water main supply</t>
  </si>
  <si>
    <t>PS</t>
  </si>
  <si>
    <t>Electricity mains supply</t>
  </si>
  <si>
    <t>Gas main supply</t>
  </si>
  <si>
    <t>Telecommunication connection</t>
  </si>
  <si>
    <t>Services trenching</t>
  </si>
  <si>
    <t xml:space="preserve">E. COST PLAN </t>
  </si>
  <si>
    <t>Roof coverings - Pitched roofs composite slate roof; breather membrane, battens and counter battens</t>
  </si>
  <si>
    <t>Gutters</t>
  </si>
  <si>
    <t>Forming ramps to main entrance</t>
  </si>
  <si>
    <t>Forming ramps to Plant/ Bins</t>
  </si>
  <si>
    <t>Forming ramps to fire escape</t>
  </si>
  <si>
    <t>Design joints</t>
  </si>
  <si>
    <t>Steel frames</t>
  </si>
  <si>
    <t>Fire protection to steel frame</t>
  </si>
  <si>
    <t>Porch column</t>
  </si>
  <si>
    <t>Forming recess to high level windows to community space; including roof tiles, flashings etc</t>
  </si>
  <si>
    <t>Extra over for pattressing to wall</t>
  </si>
  <si>
    <t>Skips for work package contractors</t>
  </si>
  <si>
    <t>Floor trim/finishes to single internal doors</t>
  </si>
  <si>
    <t>Floor trim/finishes to double internal doors</t>
  </si>
  <si>
    <t>Matting to covered entrance</t>
  </si>
  <si>
    <t>Matting to covered terrace</t>
  </si>
  <si>
    <t>Acoustic treatment to walls</t>
  </si>
  <si>
    <t>Insulated plasterboard slope ceiling to community space; high level</t>
  </si>
  <si>
    <t>Acoustic treatment to ceiling</t>
  </si>
  <si>
    <t>Changing room bench with hooks</t>
  </si>
  <si>
    <t>Access hatch</t>
  </si>
  <si>
    <t>Tables &amp; chairs</t>
  </si>
  <si>
    <t>First aid/ examination set</t>
  </si>
  <si>
    <t>Kitchen unit/counter (approximate 630 wide) including servery, cutout for sink &amp; washbasin</t>
  </si>
  <si>
    <t>Kitchen appliances; Hob+Oven + cooker hood</t>
  </si>
  <si>
    <t>Kitchen appliances; Under counter dishwasher</t>
  </si>
  <si>
    <t>Kitchen appliances; Under counter fridge/freezer</t>
  </si>
  <si>
    <t>Waste bins, towel rails, storage racks and other accessories</t>
  </si>
  <si>
    <t>General internal signage</t>
  </si>
  <si>
    <t>Wires, nets, spikes etc</t>
  </si>
  <si>
    <t>Solar Panel</t>
  </si>
  <si>
    <t>CCTV System</t>
  </si>
  <si>
    <t xml:space="preserve">Builder's work in connection with services &amp; fire stopping </t>
  </si>
  <si>
    <t>Site strip</t>
  </si>
  <si>
    <t>Making good existing carpark; replace wearing course</t>
  </si>
  <si>
    <t>Repairing, replacing existing kerbing</t>
  </si>
  <si>
    <t>Timber and metal pole kick rail with gates for emergency vehicle access</t>
  </si>
  <si>
    <t>Cycle shelter for 8nr cycle stand</t>
  </si>
  <si>
    <t>Bollards (assumed 3nr)</t>
  </si>
  <si>
    <t>Table tennis tables &amp; specialist matting</t>
  </si>
  <si>
    <t>Outdoor tables 4nr &amp; chairs 16nr</t>
  </si>
  <si>
    <t>Timber benches/seating area (re-use existing 2nr)</t>
  </si>
  <si>
    <t>Bin (re-use 2nr existing bin)</t>
  </si>
  <si>
    <t>Site drainage hardstanding</t>
  </si>
  <si>
    <t>Building drainage</t>
  </si>
  <si>
    <t>Connection to existing foul drainage system in Park Road</t>
  </si>
  <si>
    <t>External lighting</t>
  </si>
  <si>
    <t>Bases of external lighting</t>
  </si>
  <si>
    <t xml:space="preserve">Locker; to changing lobby </t>
  </si>
  <si>
    <t>Locker to official change</t>
  </si>
  <si>
    <t>Assume 150mm wide x 300mm deep concrete upstand with reinforcement for external walls</t>
  </si>
  <si>
    <t>Assume 150mm wide x 300mm deep concrete upstand with reinforcement for internal walls</t>
  </si>
  <si>
    <t>Mains water supply; hot &amp; cold water services and thermal insulation</t>
  </si>
  <si>
    <t>Stone slab paving</t>
  </si>
  <si>
    <t>42308NGUG-01 Utilities and Drainage Survey</t>
  </si>
  <si>
    <t>B.1/2</t>
  </si>
  <si>
    <t>B.2 Specific Schedule of Amendments</t>
  </si>
  <si>
    <t>B.2</t>
  </si>
  <si>
    <t>Specific Schedule of Amendments</t>
  </si>
  <si>
    <t>1.</t>
  </si>
  <si>
    <t>Change '14 days' to '30 days'</t>
  </si>
  <si>
    <t>2016 EDITION</t>
  </si>
  <si>
    <t>SCHEDULE OF AMENDMENTS TO JCT DESIGN AND BUILD CONTRACT</t>
  </si>
  <si>
    <t>Contract Particulars</t>
  </si>
  <si>
    <t>Didcot Civic Hall</t>
  </si>
  <si>
    <t>Clause 4.9 Interim and final Payments - final date and amount</t>
  </si>
  <si>
    <t>Amend clause 4.9.1 as following;</t>
  </si>
  <si>
    <t>Sylva Consultancy</t>
  </si>
  <si>
    <t>MK Surveys</t>
  </si>
  <si>
    <t>Site Logistic Plan</t>
  </si>
  <si>
    <t>5018614-001</t>
  </si>
  <si>
    <t>The Landscape Studio</t>
  </si>
  <si>
    <t>County Series Map - Groundsure Insights</t>
  </si>
  <si>
    <t>Planning Decision Notice</t>
  </si>
  <si>
    <t>Delegated Report</t>
  </si>
  <si>
    <t>42308NGLS-01 Topographical Survey</t>
  </si>
  <si>
    <t>Contaminated land risk assessment - Phase 1 Desk Study Report</t>
  </si>
  <si>
    <t>Visualisation proposals</t>
  </si>
  <si>
    <t>STM Environmental</t>
  </si>
  <si>
    <t>Flood risk assessment including SUDS design</t>
  </si>
  <si>
    <t>B.1 JCT Design and Build Building Contract 2016</t>
  </si>
  <si>
    <t>RDG-XX-XX-XX-A-9080 - Room Data Sheets - for information only</t>
  </si>
  <si>
    <t>2.2 - Cost Plan Summary (Elemental Provisional Sums)</t>
  </si>
  <si>
    <t>package contractors should be priced in this section not under Work</t>
  </si>
  <si>
    <t>packages section.</t>
  </si>
  <si>
    <t xml:space="preserve">Costs of all site facilities including Scaffolding and Skips for work </t>
  </si>
  <si>
    <t>Draft</t>
  </si>
  <si>
    <t>CWa/F - Contractor Collateral Warranty for Funder 2016 - Separate document</t>
  </si>
  <si>
    <t>Comments- as for SCWa/E for sub-contractors to provide this type of warranty</t>
  </si>
  <si>
    <t>refer to preliminaries clause A30/320 for details of sub-contractors required to</t>
  </si>
  <si>
    <t>SCWa/E - Sub-Contractor Collateral Warranty for Employer 2016 - Separate document</t>
  </si>
  <si>
    <t>SCwa/F - Sub- Contractor Collateral Warranty for Funder 2016 - Separate document</t>
  </si>
  <si>
    <t>PCSA Contract Particulars - Separate Document</t>
  </si>
  <si>
    <t>ROLE</t>
  </si>
  <si>
    <t>QTY</t>
  </si>
  <si>
    <t>UNIT</t>
  </si>
  <si>
    <t>RATE
£</t>
  </si>
  <si>
    <t>TOTAL
£</t>
  </si>
  <si>
    <t>£/hr</t>
  </si>
  <si>
    <t>Management &amp; Staff:</t>
  </si>
  <si>
    <t>Project Director</t>
  </si>
  <si>
    <t>Senior Project Manager</t>
  </si>
  <si>
    <t>Project Manager</t>
  </si>
  <si>
    <t>Assistant Project Manager</t>
  </si>
  <si>
    <t>Senior Commercial Manager</t>
  </si>
  <si>
    <t>Commercial Manager</t>
  </si>
  <si>
    <t>Procurement Manager</t>
  </si>
  <si>
    <t>Senior Quantity Surveyor</t>
  </si>
  <si>
    <t>Quantity Surveyor</t>
  </si>
  <si>
    <t>Assistant / Technician Quantity Surveyor</t>
  </si>
  <si>
    <t>Trainee Quantity Surveyor</t>
  </si>
  <si>
    <t>Cost Clerk</t>
  </si>
  <si>
    <t>Senior M&amp;E Manager</t>
  </si>
  <si>
    <t>Security Systems Manager</t>
  </si>
  <si>
    <t>Logistics Manager</t>
  </si>
  <si>
    <t>Construction Director</t>
  </si>
  <si>
    <t>Senior Construction Manager</t>
  </si>
  <si>
    <t>Construction Manager</t>
  </si>
  <si>
    <t>Assistant Construction Manager</t>
  </si>
  <si>
    <t>BIM Manager</t>
  </si>
  <si>
    <t>Planning Manager</t>
  </si>
  <si>
    <t>Senior Planner/Project Controller</t>
  </si>
  <si>
    <t>Planner/Project Controller</t>
  </si>
  <si>
    <t>Assistant / Trainee Planner/Project Controller</t>
  </si>
  <si>
    <t>H&amp;S Manager</t>
  </si>
  <si>
    <t>Training Manager</t>
  </si>
  <si>
    <t>Quality Management Systems Manager</t>
  </si>
  <si>
    <t>Office Manager</t>
  </si>
  <si>
    <t>Document Controller</t>
  </si>
  <si>
    <t>Reception/Admin support</t>
  </si>
  <si>
    <t>2.1.1.2</t>
  </si>
  <si>
    <t>Design</t>
  </si>
  <si>
    <t>Architect:</t>
  </si>
  <si>
    <t xml:space="preserve">Senior </t>
  </si>
  <si>
    <t>Qualified</t>
  </si>
  <si>
    <t>Assistant/Technician</t>
  </si>
  <si>
    <t>Trainee</t>
  </si>
  <si>
    <t>Civil / Structural Engineer:</t>
  </si>
  <si>
    <t>Mechanical Engineer:</t>
  </si>
  <si>
    <t>Electrical Engineer:</t>
  </si>
  <si>
    <t>Environmental Services:</t>
  </si>
  <si>
    <t>1.2/2</t>
  </si>
  <si>
    <t>MEP Total - Breakdown on separate Tab</t>
  </si>
  <si>
    <t>PCSA Contractor's Project Staff Rates</t>
  </si>
  <si>
    <t>D/2.1</t>
  </si>
  <si>
    <t>CONTRACTOR'S PROJECT STAFF RATES</t>
  </si>
  <si>
    <t>Please enter rates for the following Contractor Project Staff for inclusion in Annex A</t>
  </si>
  <si>
    <t>of the Pre-Construction Agreement</t>
  </si>
  <si>
    <t>D/2.1.1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</si>
</sst>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\ mmmm\ yy"/>
    <numFmt numFmtId="165" formatCode="#,##0\ ;[Red]\(#,##0\);&quot;--  &quot;"/>
    <numFmt numFmtId="166" formatCode="#,##0.00\ ;[Red]\(#,##0.00\);&quot;--  &quot;"/>
    <numFmt numFmtId="167" formatCode="[$-F800]dddd\,\ mmmm\ dd\,\ yyyy"/>
    <numFmt numFmtId="168" formatCode="dd\.mm\.yyyy"/>
    <numFmt numFmtId="169" formatCode="#,##0\ ;[Red]\(#,##0\);&quot;-- &quot;"/>
    <numFmt numFmtId="170" formatCode="0.0"/>
    <numFmt numFmtId="171" formatCode="#,##0\ ;\(#,##0\);&quot;--  &quot;"/>
    <numFmt numFmtId="172" formatCode="#,##0.0\ ;[Red]\(#,##0.0\);&quot;--  &quot;"/>
    <numFmt numFmtId="173" formatCode="[$-809]dd\ mmmm\ yyyy;@"/>
    <numFmt numFmtId="174" formatCode="#,##0.00\ ;[Red]\(#,##0.00\);&quot;-- &quot;"/>
    <numFmt numFmtId="175" formatCode="#,##0.00\ ;\(#,##0.00\);&quot;--  &quot;"/>
    <numFmt numFmtId="176" formatCode="#,##0.0\ ;[Red]\(#,##0.0\);&quot;-- &quot;"/>
  </numFmts>
  <fonts count="9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8"/>
      <color theme="0"/>
      <name val="Arial"/>
      <family val="2"/>
    </font>
    <font>
      <b/>
      <sz val="12"/>
      <color theme="1"/>
      <name val="Arial"/>
      <family val="2"/>
    </font>
    <font>
      <sz val="11"/>
      <color rgb="FF00833C"/>
      <name val="Arial"/>
      <family val="2"/>
    </font>
    <font>
      <sz val="11"/>
      <color theme="3"/>
      <name val="Arial"/>
      <family val="2"/>
    </font>
    <font>
      <sz val="11"/>
      <color rgb="FF00800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color theme="3"/>
      <name val="Arial"/>
      <family val="2"/>
    </font>
    <font>
      <sz val="8"/>
      <name val="Arial"/>
      <family val="2"/>
    </font>
    <font>
      <b/>
      <sz val="12"/>
      <name val="Wingdings 2"/>
      <family val="1"/>
      <charset val="2"/>
    </font>
    <font>
      <sz val="10"/>
      <color theme="1"/>
      <name val="Tahoma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color theme="0" tint="-0.49998474074526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Wingdings 2"/>
      <family val="1"/>
      <charset val="2"/>
    </font>
    <font>
      <sz val="10"/>
      <color rgb="FF0000FF"/>
      <name val="Arial"/>
      <family val="2"/>
    </font>
    <font>
      <b/>
      <sz val="14"/>
      <color theme="3"/>
      <name val="DIN OT"/>
      <family val="2"/>
    </font>
    <font>
      <sz val="14"/>
      <color theme="3"/>
      <name val="DIN OT"/>
      <family val="2"/>
    </font>
    <font>
      <sz val="10"/>
      <color theme="1"/>
      <name val="Arial"/>
      <family val="2"/>
      <scheme val="minor"/>
    </font>
    <font>
      <sz val="10"/>
      <name val="Univers LT Pro 45 Light"/>
      <family val="2"/>
    </font>
    <font>
      <b/>
      <sz val="48"/>
      <color theme="0"/>
      <name val="Arial"/>
      <family val="2"/>
      <scheme val="major"/>
    </font>
    <font>
      <b/>
      <sz val="36"/>
      <color theme="0"/>
      <name val="Arial"/>
      <family val="2"/>
      <scheme val="major"/>
    </font>
    <font>
      <sz val="48"/>
      <color theme="1"/>
      <name val="Arial"/>
      <family val="2"/>
      <scheme val="major"/>
    </font>
    <font>
      <sz val="36"/>
      <color theme="0"/>
      <name val="Arial"/>
      <family val="2"/>
      <scheme val="major"/>
    </font>
    <font>
      <sz val="14"/>
      <color rgb="FF00833C"/>
      <name val="DIN OT"/>
      <family val="2"/>
    </font>
    <font>
      <sz val="14"/>
      <name val="DIN OT"/>
      <family val="2"/>
    </font>
    <font>
      <sz val="10"/>
      <color theme="1"/>
      <name val="Univers LT Pro 45 Light"/>
      <family val="2"/>
    </font>
    <font>
      <sz val="8"/>
      <name val="Univers LT Pro 45 Light"/>
      <family val="2"/>
    </font>
    <font>
      <b/>
      <sz val="10"/>
      <color theme="1"/>
      <name val="Univers LT Pro 45 Light"/>
      <family val="2"/>
    </font>
    <font>
      <b/>
      <sz val="10"/>
      <color theme="0"/>
      <name val="Univers LT Pro 45 Light"/>
      <family val="2"/>
    </font>
    <font>
      <b/>
      <sz val="10"/>
      <color theme="1"/>
      <name val="Arial"/>
      <family val="2"/>
      <scheme val="minor"/>
    </font>
    <font>
      <sz val="16"/>
      <color theme="1"/>
      <name val="Univers LT Pro 45 Light"/>
      <family val="2"/>
    </font>
    <font>
      <b/>
      <sz val="10"/>
      <name val="Univers LT Pro 45 Light"/>
      <family val="2"/>
    </font>
    <font>
      <sz val="10"/>
      <color rgb="FF0000FF"/>
      <name val="Univers LT Pro 45 Light"/>
      <family val="2"/>
    </font>
    <font>
      <sz val="10"/>
      <color theme="0"/>
      <name val="Univers LT Pro 45 Light"/>
      <family val="2"/>
    </font>
    <font>
      <sz val="8"/>
      <color theme="1"/>
      <name val="Univers LT Pro 45 Light"/>
      <family val="2"/>
    </font>
    <font>
      <i/>
      <sz val="10"/>
      <color theme="1"/>
      <name val="Univers LT Pro 45 Light"/>
      <family val="2"/>
    </font>
    <font>
      <sz val="10"/>
      <color theme="1"/>
      <name val="Univers Light"/>
      <family val="2"/>
    </font>
    <font>
      <b/>
      <sz val="10"/>
      <color theme="0"/>
      <name val="Univers Light"/>
      <family val="2"/>
    </font>
    <font>
      <sz val="10"/>
      <color theme="0"/>
      <name val="Univers Light"/>
      <family val="2"/>
    </font>
    <font>
      <b/>
      <sz val="12"/>
      <color theme="1"/>
      <name val="Univers LT Pro 45 Light"/>
      <family val="2"/>
    </font>
    <font>
      <sz val="14"/>
      <color theme="0"/>
      <name val="Arial"/>
      <family val="2"/>
      <scheme val="major"/>
    </font>
    <font>
      <b/>
      <sz val="14"/>
      <color theme="0"/>
      <name val="DIN OT"/>
      <family val="2"/>
    </font>
    <font>
      <sz val="14"/>
      <color theme="0"/>
      <name val="DIN OT"/>
      <family val="2"/>
    </font>
    <font>
      <sz val="10"/>
      <color theme="2"/>
      <name val="Univers LT Pro 55"/>
      <family val="2"/>
    </font>
    <font>
      <sz val="18"/>
      <name val="Univers Light"/>
      <family val="2"/>
    </font>
    <font>
      <sz val="10"/>
      <name val="Univers Light"/>
      <family val="2"/>
    </font>
    <font>
      <b/>
      <sz val="10"/>
      <name val="DIN OT"/>
      <family val="2"/>
    </font>
    <font>
      <sz val="18"/>
      <color theme="3"/>
      <name val="Univers Light"/>
      <family val="2"/>
    </font>
    <font>
      <sz val="28"/>
      <color rgb="FF008000"/>
      <name val="Univers Light"/>
      <family val="2"/>
    </font>
    <font>
      <sz val="14"/>
      <color theme="1"/>
      <name val="Arial"/>
      <family val="2"/>
      <scheme val="major"/>
    </font>
    <font>
      <b/>
      <sz val="18"/>
      <color theme="3"/>
      <name val="Arial"/>
      <family val="2"/>
      <scheme val="major"/>
    </font>
    <font>
      <b/>
      <sz val="18"/>
      <color theme="1"/>
      <name val="Arial"/>
      <family val="2"/>
      <scheme val="major"/>
    </font>
    <font>
      <sz val="14"/>
      <color theme="3"/>
      <name val="Arial"/>
      <family val="2"/>
      <scheme val="major"/>
    </font>
    <font>
      <b/>
      <sz val="14"/>
      <color theme="3"/>
      <name val="Arial"/>
      <family val="2"/>
      <scheme val="major"/>
    </font>
    <font>
      <sz val="8"/>
      <name val="Univers Light"/>
      <family val="2"/>
    </font>
    <font>
      <sz val="12"/>
      <color theme="1"/>
      <name val="Univers Light"/>
      <family val="2"/>
    </font>
    <font>
      <sz val="11"/>
      <color rgb="FF00833C"/>
      <name val="Univers Light"/>
      <family val="2"/>
    </font>
    <font>
      <sz val="10"/>
      <color theme="0"/>
      <name val="Univers LT Pro 47 Lt Cn"/>
      <family val="2"/>
    </font>
    <font>
      <sz val="10"/>
      <color theme="5"/>
      <name val="Arial"/>
      <family val="2"/>
      <scheme val="minor"/>
    </font>
    <font>
      <sz val="10"/>
      <color theme="2"/>
      <name val="Univers LT Pro 45 Light"/>
      <family val="2"/>
    </font>
    <font>
      <sz val="12"/>
      <color theme="0" tint="-0.499984740745262"/>
      <name val="Univers Light"/>
      <family val="2"/>
    </font>
    <font>
      <sz val="8"/>
      <color theme="1"/>
      <name val="Univers Light"/>
      <family val="2"/>
    </font>
    <font>
      <sz val="18"/>
      <color theme="1"/>
      <name val="Univers Light"/>
      <family val="2"/>
    </font>
    <font>
      <sz val="18"/>
      <color theme="0" tint="-0.499984740745262"/>
      <name val="Univers Light"/>
      <family val="2"/>
    </font>
    <font>
      <sz val="14"/>
      <color theme="0" tint="-0.499984740745262"/>
      <name val="Univers Light"/>
      <family val="2"/>
    </font>
    <font>
      <vertAlign val="superscript"/>
      <sz val="10"/>
      <name val="Univers LT Pro 45 Light"/>
      <family val="2"/>
    </font>
    <font>
      <u/>
      <sz val="10"/>
      <color theme="10"/>
      <name val="Tahoma"/>
      <family val="2"/>
    </font>
    <font>
      <sz val="10"/>
      <color theme="5"/>
      <name val="Univers LT Pro 55"/>
      <family val="2"/>
    </font>
    <font>
      <sz val="10"/>
      <color rgb="FF575756"/>
      <name val="Univers LT Pro 45 Light"/>
      <family val="2"/>
    </font>
    <font>
      <u/>
      <sz val="10"/>
      <color theme="10"/>
      <name val="Univers LT Pro 45 Light"/>
      <family val="2"/>
    </font>
    <font>
      <sz val="10"/>
      <color indexed="9"/>
      <name val="Univers LT Pro 45 Light"/>
      <family val="2"/>
    </font>
    <font>
      <b/>
      <sz val="14"/>
      <color indexed="17"/>
      <name val="DIN OT"/>
      <family val="2"/>
    </font>
    <font>
      <sz val="14"/>
      <color indexed="17"/>
      <name val="DIN OT"/>
      <family val="2"/>
    </font>
    <font>
      <sz val="10"/>
      <color indexed="9"/>
      <name val="Univers LT Pro 47 Lt Cn"/>
      <family val="2"/>
    </font>
    <font>
      <b/>
      <sz val="10"/>
      <color indexed="9"/>
      <name val="Univers LT Pro 47 Lt Cn"/>
      <family val="2"/>
    </font>
    <font>
      <b/>
      <vertAlign val="superscript"/>
      <sz val="10"/>
      <name val="Arial"/>
      <family val="2"/>
    </font>
    <font>
      <b/>
      <sz val="14"/>
      <color theme="5"/>
      <name val="DIN OT"/>
      <family val="2"/>
    </font>
    <font>
      <sz val="14"/>
      <color theme="5"/>
      <name val="DIN OT"/>
      <family val="2"/>
    </font>
    <font>
      <sz val="11"/>
      <color theme="5"/>
      <name val="Arial"/>
      <family val="2"/>
    </font>
    <font>
      <b/>
      <sz val="10"/>
      <color theme="5"/>
      <name val="Arial"/>
      <family val="2"/>
    </font>
    <font>
      <b/>
      <i/>
      <sz val="10"/>
      <color theme="1"/>
      <name val="Univers LT Pro 45 Light"/>
      <family val="2"/>
    </font>
    <font>
      <sz val="28"/>
      <color theme="0"/>
      <name val="Arial"/>
      <family val="2"/>
      <scheme val="major"/>
    </font>
    <font>
      <sz val="10"/>
      <color rgb="FF0070C0"/>
      <name val="Univers LT Pro 45 Light"/>
      <family val="2"/>
    </font>
  </fonts>
  <fills count="2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833C"/>
        <bgColor indexed="64"/>
      </patternFill>
    </fill>
    <fill>
      <patternFill patternType="solid">
        <fgColor rgb="FFFF8F1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5BA"/>
        <bgColor indexed="64"/>
      </patternFill>
    </fill>
    <fill>
      <patternFill patternType="solid">
        <fgColor rgb="FFBAECAE"/>
        <bgColor indexed="64"/>
      </patternFill>
    </fill>
    <fill>
      <patternFill patternType="solid">
        <fgColor rgb="FF43B02A"/>
        <bgColor indexed="64"/>
      </patternFill>
    </fill>
    <fill>
      <patternFill patternType="solid">
        <fgColor rgb="FFFFDEBD"/>
        <bgColor indexed="64"/>
      </patternFill>
    </fill>
    <fill>
      <patternFill patternType="solid">
        <fgColor rgb="FFEF33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double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55"/>
      </right>
      <top style="hair">
        <color indexed="55"/>
      </top>
      <bottom/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3">
    <xf numFmtId="0" fontId="0" fillId="0" borderId="0"/>
    <xf numFmtId="9" fontId="20" fillId="0" borderId="0" applyFont="0" applyFill="0" applyBorder="0" applyAlignment="0" applyProtection="0"/>
    <xf numFmtId="0" fontId="29" fillId="0" borderId="0">
      <alignment horizontal="left" vertical="top"/>
    </xf>
    <xf numFmtId="170" fontId="30" fillId="0" borderId="0">
      <alignment horizontal="left" vertical="center"/>
    </xf>
    <xf numFmtId="169" fontId="32" fillId="0" borderId="0" applyFill="0" applyBorder="0">
      <alignment vertical="center"/>
    </xf>
    <xf numFmtId="169" fontId="32" fillId="10" borderId="13">
      <alignment vertical="center"/>
    </xf>
    <xf numFmtId="171" fontId="42" fillId="4" borderId="0">
      <alignment vertical="center"/>
    </xf>
    <xf numFmtId="0" fontId="31" fillId="0" borderId="0"/>
    <xf numFmtId="169" fontId="32" fillId="0" borderId="0" applyBorder="0">
      <alignment vertical="center"/>
    </xf>
    <xf numFmtId="0" fontId="55" fillId="11" borderId="0"/>
    <xf numFmtId="173" fontId="56" fillId="11" borderId="0">
      <alignment horizontal="left"/>
    </xf>
    <xf numFmtId="0" fontId="57" fillId="12" borderId="0"/>
    <xf numFmtId="169" fontId="32" fillId="0" borderId="0" applyFill="0" applyBorder="0">
      <alignment vertical="center"/>
    </xf>
    <xf numFmtId="0" fontId="71" fillId="5" borderId="0">
      <alignment horizontal="center" vertical="center"/>
    </xf>
    <xf numFmtId="166" fontId="32" fillId="0" borderId="0" applyFill="0" applyBorder="0">
      <alignment vertical="center"/>
    </xf>
    <xf numFmtId="0" fontId="72" fillId="0" borderId="0"/>
    <xf numFmtId="171" fontId="73" fillId="4" borderId="0">
      <alignment vertical="center"/>
    </xf>
    <xf numFmtId="166" fontId="32" fillId="0" borderId="0">
      <alignment vertical="center"/>
    </xf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5" fontId="42" fillId="4" borderId="0">
      <alignment vertical="center"/>
    </xf>
    <xf numFmtId="9" fontId="3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32" fillId="0" borderId="0" applyFill="0" applyBorder="0">
      <alignment vertical="center"/>
    </xf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81" fillId="17" borderId="0" applyNumberFormat="0" applyBorder="0" applyAlignment="0" applyProtection="0"/>
    <xf numFmtId="171" fontId="47" fillId="4" borderId="0">
      <alignment vertical="center"/>
    </xf>
    <xf numFmtId="175" fontId="47" fillId="4" borderId="0">
      <alignment vertical="center"/>
    </xf>
    <xf numFmtId="14" fontId="82" fillId="0" borderId="0">
      <alignment horizontal="left" vertical="center" wrapText="1"/>
    </xf>
    <xf numFmtId="0" fontId="71" fillId="5" borderId="0">
      <alignment horizontal="center" vertical="center"/>
    </xf>
    <xf numFmtId="169" fontId="32" fillId="0" borderId="0" applyFill="0" applyBorder="0">
      <alignment vertical="center"/>
    </xf>
    <xf numFmtId="0" fontId="57" fillId="16" borderId="0"/>
    <xf numFmtId="0" fontId="57" fillId="18" borderId="0"/>
    <xf numFmtId="169" fontId="32" fillId="0" borderId="0">
      <alignment vertical="center"/>
    </xf>
    <xf numFmtId="169" fontId="83" fillId="0" borderId="0" applyNumberFormat="0" applyFill="0" applyBorder="0" applyAlignment="0" applyProtection="0">
      <alignment vertical="center"/>
    </xf>
    <xf numFmtId="0" fontId="85" fillId="0" borderId="0">
      <alignment horizontal="left" vertical="top"/>
    </xf>
    <xf numFmtId="171" fontId="84" fillId="19" borderId="0">
      <alignment vertical="center"/>
    </xf>
    <xf numFmtId="170" fontId="86" fillId="0" borderId="0">
      <alignment horizontal="left" vertical="center"/>
    </xf>
    <xf numFmtId="169" fontId="32" fillId="0" borderId="0" applyFill="0" applyBorder="0">
      <alignment vertical="center"/>
    </xf>
    <xf numFmtId="169" fontId="32" fillId="0" borderId="0">
      <alignment vertical="center"/>
    </xf>
    <xf numFmtId="0" fontId="87" fillId="20" borderId="0">
      <alignment horizontal="center" vertical="center"/>
    </xf>
  </cellStyleXfs>
  <cellXfs count="64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6" fillId="0" borderId="0" xfId="0" applyNumberFormat="1" applyFont="1"/>
    <xf numFmtId="165" fontId="6" fillId="0" borderId="0" xfId="0" applyNumberFormat="1" applyFont="1" applyAlignment="1">
      <alignment vertical="center"/>
    </xf>
    <xf numFmtId="166" fontId="6" fillId="0" borderId="0" xfId="0" applyNumberFormat="1" applyFont="1"/>
    <xf numFmtId="165" fontId="6" fillId="0" borderId="10" xfId="0" applyNumberFormat="1" applyFont="1" applyBorder="1" applyAlignment="1">
      <alignment horizont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8" fillId="0" borderId="0" xfId="0" applyFont="1"/>
    <xf numFmtId="166" fontId="6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7" fontId="13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vertical="center"/>
    </xf>
    <xf numFmtId="0" fontId="14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8" fillId="3" borderId="9" xfId="0" applyFont="1" applyFill="1" applyBorder="1" applyAlignment="1">
      <alignment vertical="center"/>
    </xf>
    <xf numFmtId="164" fontId="8" fillId="3" borderId="9" xfId="0" applyNumberFormat="1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165" fontId="17" fillId="0" borderId="0" xfId="0" applyNumberFormat="1" applyFont="1" applyAlignment="1">
      <alignment vertical="center"/>
    </xf>
    <xf numFmtId="165" fontId="6" fillId="0" borderId="14" xfId="0" applyNumberFormat="1" applyFont="1" applyBorder="1" applyAlignment="1">
      <alignment horizontal="left"/>
    </xf>
    <xf numFmtId="168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/>
    <xf numFmtId="165" fontId="9" fillId="5" borderId="0" xfId="0" applyNumberFormat="1" applyFont="1" applyFill="1" applyAlignment="1">
      <alignment vertical="center"/>
    </xf>
    <xf numFmtId="165" fontId="9" fillId="5" borderId="0" xfId="0" applyNumberFormat="1" applyFont="1" applyFill="1" applyAlignment="1">
      <alignment horizontal="center" vertical="center"/>
    </xf>
    <xf numFmtId="166" fontId="9" fillId="5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14" fontId="9" fillId="5" borderId="0" xfId="0" applyNumberFormat="1" applyFont="1" applyFill="1" applyAlignment="1">
      <alignment horizontal="left" vertical="center"/>
    </xf>
    <xf numFmtId="0" fontId="6" fillId="6" borderId="0" xfId="0" applyFont="1" applyFill="1"/>
    <xf numFmtId="0" fontId="10" fillId="6" borderId="0" xfId="0" applyFont="1" applyFill="1" applyAlignment="1">
      <alignment horizontal="right" vertical="center"/>
    </xf>
    <xf numFmtId="165" fontId="9" fillId="5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Border="1"/>
    <xf numFmtId="165" fontId="6" fillId="0" borderId="1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horizontal="right" vertical="center"/>
    </xf>
    <xf numFmtId="165" fontId="18" fillId="0" borderId="0" xfId="0" applyNumberFormat="1" applyFont="1"/>
    <xf numFmtId="165" fontId="18" fillId="7" borderId="0" xfId="0" applyNumberFormat="1" applyFont="1" applyFill="1"/>
    <xf numFmtId="165" fontId="18" fillId="7" borderId="0" xfId="0" applyNumberFormat="1" applyFont="1" applyFill="1" applyAlignment="1">
      <alignment vertical="center"/>
    </xf>
    <xf numFmtId="165" fontId="18" fillId="7" borderId="19" xfId="0" applyNumberFormat="1" applyFont="1" applyFill="1" applyBorder="1" applyAlignment="1">
      <alignment horizontal="center" vertical="center"/>
    </xf>
    <xf numFmtId="165" fontId="18" fillId="7" borderId="21" xfId="0" applyNumberFormat="1" applyFont="1" applyFill="1" applyBorder="1" applyAlignment="1">
      <alignment horizontal="center" vertical="center"/>
    </xf>
    <xf numFmtId="165" fontId="18" fillId="7" borderId="18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/>
    <xf numFmtId="166" fontId="18" fillId="3" borderId="24" xfId="0" applyNumberFormat="1" applyFont="1" applyFill="1" applyBorder="1"/>
    <xf numFmtId="166" fontId="18" fillId="3" borderId="5" xfId="0" applyNumberFormat="1" applyFont="1" applyFill="1" applyBorder="1"/>
    <xf numFmtId="166" fontId="18" fillId="7" borderId="0" xfId="0" applyNumberFormat="1" applyFont="1" applyFill="1"/>
    <xf numFmtId="166" fontId="18" fillId="7" borderId="0" xfId="0" applyNumberFormat="1" applyFont="1" applyFill="1" applyAlignment="1">
      <alignment vertical="center"/>
    </xf>
    <xf numFmtId="166" fontId="18" fillId="3" borderId="19" xfId="0" applyNumberFormat="1" applyFont="1" applyFill="1" applyBorder="1" applyAlignment="1">
      <alignment vertical="center"/>
    </xf>
    <xf numFmtId="166" fontId="18" fillId="3" borderId="18" xfId="0" applyNumberFormat="1" applyFont="1" applyFill="1" applyBorder="1" applyAlignment="1">
      <alignment vertical="center"/>
    </xf>
    <xf numFmtId="165" fontId="18" fillId="7" borderId="0" xfId="0" applyNumberFormat="1" applyFont="1" applyFill="1" applyAlignment="1">
      <alignment horizontal="right" vertical="center"/>
    </xf>
    <xf numFmtId="165" fontId="19" fillId="7" borderId="0" xfId="0" applyNumberFormat="1" applyFont="1" applyFill="1" applyAlignment="1">
      <alignment vertical="center"/>
    </xf>
    <xf numFmtId="0" fontId="6" fillId="0" borderId="0" xfId="0" applyFont="1"/>
    <xf numFmtId="166" fontId="21" fillId="4" borderId="0" xfId="0" applyNumberFormat="1" applyFont="1" applyFill="1" applyAlignment="1">
      <alignment horizontal="right" vertical="center"/>
    </xf>
    <xf numFmtId="166" fontId="21" fillId="4" borderId="0" xfId="0" applyNumberFormat="1" applyFont="1" applyFill="1" applyAlignment="1">
      <alignment vertical="center"/>
    </xf>
    <xf numFmtId="165" fontId="21" fillId="4" borderId="0" xfId="0" applyNumberFormat="1" applyFont="1" applyFill="1" applyAlignment="1">
      <alignment vertical="center"/>
    </xf>
    <xf numFmtId="166" fontId="21" fillId="4" borderId="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23" fillId="0" borderId="0" xfId="0" applyFont="1"/>
    <xf numFmtId="0" fontId="22" fillId="0" borderId="0" xfId="0" applyFont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/>
    <xf numFmtId="0" fontId="21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21" fillId="4" borderId="0" xfId="0" applyNumberFormat="1" applyFont="1" applyFill="1" applyBorder="1" applyAlignment="1">
      <alignment horizontal="left" vertical="center"/>
    </xf>
    <xf numFmtId="0" fontId="24" fillId="8" borderId="36" xfId="0" applyNumberFormat="1" applyFont="1" applyFill="1" applyBorder="1" applyAlignment="1">
      <alignment horizontal="left" vertical="center"/>
    </xf>
    <xf numFmtId="0" fontId="24" fillId="9" borderId="0" xfId="0" applyFont="1" applyFill="1" applyBorder="1" applyAlignment="1">
      <alignment vertical="center"/>
    </xf>
    <xf numFmtId="0" fontId="24" fillId="3" borderId="37" xfId="0" applyFont="1" applyFill="1" applyBorder="1" applyAlignment="1">
      <alignment vertical="center"/>
    </xf>
    <xf numFmtId="165" fontId="7" fillId="0" borderId="38" xfId="0" applyNumberFormat="1" applyFont="1" applyBorder="1" applyAlignment="1">
      <alignment vertical="center"/>
    </xf>
    <xf numFmtId="165" fontId="11" fillId="0" borderId="38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18" fillId="7" borderId="19" xfId="0" applyNumberFormat="1" applyFont="1" applyFill="1" applyBorder="1" applyAlignment="1">
      <alignment horizontal="center" vertical="center"/>
    </xf>
    <xf numFmtId="165" fontId="18" fillId="7" borderId="2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/>
    <xf numFmtId="165" fontId="21" fillId="5" borderId="0" xfId="0" applyNumberFormat="1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center" vertical="center" wrapText="1"/>
    </xf>
    <xf numFmtId="165" fontId="21" fillId="5" borderId="0" xfId="0" applyNumberFormat="1" applyFont="1" applyFill="1" applyAlignment="1">
      <alignment horizontal="left" vertical="center"/>
    </xf>
    <xf numFmtId="165" fontId="21" fillId="0" borderId="0" xfId="0" applyNumberFormat="1" applyFont="1" applyAlignment="1">
      <alignment vertical="center"/>
    </xf>
    <xf numFmtId="165" fontId="4" fillId="0" borderId="10" xfId="0" applyNumberFormat="1" applyFont="1" applyBorder="1" applyAlignment="1">
      <alignment horizontal="center"/>
    </xf>
    <xf numFmtId="165" fontId="4" fillId="0" borderId="12" xfId="0" applyNumberFormat="1" applyFont="1" applyBorder="1"/>
    <xf numFmtId="165" fontId="4" fillId="0" borderId="0" xfId="0" applyNumberFormat="1" applyFont="1" applyBorder="1"/>
    <xf numFmtId="165" fontId="4" fillId="0" borderId="11" xfId="0" applyNumberFormat="1" applyFont="1" applyBorder="1"/>
    <xf numFmtId="165" fontId="27" fillId="0" borderId="12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165" fontId="4" fillId="10" borderId="11" xfId="0" applyNumberFormat="1" applyFont="1" applyFill="1" applyBorder="1"/>
    <xf numFmtId="165" fontId="27" fillId="0" borderId="39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165" fontId="27" fillId="0" borderId="41" xfId="0" applyNumberFormat="1" applyFont="1" applyBorder="1" applyAlignment="1">
      <alignment horizontal="center" vertical="center"/>
    </xf>
    <xf numFmtId="165" fontId="27" fillId="0" borderId="43" xfId="0" applyNumberFormat="1" applyFont="1" applyBorder="1" applyAlignment="1">
      <alignment horizontal="center" vertical="center"/>
    </xf>
    <xf numFmtId="0" fontId="4" fillId="0" borderId="0" xfId="0" applyFont="1"/>
    <xf numFmtId="0" fontId="9" fillId="5" borderId="0" xfId="0" applyFont="1" applyFill="1" applyBorder="1" applyAlignment="1">
      <alignment horizontal="center" vertical="center" wrapText="1"/>
    </xf>
    <xf numFmtId="169" fontId="9" fillId="5" borderId="0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169" fontId="28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9" fontId="22" fillId="0" borderId="0" xfId="0" applyNumberFormat="1" applyFont="1" applyFill="1" applyBorder="1" applyAlignment="1">
      <alignment vertical="center"/>
    </xf>
    <xf numFmtId="166" fontId="22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/>
    <xf numFmtId="165" fontId="22" fillId="0" borderId="0" xfId="0" applyNumberFormat="1" applyFont="1" applyBorder="1" applyAlignment="1">
      <alignment vertical="center"/>
    </xf>
    <xf numFmtId="165" fontId="22" fillId="0" borderId="11" xfId="0" applyNumberFormat="1" applyFont="1" applyBorder="1" applyAlignment="1">
      <alignment vertical="center"/>
    </xf>
    <xf numFmtId="0" fontId="22" fillId="0" borderId="0" xfId="0" applyNumberFormat="1" applyFont="1" applyBorder="1" applyAlignment="1"/>
    <xf numFmtId="0" fontId="24" fillId="0" borderId="12" xfId="0" applyNumberFormat="1" applyFont="1" applyBorder="1" applyAlignment="1">
      <alignment horizontal="center" vertical="center"/>
    </xf>
    <xf numFmtId="2" fontId="24" fillId="0" borderId="0" xfId="0" applyNumberFormat="1" applyFont="1" applyFill="1" applyBorder="1" applyAlignment="1" applyProtection="1"/>
    <xf numFmtId="2" fontId="22" fillId="0" borderId="0" xfId="0" applyNumberFormat="1" applyFont="1" applyFill="1" applyBorder="1" applyAlignment="1" applyProtection="1"/>
    <xf numFmtId="169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Border="1" applyAlignment="1"/>
    <xf numFmtId="169" fontId="21" fillId="4" borderId="0" xfId="0" applyNumberFormat="1" applyFont="1" applyFill="1" applyBorder="1" applyAlignment="1">
      <alignment horizontal="right" vertical="center"/>
    </xf>
    <xf numFmtId="169" fontId="9" fillId="4" borderId="0" xfId="0" applyNumberFormat="1" applyFont="1" applyFill="1" applyBorder="1" applyAlignment="1">
      <alignment horizontal="right" vertical="center"/>
    </xf>
    <xf numFmtId="166" fontId="9" fillId="4" borderId="0" xfId="0" applyNumberFormat="1" applyFont="1" applyFill="1" applyBorder="1" applyAlignment="1">
      <alignment vertical="center"/>
    </xf>
    <xf numFmtId="169" fontId="21" fillId="4" borderId="0" xfId="0" applyNumberFormat="1" applyFont="1" applyFill="1" applyBorder="1" applyAlignment="1">
      <alignment vertical="center"/>
    </xf>
    <xf numFmtId="169" fontId="4" fillId="0" borderId="0" xfId="0" applyNumberFormat="1" applyFont="1"/>
    <xf numFmtId="169" fontId="4" fillId="0" borderId="0" xfId="0" applyNumberFormat="1" applyFont="1" applyAlignment="1"/>
    <xf numFmtId="165" fontId="18" fillId="0" borderId="0" xfId="0" applyNumberFormat="1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169" fontId="4" fillId="0" borderId="0" xfId="0" applyNumberFormat="1" applyFont="1" applyFill="1"/>
    <xf numFmtId="169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3" fillId="0" borderId="0" xfId="0" applyFont="1"/>
    <xf numFmtId="0" fontId="29" fillId="0" borderId="0" xfId="2">
      <alignment horizontal="left" vertical="top"/>
    </xf>
    <xf numFmtId="170" fontId="30" fillId="0" borderId="0" xfId="3">
      <alignment horizontal="left" vertical="center"/>
    </xf>
    <xf numFmtId="0" fontId="31" fillId="0" borderId="0" xfId="0" applyFont="1" applyAlignment="1">
      <alignment vertical="center"/>
    </xf>
    <xf numFmtId="165" fontId="37" fillId="0" borderId="0" xfId="0" applyNumberFormat="1" applyFont="1" applyAlignment="1">
      <alignment vertical="center"/>
    </xf>
    <xf numFmtId="166" fontId="37" fillId="0" borderId="0" xfId="0" applyNumberFormat="1" applyFont="1" applyAlignment="1">
      <alignment vertical="center"/>
    </xf>
    <xf numFmtId="165" fontId="38" fillId="7" borderId="0" xfId="0" applyNumberFormat="1" applyFont="1" applyFill="1" applyAlignment="1">
      <alignment vertical="center"/>
    </xf>
    <xf numFmtId="165" fontId="39" fillId="0" borderId="10" xfId="0" applyNumberFormat="1" applyFont="1" applyBorder="1" applyAlignment="1">
      <alignment horizontal="center"/>
    </xf>
    <xf numFmtId="165" fontId="39" fillId="0" borderId="0" xfId="0" applyNumberFormat="1" applyFont="1"/>
    <xf numFmtId="165" fontId="39" fillId="0" borderId="0" xfId="0" applyNumberFormat="1" applyFont="1" applyBorder="1"/>
    <xf numFmtId="165" fontId="40" fillId="7" borderId="0" xfId="0" applyNumberFormat="1" applyFont="1" applyFill="1"/>
    <xf numFmtId="166" fontId="40" fillId="3" borderId="4" xfId="0" applyNumberFormat="1" applyFont="1" applyFill="1" applyBorder="1"/>
    <xf numFmtId="166" fontId="40" fillId="3" borderId="24" xfId="0" applyNumberFormat="1" applyFont="1" applyFill="1" applyBorder="1"/>
    <xf numFmtId="166" fontId="40" fillId="3" borderId="5" xfId="0" applyNumberFormat="1" applyFont="1" applyFill="1" applyBorder="1"/>
    <xf numFmtId="166" fontId="40" fillId="7" borderId="0" xfId="0" applyNumberFormat="1" applyFont="1" applyFill="1"/>
    <xf numFmtId="166" fontId="40" fillId="3" borderId="22" xfId="0" applyNumberFormat="1" applyFont="1" applyFill="1" applyBorder="1"/>
    <xf numFmtId="165" fontId="41" fillId="0" borderId="0" xfId="0" applyNumberFormat="1" applyFont="1"/>
    <xf numFmtId="0" fontId="41" fillId="0" borderId="10" xfId="0" applyFont="1" applyBorder="1" applyAlignment="1">
      <alignment horizontal="center"/>
    </xf>
    <xf numFmtId="165" fontId="41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 vertical="center"/>
    </xf>
    <xf numFmtId="165" fontId="39" fillId="0" borderId="0" xfId="0" applyNumberFormat="1" applyFont="1" applyAlignment="1">
      <alignment vertical="center"/>
    </xf>
    <xf numFmtId="165" fontId="39" fillId="0" borderId="0" xfId="0" applyNumberFormat="1" applyFont="1" applyBorder="1" applyAlignment="1">
      <alignment vertical="center"/>
    </xf>
    <xf numFmtId="165" fontId="39" fillId="0" borderId="0" xfId="0" applyNumberFormat="1" applyFont="1" applyBorder="1" applyAlignment="1">
      <alignment horizontal="right" vertical="center"/>
    </xf>
    <xf numFmtId="165" fontId="40" fillId="7" borderId="0" xfId="0" applyNumberFormat="1" applyFont="1" applyFill="1" applyAlignment="1">
      <alignment vertical="center"/>
    </xf>
    <xf numFmtId="166" fontId="40" fillId="3" borderId="19" xfId="0" applyNumberFormat="1" applyFont="1" applyFill="1" applyBorder="1" applyAlignment="1">
      <alignment vertical="center"/>
    </xf>
    <xf numFmtId="166" fontId="40" fillId="3" borderId="18" xfId="0" applyNumberFormat="1" applyFont="1" applyFill="1" applyBorder="1" applyAlignment="1">
      <alignment vertical="center"/>
    </xf>
    <xf numFmtId="166" fontId="40" fillId="7" borderId="0" xfId="0" applyNumberFormat="1" applyFont="1" applyFill="1" applyAlignment="1">
      <alignment vertical="center"/>
    </xf>
    <xf numFmtId="169" fontId="32" fillId="10" borderId="13" xfId="5">
      <alignment vertical="center"/>
    </xf>
    <xf numFmtId="166" fontId="39" fillId="10" borderId="16" xfId="0" applyNumberFormat="1" applyFont="1" applyFill="1" applyBorder="1" applyAlignment="1">
      <alignment vertical="center"/>
    </xf>
    <xf numFmtId="166" fontId="39" fillId="10" borderId="13" xfId="0" applyNumberFormat="1" applyFont="1" applyFill="1" applyBorder="1"/>
    <xf numFmtId="166" fontId="39" fillId="10" borderId="15" xfId="0" applyNumberFormat="1" applyFont="1" applyFill="1" applyBorder="1"/>
    <xf numFmtId="166" fontId="39" fillId="10" borderId="15" xfId="0" applyNumberFormat="1" applyFont="1" applyFill="1" applyBorder="1" applyAlignment="1">
      <alignment horizontal="right" vertical="center"/>
    </xf>
    <xf numFmtId="171" fontId="42" fillId="4" borderId="0" xfId="6">
      <alignment vertical="center"/>
    </xf>
    <xf numFmtId="171" fontId="42" fillId="4" borderId="0" xfId="6" applyAlignment="1">
      <alignment horizontal="right" vertical="center"/>
    </xf>
    <xf numFmtId="0" fontId="43" fillId="0" borderId="0" xfId="0" applyFont="1" applyAlignment="1">
      <alignment vertical="center"/>
    </xf>
    <xf numFmtId="165" fontId="39" fillId="0" borderId="12" xfId="0" applyNumberFormat="1" applyFont="1" applyBorder="1"/>
    <xf numFmtId="165" fontId="39" fillId="0" borderId="11" xfId="0" applyNumberFormat="1" applyFont="1" applyBorder="1"/>
    <xf numFmtId="165" fontId="39" fillId="10" borderId="11" xfId="0" applyNumberFormat="1" applyFont="1" applyFill="1" applyBorder="1"/>
    <xf numFmtId="165" fontId="41" fillId="0" borderId="12" xfId="0" applyNumberFormat="1" applyFont="1" applyBorder="1"/>
    <xf numFmtId="165" fontId="44" fillId="0" borderId="12" xfId="0" applyNumberFormat="1" applyFont="1" applyBorder="1" applyAlignment="1">
      <alignment horizontal="center" vertical="center"/>
    </xf>
    <xf numFmtId="165" fontId="44" fillId="0" borderId="12" xfId="0" applyNumberFormat="1" applyFont="1" applyBorder="1" applyAlignment="1">
      <alignment horizontal="center"/>
    </xf>
    <xf numFmtId="165" fontId="39" fillId="0" borderId="35" xfId="0" applyNumberFormat="1" applyFont="1" applyBorder="1" applyAlignment="1">
      <alignment horizontal="center"/>
    </xf>
    <xf numFmtId="165" fontId="39" fillId="0" borderId="39" xfId="0" applyNumberFormat="1" applyFont="1" applyBorder="1"/>
    <xf numFmtId="165" fontId="39" fillId="0" borderId="14" xfId="0" applyNumberFormat="1" applyFont="1" applyBorder="1"/>
    <xf numFmtId="165" fontId="39" fillId="0" borderId="40" xfId="0" applyNumberFormat="1" applyFont="1" applyBorder="1"/>
    <xf numFmtId="165" fontId="39" fillId="10" borderId="40" xfId="0" applyNumberFormat="1" applyFont="1" applyFill="1" applyBorder="1"/>
    <xf numFmtId="165" fontId="41" fillId="0" borderId="12" xfId="0" applyNumberFormat="1" applyFont="1" applyBorder="1" applyAlignment="1">
      <alignment horizontal="left"/>
    </xf>
    <xf numFmtId="165" fontId="39" fillId="10" borderId="42" xfId="0" applyNumberFormat="1" applyFont="1" applyFill="1" applyBorder="1"/>
    <xf numFmtId="165" fontId="44" fillId="0" borderId="39" xfId="0" applyNumberFormat="1" applyFont="1" applyBorder="1" applyAlignment="1">
      <alignment horizontal="center"/>
    </xf>
    <xf numFmtId="165" fontId="41" fillId="0" borderId="0" xfId="0" applyNumberFormat="1" applyFont="1" applyBorder="1"/>
    <xf numFmtId="165" fontId="39" fillId="0" borderId="41" xfId="0" applyNumberFormat="1" applyFont="1" applyBorder="1" applyAlignment="1">
      <alignment horizontal="center"/>
    </xf>
    <xf numFmtId="165" fontId="44" fillId="0" borderId="43" xfId="0" applyNumberFormat="1" applyFont="1" applyBorder="1" applyAlignment="1">
      <alignment horizontal="center"/>
    </xf>
    <xf numFmtId="165" fontId="39" fillId="0" borderId="7" xfId="0" applyNumberFormat="1" applyFont="1" applyBorder="1"/>
    <xf numFmtId="165" fontId="39" fillId="0" borderId="42" xfId="0" applyNumberFormat="1" applyFont="1" applyBorder="1"/>
    <xf numFmtId="0" fontId="45" fillId="0" borderId="12" xfId="0" applyFont="1" applyBorder="1" applyAlignment="1">
      <alignment horizontal="center" vertical="center"/>
    </xf>
    <xf numFmtId="0" fontId="32" fillId="0" borderId="0" xfId="0" applyFont="1" applyFill="1" applyBorder="1" applyAlignment="1"/>
    <xf numFmtId="0" fontId="39" fillId="0" borderId="0" xfId="0" applyFont="1" applyFill="1" applyBorder="1" applyAlignment="1">
      <alignment vertical="center"/>
    </xf>
    <xf numFmtId="169" fontId="46" fillId="0" borderId="0" xfId="0" applyNumberFormat="1" applyFont="1" applyFill="1" applyBorder="1" applyAlignment="1">
      <alignment vertical="center"/>
    </xf>
    <xf numFmtId="166" fontId="32" fillId="0" borderId="0" xfId="0" applyNumberFormat="1" applyFont="1" applyFill="1" applyBorder="1" applyAlignment="1">
      <alignment vertical="center"/>
    </xf>
    <xf numFmtId="169" fontId="32" fillId="0" borderId="0" xfId="0" applyNumberFormat="1" applyFont="1" applyFill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165" fontId="32" fillId="0" borderId="0" xfId="0" applyNumberFormat="1" applyFont="1" applyFill="1" applyBorder="1" applyAlignment="1">
      <alignment vertical="center"/>
    </xf>
    <xf numFmtId="169" fontId="46" fillId="0" borderId="0" xfId="0" applyNumberFormat="1" applyFont="1" applyBorder="1" applyAlignment="1">
      <alignment vertical="center"/>
    </xf>
    <xf numFmtId="165" fontId="32" fillId="0" borderId="0" xfId="0" applyNumberFormat="1" applyFont="1" applyBorder="1" applyAlignment="1">
      <alignment vertical="center"/>
    </xf>
    <xf numFmtId="0" fontId="32" fillId="0" borderId="0" xfId="0" applyNumberFormat="1" applyFont="1" applyBorder="1" applyAlignment="1"/>
    <xf numFmtId="0" fontId="39" fillId="0" borderId="0" xfId="0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2" fontId="45" fillId="0" borderId="0" xfId="0" applyNumberFormat="1" applyFont="1" applyFill="1" applyBorder="1" applyAlignment="1" applyProtection="1"/>
    <xf numFmtId="0" fontId="39" fillId="0" borderId="10" xfId="0" applyFont="1" applyBorder="1" applyAlignment="1">
      <alignment vertical="center"/>
    </xf>
    <xf numFmtId="0" fontId="39" fillId="0" borderId="0" xfId="0" applyFont="1" applyBorder="1" applyAlignment="1"/>
    <xf numFmtId="169" fontId="32" fillId="0" borderId="12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0" xfId="0" applyFont="1" applyBorder="1" applyAlignment="1"/>
    <xf numFmtId="0" fontId="41" fillId="0" borderId="0" xfId="0" applyFont="1" applyBorder="1" applyAlignment="1"/>
    <xf numFmtId="0" fontId="41" fillId="0" borderId="0" xfId="0" applyFont="1" applyBorder="1" applyAlignment="1">
      <alignment vertical="center"/>
    </xf>
    <xf numFmtId="0" fontId="32" fillId="0" borderId="0" xfId="0" applyFont="1" applyBorder="1" applyAlignment="1"/>
    <xf numFmtId="0" fontId="32" fillId="0" borderId="10" xfId="0" applyFont="1" applyBorder="1" applyAlignment="1">
      <alignment horizontal="center" vertical="center"/>
    </xf>
    <xf numFmtId="0" fontId="45" fillId="0" borderId="10" xfId="0" applyNumberFormat="1" applyFont="1" applyBorder="1" applyAlignment="1">
      <alignment horizontal="center" vertical="center"/>
    </xf>
    <xf numFmtId="2" fontId="32" fillId="0" borderId="0" xfId="0" applyNumberFormat="1" applyFont="1" applyFill="1" applyBorder="1" applyAlignment="1" applyProtection="1"/>
    <xf numFmtId="0" fontId="45" fillId="0" borderId="0" xfId="0" applyNumberFormat="1" applyFont="1" applyBorder="1" applyAlignment="1"/>
    <xf numFmtId="0" fontId="45" fillId="0" borderId="0" xfId="0" applyNumberFormat="1" applyFont="1" applyFill="1" applyBorder="1" applyAlignment="1" applyProtection="1"/>
    <xf numFmtId="0" fontId="47" fillId="4" borderId="0" xfId="0" applyFont="1" applyFill="1" applyBorder="1" applyAlignment="1">
      <alignment vertical="center"/>
    </xf>
    <xf numFmtId="169" fontId="42" fillId="4" borderId="0" xfId="0" applyNumberFormat="1" applyFont="1" applyFill="1" applyBorder="1" applyAlignment="1">
      <alignment horizontal="right" vertical="center"/>
    </xf>
    <xf numFmtId="169" fontId="47" fillId="4" borderId="0" xfId="0" applyNumberFormat="1" applyFont="1" applyFill="1" applyBorder="1" applyAlignment="1">
      <alignment horizontal="right" vertical="center"/>
    </xf>
    <xf numFmtId="169" fontId="39" fillId="0" borderId="0" xfId="0" applyNumberFormat="1" applyFont="1"/>
    <xf numFmtId="169" fontId="39" fillId="0" borderId="0" xfId="0" applyNumberFormat="1" applyFont="1" applyAlignment="1"/>
    <xf numFmtId="166" fontId="39" fillId="0" borderId="0" xfId="0" applyNumberFormat="1" applyFont="1" applyBorder="1" applyAlignment="1">
      <alignment horizontal="center"/>
    </xf>
    <xf numFmtId="165" fontId="39" fillId="7" borderId="0" xfId="0" applyNumberFormat="1" applyFont="1" applyFill="1"/>
    <xf numFmtId="166" fontId="40" fillId="3" borderId="24" xfId="0" applyNumberFormat="1" applyFont="1" applyFill="1" applyBorder="1" applyAlignment="1">
      <alignment horizontal="center"/>
    </xf>
    <xf numFmtId="165" fontId="40" fillId="7" borderId="0" xfId="0" applyNumberFormat="1" applyFont="1" applyFill="1" applyAlignment="1"/>
    <xf numFmtId="166" fontId="40" fillId="7" borderId="24" xfId="0" applyNumberFormat="1" applyFont="1" applyFill="1" applyBorder="1" applyAlignment="1">
      <alignment horizontal="center"/>
    </xf>
    <xf numFmtId="165" fontId="39" fillId="7" borderId="24" xfId="0" applyNumberFormat="1" applyFont="1" applyFill="1" applyBorder="1"/>
    <xf numFmtId="10" fontId="40" fillId="3" borderId="24" xfId="1" applyNumberFormat="1" applyFont="1" applyFill="1" applyBorder="1" applyAlignment="1">
      <alignment horizontal="center"/>
    </xf>
    <xf numFmtId="166" fontId="39" fillId="7" borderId="24" xfId="0" applyNumberFormat="1" applyFont="1" applyFill="1" applyBorder="1"/>
    <xf numFmtId="166" fontId="40" fillId="3" borderId="23" xfId="0" applyNumberFormat="1" applyFont="1" applyFill="1" applyBorder="1" applyAlignment="1">
      <alignment horizontal="center"/>
    </xf>
    <xf numFmtId="166" fontId="40" fillId="7" borderId="23" xfId="0" applyNumberFormat="1" applyFont="1" applyFill="1" applyBorder="1" applyAlignment="1">
      <alignment horizontal="center"/>
    </xf>
    <xf numFmtId="165" fontId="39" fillId="7" borderId="23" xfId="0" applyNumberFormat="1" applyFont="1" applyFill="1" applyBorder="1"/>
    <xf numFmtId="166" fontId="39" fillId="0" borderId="0" xfId="0" applyNumberFormat="1" applyFont="1"/>
    <xf numFmtId="0" fontId="32" fillId="0" borderId="0" xfId="0" applyFont="1" applyAlignment="1">
      <alignment horizontal="left" vertical="center"/>
    </xf>
    <xf numFmtId="165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166" fontId="41" fillId="0" borderId="0" xfId="0" applyNumberFormat="1" applyFont="1"/>
    <xf numFmtId="0" fontId="39" fillId="0" borderId="26" xfId="0" applyFont="1" applyBorder="1" applyAlignment="1">
      <alignment horizontal="center"/>
    </xf>
    <xf numFmtId="0" fontId="39" fillId="0" borderId="26" xfId="0" applyFont="1" applyBorder="1"/>
    <xf numFmtId="0" fontId="39" fillId="0" borderId="27" xfId="0" applyFont="1" applyBorder="1"/>
    <xf numFmtId="0" fontId="39" fillId="0" borderId="28" xfId="0" applyFont="1" applyBorder="1"/>
    <xf numFmtId="0" fontId="32" fillId="0" borderId="0" xfId="0" applyFont="1"/>
    <xf numFmtId="0" fontId="39" fillId="0" borderId="0" xfId="0" applyFont="1"/>
    <xf numFmtId="0" fontId="39" fillId="0" borderId="29" xfId="0" applyFont="1" applyBorder="1" applyAlignment="1">
      <alignment horizontal="center"/>
    </xf>
    <xf numFmtId="0" fontId="39" fillId="0" borderId="29" xfId="0" applyFont="1" applyBorder="1"/>
    <xf numFmtId="0" fontId="39" fillId="0" borderId="30" xfId="0" applyFont="1" applyBorder="1"/>
    <xf numFmtId="0" fontId="39" fillId="0" borderId="31" xfId="0" applyFont="1" applyBorder="1"/>
    <xf numFmtId="0" fontId="39" fillId="0" borderId="31" xfId="0" applyFont="1" applyBorder="1" applyAlignment="1">
      <alignment horizontal="center"/>
    </xf>
    <xf numFmtId="169" fontId="39" fillId="0" borderId="0" xfId="0" applyNumberFormat="1" applyFont="1" applyAlignment="1">
      <alignment vertical="center"/>
    </xf>
    <xf numFmtId="0" fontId="41" fillId="0" borderId="29" xfId="0" applyFont="1" applyBorder="1"/>
    <xf numFmtId="0" fontId="39" fillId="0" borderId="32" xfId="0" applyFont="1" applyBorder="1" applyAlignment="1">
      <alignment horizontal="center"/>
    </xf>
    <xf numFmtId="0" fontId="39" fillId="0" borderId="33" xfId="0" applyFont="1" applyBorder="1"/>
    <xf numFmtId="0" fontId="39" fillId="0" borderId="34" xfId="0" applyFont="1" applyBorder="1"/>
    <xf numFmtId="0" fontId="39" fillId="0" borderId="32" xfId="0" applyFont="1" applyBorder="1"/>
    <xf numFmtId="165" fontId="9" fillId="4" borderId="0" xfId="0" applyNumberFormat="1" applyFont="1" applyFill="1" applyAlignment="1">
      <alignment horizontal="right" vertical="center"/>
    </xf>
    <xf numFmtId="166" fontId="6" fillId="10" borderId="15" xfId="0" applyNumberFormat="1" applyFont="1" applyFill="1" applyBorder="1"/>
    <xf numFmtId="166" fontId="6" fillId="10" borderId="13" xfId="0" applyNumberFormat="1" applyFont="1" applyFill="1" applyBorder="1"/>
    <xf numFmtId="166" fontId="6" fillId="10" borderId="16" xfId="0" applyNumberFormat="1" applyFont="1" applyFill="1" applyBorder="1" applyAlignment="1">
      <alignment vertical="center"/>
    </xf>
    <xf numFmtId="166" fontId="6" fillId="10" borderId="17" xfId="0" applyNumberFormat="1" applyFont="1" applyFill="1" applyBorder="1" applyAlignment="1">
      <alignment vertical="center"/>
    </xf>
    <xf numFmtId="166" fontId="6" fillId="10" borderId="15" xfId="0" applyNumberFormat="1" applyFont="1" applyFill="1" applyBorder="1" applyAlignment="1">
      <alignment horizontal="right" vertical="center"/>
    </xf>
    <xf numFmtId="166" fontId="6" fillId="10" borderId="13" xfId="0" applyNumberFormat="1" applyFont="1" applyFill="1" applyBorder="1" applyAlignment="1">
      <alignment vertical="center"/>
    </xf>
    <xf numFmtId="165" fontId="39" fillId="0" borderId="0" xfId="0" applyNumberFormat="1" applyFont="1" applyFill="1"/>
    <xf numFmtId="172" fontId="41" fillId="0" borderId="10" xfId="0" applyNumberFormat="1" applyFont="1" applyBorder="1" applyAlignment="1">
      <alignment horizontal="center"/>
    </xf>
    <xf numFmtId="0" fontId="49" fillId="0" borderId="30" xfId="0" applyFont="1" applyBorder="1"/>
    <xf numFmtId="0" fontId="33" fillId="4" borderId="0" xfId="7" applyFont="1" applyFill="1"/>
    <xf numFmtId="0" fontId="34" fillId="4" borderId="0" xfId="7" applyFont="1" applyFill="1"/>
    <xf numFmtId="169" fontId="33" fillId="0" borderId="0" xfId="8" applyFont="1" applyAlignment="1"/>
    <xf numFmtId="169" fontId="34" fillId="0" borderId="0" xfId="8" applyFont="1" applyAlignment="1"/>
    <xf numFmtId="169" fontId="35" fillId="0" borderId="0" xfId="8" applyFont="1">
      <alignment vertical="center"/>
    </xf>
    <xf numFmtId="165" fontId="50" fillId="0" borderId="0" xfId="0" applyNumberFormat="1" applyFont="1"/>
    <xf numFmtId="166" fontId="50" fillId="0" borderId="0" xfId="0" applyNumberFormat="1" applyFont="1" applyBorder="1" applyAlignment="1">
      <alignment horizontal="left"/>
    </xf>
    <xf numFmtId="44" fontId="39" fillId="0" borderId="25" xfId="1" applyNumberFormat="1" applyFont="1" applyBorder="1"/>
    <xf numFmtId="165" fontId="50" fillId="0" borderId="0" xfId="0" applyNumberFormat="1" applyFont="1" applyBorder="1"/>
    <xf numFmtId="166" fontId="50" fillId="0" borderId="0" xfId="0" applyNumberFormat="1" applyFont="1" applyBorder="1" applyAlignment="1">
      <alignment horizontal="center"/>
    </xf>
    <xf numFmtId="165" fontId="50" fillId="0" borderId="10" xfId="0" applyNumberFormat="1" applyFont="1" applyBorder="1" applyAlignment="1">
      <alignment horizontal="center"/>
    </xf>
    <xf numFmtId="165" fontId="50" fillId="0" borderId="0" xfId="0" applyNumberFormat="1" applyFont="1" applyAlignment="1">
      <alignment horizontal="right"/>
    </xf>
    <xf numFmtId="165" fontId="50" fillId="0" borderId="14" xfId="0" applyNumberFormat="1" applyFont="1" applyBorder="1"/>
    <xf numFmtId="166" fontId="50" fillId="0" borderId="14" xfId="0" applyNumberFormat="1" applyFont="1" applyBorder="1" applyAlignment="1">
      <alignment horizontal="center"/>
    </xf>
    <xf numFmtId="166" fontId="51" fillId="4" borderId="0" xfId="0" applyNumberFormat="1" applyFont="1" applyFill="1" applyAlignment="1">
      <alignment vertical="center"/>
    </xf>
    <xf numFmtId="0" fontId="41" fillId="0" borderId="10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top"/>
    </xf>
    <xf numFmtId="0" fontId="49" fillId="0" borderId="31" xfId="0" applyFont="1" applyBorder="1" applyAlignment="1">
      <alignment horizontal="right"/>
    </xf>
    <xf numFmtId="166" fontId="39" fillId="10" borderId="13" xfId="0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 applyProtection="1">
      <alignment wrapText="1"/>
    </xf>
    <xf numFmtId="169" fontId="32" fillId="0" borderId="45" xfId="0" applyNumberFormat="1" applyFont="1" applyFill="1" applyBorder="1" applyAlignment="1">
      <alignment vertical="center"/>
    </xf>
    <xf numFmtId="169" fontId="32" fillId="0" borderId="10" xfId="0" applyNumberFormat="1" applyFont="1" applyFill="1" applyBorder="1" applyAlignment="1">
      <alignment vertical="center"/>
    </xf>
    <xf numFmtId="169" fontId="32" fillId="0" borderId="10" xfId="0" applyNumberFormat="1" applyFont="1" applyFill="1" applyBorder="1" applyAlignment="1">
      <alignment horizontal="right" vertical="center"/>
    </xf>
    <xf numFmtId="169" fontId="32" fillId="10" borderId="44" xfId="5" applyBorder="1">
      <alignment vertical="center"/>
    </xf>
    <xf numFmtId="165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165" fontId="52" fillId="5" borderId="0" xfId="0" applyNumberFormat="1" applyFont="1" applyFill="1" applyAlignment="1">
      <alignment horizontal="center" vertical="center"/>
    </xf>
    <xf numFmtId="165" fontId="52" fillId="5" borderId="0" xfId="0" applyNumberFormat="1" applyFont="1" applyFill="1" applyAlignment="1">
      <alignment vertical="center"/>
    </xf>
    <xf numFmtId="165" fontId="52" fillId="0" borderId="0" xfId="0" applyNumberFormat="1" applyFont="1" applyAlignment="1">
      <alignment vertical="center"/>
    </xf>
    <xf numFmtId="166" fontId="50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53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9" fillId="0" borderId="0" xfId="0" quotePrefix="1" applyFont="1" applyAlignment="1">
      <alignment horizontal="right" vertical="center"/>
    </xf>
    <xf numFmtId="16" fontId="39" fillId="0" borderId="0" xfId="0" quotePrefix="1" applyNumberFormat="1" applyFont="1" applyAlignment="1">
      <alignment horizontal="right" vertical="center"/>
    </xf>
    <xf numFmtId="165" fontId="53" fillId="0" borderId="0" xfId="0" applyNumberFormat="1" applyFont="1" applyAlignment="1">
      <alignment vertical="center"/>
    </xf>
    <xf numFmtId="165" fontId="41" fillId="0" borderId="0" xfId="0" applyNumberFormat="1" applyFont="1" applyAlignment="1">
      <alignment horizontal="right" vertical="center"/>
    </xf>
    <xf numFmtId="165" fontId="39" fillId="0" borderId="12" xfId="0" applyNumberFormat="1" applyFont="1" applyBorder="1" applyAlignment="1">
      <alignment horizontal="center"/>
    </xf>
    <xf numFmtId="169" fontId="32" fillId="10" borderId="13" xfId="5" applyFont="1">
      <alignment vertical="center"/>
    </xf>
    <xf numFmtId="165" fontId="39" fillId="0" borderId="0" xfId="0" applyNumberFormat="1" applyFont="1" applyAlignment="1"/>
    <xf numFmtId="165" fontId="39" fillId="0" borderId="0" xfId="0" applyNumberFormat="1" applyFont="1" applyBorder="1" applyAlignment="1">
      <alignment horizontal="center"/>
    </xf>
    <xf numFmtId="169" fontId="32" fillId="0" borderId="12" xfId="0" applyNumberFormat="1" applyFont="1" applyFill="1" applyBorder="1" applyAlignment="1">
      <alignment horizontal="right" vertical="center"/>
    </xf>
    <xf numFmtId="169" fontId="54" fillId="4" borderId="0" xfId="4" applyFont="1" applyFill="1">
      <alignment vertical="center"/>
    </xf>
    <xf numFmtId="169" fontId="54" fillId="0" borderId="0" xfId="4" applyFont="1">
      <alignment vertical="center"/>
    </xf>
    <xf numFmtId="169" fontId="54" fillId="11" borderId="0" xfId="4" applyFont="1" applyFill="1">
      <alignment vertical="center"/>
    </xf>
    <xf numFmtId="0" fontId="55" fillId="11" borderId="0" xfId="9"/>
    <xf numFmtId="173" fontId="56" fillId="11" borderId="0" xfId="10">
      <alignment horizontal="left"/>
    </xf>
    <xf numFmtId="169" fontId="32" fillId="0" borderId="0" xfId="4">
      <alignment vertical="center"/>
    </xf>
    <xf numFmtId="0" fontId="57" fillId="0" borderId="0" xfId="11" applyFill="1" applyAlignment="1">
      <alignment horizontal="right"/>
    </xf>
    <xf numFmtId="0" fontId="55" fillId="0" borderId="0" xfId="9" applyFill="1"/>
    <xf numFmtId="0" fontId="58" fillId="2" borderId="0" xfId="0" applyFont="1" applyFill="1" applyAlignment="1">
      <alignment vertical="center"/>
    </xf>
    <xf numFmtId="0" fontId="58" fillId="0" borderId="46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60" fillId="9" borderId="0" xfId="0" applyFont="1" applyFill="1" applyAlignment="1">
      <alignment vertical="center"/>
    </xf>
    <xf numFmtId="0" fontId="61" fillId="0" borderId="47" xfId="0" applyFont="1" applyBorder="1" applyAlignment="1">
      <alignment vertical="center"/>
    </xf>
    <xf numFmtId="0" fontId="62" fillId="2" borderId="0" xfId="0" applyFont="1" applyFill="1" applyAlignment="1">
      <alignment horizontal="right"/>
    </xf>
    <xf numFmtId="0" fontId="50" fillId="0" borderId="0" xfId="0" applyFont="1" applyAlignment="1">
      <alignment vertical="center"/>
    </xf>
    <xf numFmtId="169" fontId="63" fillId="0" borderId="0" xfId="4" applyFont="1">
      <alignment vertical="center"/>
    </xf>
    <xf numFmtId="169" fontId="64" fillId="0" borderId="0" xfId="4" applyFont="1" applyAlignment="1">
      <alignment horizontal="left" vertical="center"/>
    </xf>
    <xf numFmtId="169" fontId="65" fillId="0" borderId="0" xfId="4" applyFont="1">
      <alignment vertical="center"/>
    </xf>
    <xf numFmtId="169" fontId="66" fillId="0" borderId="0" xfId="4" applyFont="1" applyAlignment="1">
      <alignment horizontal="left" vertical="center"/>
    </xf>
    <xf numFmtId="169" fontId="66" fillId="0" borderId="0" xfId="4" applyFont="1">
      <alignment vertical="center"/>
    </xf>
    <xf numFmtId="169" fontId="67" fillId="0" borderId="0" xfId="4" applyFont="1" applyAlignment="1">
      <alignment horizontal="center" vertical="center"/>
    </xf>
    <xf numFmtId="169" fontId="31" fillId="0" borderId="0" xfId="4" applyFont="1" applyAlignment="1">
      <alignment horizontal="left"/>
    </xf>
    <xf numFmtId="169" fontId="31" fillId="0" borderId="0" xfId="4" applyFont="1">
      <alignment vertical="center"/>
    </xf>
    <xf numFmtId="169" fontId="67" fillId="0" borderId="0" xfId="4" applyFont="1" applyAlignment="1">
      <alignment horizontal="left" vertical="center"/>
    </xf>
    <xf numFmtId="14" fontId="32" fillId="0" borderId="0" xfId="4" applyNumberFormat="1">
      <alignment vertical="center"/>
    </xf>
    <xf numFmtId="169" fontId="32" fillId="0" borderId="0" xfId="4" applyAlignment="1">
      <alignment horizontal="left" vertical="center"/>
    </xf>
    <xf numFmtId="165" fontId="39" fillId="0" borderId="14" xfId="0" applyNumberFormat="1" applyFont="1" applyBorder="1" applyAlignment="1">
      <alignment horizontal="center"/>
    </xf>
    <xf numFmtId="168" fontId="39" fillId="0" borderId="14" xfId="0" applyNumberFormat="1" applyFont="1" applyBorder="1" applyAlignment="1">
      <alignment horizontal="center"/>
    </xf>
    <xf numFmtId="166" fontId="22" fillId="0" borderId="5" xfId="0" applyNumberFormat="1" applyFont="1" applyBorder="1" applyAlignment="1">
      <alignment vertical="center"/>
    </xf>
    <xf numFmtId="10" fontId="0" fillId="0" borderId="48" xfId="1" applyNumberFormat="1" applyFont="1" applyBorder="1" applyAlignment="1">
      <alignment vertical="center"/>
    </xf>
    <xf numFmtId="165" fontId="39" fillId="0" borderId="39" xfId="0" applyNumberFormat="1" applyFont="1" applyBorder="1" applyAlignment="1">
      <alignment horizontal="center"/>
    </xf>
    <xf numFmtId="170" fontId="30" fillId="0" borderId="0" xfId="3" applyAlignment="1">
      <alignment horizontal="right" vertical="center"/>
    </xf>
    <xf numFmtId="169" fontId="50" fillId="0" borderId="0" xfId="4" applyFont="1">
      <alignment vertical="center"/>
    </xf>
    <xf numFmtId="0" fontId="71" fillId="5" borderId="0" xfId="13" applyAlignment="1">
      <alignment horizontal="left" vertical="center"/>
    </xf>
    <xf numFmtId="172" fontId="39" fillId="0" borderId="14" xfId="0" applyNumberFormat="1" applyFont="1" applyBorder="1" applyAlignment="1">
      <alignment horizontal="center"/>
    </xf>
    <xf numFmtId="170" fontId="30" fillId="0" borderId="0" xfId="3">
      <alignment horizontal="left" vertical="center"/>
    </xf>
    <xf numFmtId="169" fontId="32" fillId="0" borderId="0" xfId="4">
      <alignment vertical="center"/>
    </xf>
    <xf numFmtId="170" fontId="30" fillId="0" borderId="0" xfId="3">
      <alignment horizontal="left" vertical="center"/>
    </xf>
    <xf numFmtId="0" fontId="71" fillId="5" borderId="0" xfId="13">
      <alignment horizontal="center" vertical="center"/>
    </xf>
    <xf numFmtId="169" fontId="74" fillId="0" borderId="0" xfId="4" applyFont="1">
      <alignment vertical="center"/>
    </xf>
    <xf numFmtId="169" fontId="50" fillId="0" borderId="0" xfId="4" applyFont="1" applyAlignment="1">
      <alignment horizontal="left" vertical="center"/>
    </xf>
    <xf numFmtId="0" fontId="32" fillId="0" borderId="35" xfId="0" applyFont="1" applyBorder="1" applyAlignment="1">
      <alignment horizontal="center" vertical="center"/>
    </xf>
    <xf numFmtId="0" fontId="32" fillId="0" borderId="14" xfId="0" applyNumberFormat="1" applyFont="1" applyBorder="1" applyAlignment="1"/>
    <xf numFmtId="0" fontId="39" fillId="0" borderId="14" xfId="0" applyFont="1" applyBorder="1" applyAlignment="1">
      <alignment vertical="center"/>
    </xf>
    <xf numFmtId="169" fontId="46" fillId="0" borderId="14" xfId="0" applyNumberFormat="1" applyFont="1" applyBorder="1" applyAlignment="1">
      <alignment vertical="center"/>
    </xf>
    <xf numFmtId="169" fontId="32" fillId="0" borderId="35" xfId="0" applyNumberFormat="1" applyFont="1" applyFill="1" applyBorder="1" applyAlignment="1">
      <alignment vertical="center"/>
    </xf>
    <xf numFmtId="169" fontId="32" fillId="0" borderId="39" xfId="0" applyNumberFormat="1" applyFont="1" applyFill="1" applyBorder="1" applyAlignment="1">
      <alignment vertical="center"/>
    </xf>
    <xf numFmtId="169" fontId="32" fillId="10" borderId="44" xfId="5" applyFont="1" applyBorder="1">
      <alignment vertical="center"/>
    </xf>
    <xf numFmtId="165" fontId="68" fillId="7" borderId="0" xfId="4" applyNumberFormat="1" applyFont="1" applyFill="1">
      <alignment vertical="center"/>
    </xf>
    <xf numFmtId="165" fontId="69" fillId="0" borderId="0" xfId="4" applyNumberFormat="1" applyFont="1">
      <alignment vertical="center"/>
    </xf>
    <xf numFmtId="165" fontId="70" fillId="0" borderId="0" xfId="4" applyNumberFormat="1" applyFont="1">
      <alignment vertical="center"/>
    </xf>
    <xf numFmtId="165" fontId="52" fillId="0" borderId="0" xfId="4" applyNumberFormat="1" applyFont="1">
      <alignment vertical="center"/>
    </xf>
    <xf numFmtId="169" fontId="32" fillId="0" borderId="10" xfId="4" applyBorder="1" applyAlignment="1">
      <alignment horizontal="center" vertical="center"/>
    </xf>
    <xf numFmtId="169" fontId="32" fillId="0" borderId="0" xfId="4" applyBorder="1">
      <alignment vertical="center"/>
    </xf>
    <xf numFmtId="169" fontId="32" fillId="0" borderId="48" xfId="4" applyBorder="1">
      <alignment vertical="center"/>
    </xf>
    <xf numFmtId="169" fontId="32" fillId="7" borderId="0" xfId="4" applyFill="1">
      <alignment vertical="center"/>
    </xf>
    <xf numFmtId="169" fontId="45" fillId="0" borderId="0" xfId="4" applyFont="1">
      <alignment vertical="center"/>
    </xf>
    <xf numFmtId="169" fontId="45" fillId="0" borderId="10" xfId="4" applyFont="1" applyBorder="1" applyAlignment="1">
      <alignment horizontal="center" vertical="center"/>
    </xf>
    <xf numFmtId="44" fontId="0" fillId="0" borderId="0" xfId="19" applyFont="1" applyAlignment="1">
      <alignment vertical="center"/>
    </xf>
    <xf numFmtId="169" fontId="32" fillId="0" borderId="0" xfId="4" quotePrefix="1">
      <alignment vertical="center"/>
    </xf>
    <xf numFmtId="175" fontId="42" fillId="4" borderId="0" xfId="20">
      <alignment vertical="center"/>
    </xf>
    <xf numFmtId="175" fontId="42" fillId="4" borderId="0" xfId="20" applyAlignment="1">
      <alignment horizontal="right" vertical="center"/>
    </xf>
    <xf numFmtId="165" fontId="50" fillId="0" borderId="0" xfId="4" applyNumberFormat="1" applyFont="1">
      <alignment vertical="center"/>
    </xf>
    <xf numFmtId="166" fontId="50" fillId="0" borderId="0" xfId="4" applyNumberFormat="1" applyFont="1" applyBorder="1" applyAlignment="1">
      <alignment horizontal="center"/>
    </xf>
    <xf numFmtId="165" fontId="68" fillId="0" borderId="0" xfId="4" applyNumberFormat="1" applyFont="1">
      <alignment vertical="center"/>
    </xf>
    <xf numFmtId="169" fontId="45" fillId="0" borderId="0" xfId="4" applyFont="1" applyBorder="1">
      <alignment vertical="center"/>
    </xf>
    <xf numFmtId="169" fontId="45" fillId="0" borderId="48" xfId="4" applyFont="1" applyBorder="1">
      <alignment vertical="center"/>
    </xf>
    <xf numFmtId="169" fontId="45" fillId="10" borderId="13" xfId="5" applyFont="1">
      <alignment vertical="center"/>
    </xf>
    <xf numFmtId="169" fontId="45" fillId="7" borderId="0" xfId="4" applyFont="1" applyFill="1">
      <alignment vertical="center"/>
    </xf>
    <xf numFmtId="170" fontId="30" fillId="0" borderId="0" xfId="3">
      <alignment horizontal="left" vertical="center"/>
    </xf>
    <xf numFmtId="170" fontId="30" fillId="0" borderId="0" xfId="3">
      <alignment horizontal="left" vertical="center"/>
    </xf>
    <xf numFmtId="169" fontId="32" fillId="0" borderId="0" xfId="4">
      <alignment vertical="center"/>
    </xf>
    <xf numFmtId="170" fontId="30" fillId="0" borderId="0" xfId="3">
      <alignment horizontal="left" vertical="center"/>
    </xf>
    <xf numFmtId="0" fontId="29" fillId="0" borderId="0" xfId="2" applyAlignment="1">
      <alignment horizontal="left" vertical="center"/>
    </xf>
    <xf numFmtId="0" fontId="49" fillId="0" borderId="31" xfId="0" applyFont="1" applyBorder="1" applyAlignment="1">
      <alignment horizontal="center"/>
    </xf>
    <xf numFmtId="169" fontId="50" fillId="7" borderId="0" xfId="4" applyFont="1" applyFill="1" applyBorder="1">
      <alignment vertical="center"/>
    </xf>
    <xf numFmtId="1" fontId="61" fillId="7" borderId="0" xfId="4" applyNumberFormat="1" applyFont="1" applyFill="1" applyBorder="1">
      <alignment vertical="center"/>
    </xf>
    <xf numFmtId="169" fontId="76" fillId="0" borderId="0" xfId="4" applyFont="1">
      <alignment vertical="center"/>
    </xf>
    <xf numFmtId="169" fontId="50" fillId="7" borderId="0" xfId="4" applyFont="1" applyFill="1">
      <alignment vertical="center"/>
    </xf>
    <xf numFmtId="1" fontId="75" fillId="7" borderId="0" xfId="4" applyNumberFormat="1" applyFont="1" applyFill="1">
      <alignment vertical="center"/>
    </xf>
    <xf numFmtId="169" fontId="77" fillId="0" borderId="0" xfId="4" applyFont="1" applyBorder="1">
      <alignment vertical="center"/>
    </xf>
    <xf numFmtId="169" fontId="78" fillId="0" borderId="0" xfId="4" applyFont="1">
      <alignment vertical="center"/>
    </xf>
    <xf numFmtId="0" fontId="71" fillId="5" borderId="0" xfId="13" applyAlignment="1">
      <alignment vertical="center"/>
    </xf>
    <xf numFmtId="0" fontId="71" fillId="5" borderId="0" xfId="13" applyAlignment="1">
      <alignment horizontal="center" vertical="center" wrapText="1"/>
    </xf>
    <xf numFmtId="170" fontId="32" fillId="0" borderId="49" xfId="4" applyNumberFormat="1" applyBorder="1" applyAlignment="1">
      <alignment horizontal="center" vertical="center"/>
    </xf>
    <xf numFmtId="169" fontId="32" fillId="0" borderId="12" xfId="4" applyBorder="1">
      <alignment vertical="center"/>
    </xf>
    <xf numFmtId="169" fontId="32" fillId="0" borderId="11" xfId="4" applyBorder="1">
      <alignment vertical="center"/>
    </xf>
    <xf numFmtId="169" fontId="32" fillId="0" borderId="10" xfId="4" applyBorder="1">
      <alignment vertical="center"/>
    </xf>
    <xf numFmtId="1" fontId="32" fillId="0" borderId="49" xfId="4" applyNumberFormat="1" applyBorder="1" applyAlignment="1">
      <alignment horizontal="center" vertical="center"/>
    </xf>
    <xf numFmtId="169" fontId="32" fillId="0" borderId="0" xfId="4" applyAlignment="1">
      <alignment vertical="top"/>
    </xf>
    <xf numFmtId="169" fontId="32" fillId="0" borderId="0" xfId="4" applyAlignment="1">
      <alignment vertical="center" wrapText="1"/>
    </xf>
    <xf numFmtId="169" fontId="32" fillId="0" borderId="12" xfId="4" applyBorder="1" applyAlignment="1"/>
    <xf numFmtId="169" fontId="32" fillId="0" borderId="11" xfId="4" applyBorder="1" applyAlignment="1"/>
    <xf numFmtId="169" fontId="32" fillId="0" borderId="10" xfId="4" applyBorder="1" applyAlignment="1"/>
    <xf numFmtId="169" fontId="32" fillId="0" borderId="10" xfId="4" applyBorder="1" applyAlignment="1">
      <alignment horizontal="right"/>
    </xf>
    <xf numFmtId="169" fontId="32" fillId="0" borderId="0" xfId="4" applyAlignment="1"/>
    <xf numFmtId="169" fontId="32" fillId="0" borderId="10" xfId="4" applyBorder="1" applyAlignment="1">
      <alignment horizontal="right" vertical="center"/>
    </xf>
    <xf numFmtId="169" fontId="32" fillId="0" borderId="45" xfId="4" applyBorder="1">
      <alignment vertical="center"/>
    </xf>
    <xf numFmtId="169" fontId="32" fillId="0" borderId="12" xfId="4" applyFill="1" applyBorder="1" applyAlignment="1"/>
    <xf numFmtId="171" fontId="73" fillId="4" borderId="0" xfId="16">
      <alignment vertical="center"/>
    </xf>
    <xf numFmtId="171" fontId="73" fillId="4" borderId="0" xfId="16" applyAlignment="1">
      <alignment horizontal="right" vertical="center"/>
    </xf>
    <xf numFmtId="169" fontId="32" fillId="0" borderId="56" xfId="4" applyBorder="1" applyAlignment="1"/>
    <xf numFmtId="169" fontId="32" fillId="0" borderId="0" xfId="4" applyAlignment="1">
      <alignment wrapText="1"/>
    </xf>
    <xf numFmtId="169" fontId="59" fillId="0" borderId="0" xfId="4" applyFont="1" applyBorder="1">
      <alignment vertical="center"/>
    </xf>
    <xf numFmtId="169" fontId="59" fillId="0" borderId="0" xfId="4" applyFont="1" applyBorder="1" applyAlignment="1">
      <alignment horizontal="right"/>
    </xf>
    <xf numFmtId="169" fontId="59" fillId="0" borderId="0" xfId="4" applyFont="1" applyBorder="1" applyAlignment="1">
      <alignment vertical="top"/>
    </xf>
    <xf numFmtId="169" fontId="32" fillId="0" borderId="0" xfId="4">
      <alignment vertical="center"/>
    </xf>
    <xf numFmtId="169" fontId="32" fillId="0" borderId="0" xfId="4" applyAlignment="1">
      <alignment vertical="center"/>
    </xf>
    <xf numFmtId="169" fontId="80" fillId="0" borderId="0" xfId="22" applyNumberFormat="1" applyAlignment="1">
      <alignment vertical="center"/>
    </xf>
    <xf numFmtId="165" fontId="39" fillId="0" borderId="14" xfId="0" applyNumberFormat="1" applyFont="1" applyBorder="1" applyAlignment="1">
      <alignment horizontal="left"/>
    </xf>
    <xf numFmtId="174" fontId="32" fillId="13" borderId="18" xfId="4" applyNumberFormat="1" applyFill="1" applyBorder="1">
      <alignment vertical="center"/>
    </xf>
    <xf numFmtId="169" fontId="32" fillId="13" borderId="58" xfId="4" applyFill="1" applyBorder="1">
      <alignment vertical="center"/>
    </xf>
    <xf numFmtId="43" fontId="32" fillId="10" borderId="13" xfId="23" applyFont="1" applyFill="1" applyBorder="1" applyAlignment="1">
      <alignment horizontal="right" vertical="center"/>
    </xf>
    <xf numFmtId="43" fontId="32" fillId="10" borderId="13" xfId="23" applyFont="1" applyFill="1" applyBorder="1" applyAlignment="1">
      <alignment vertical="center"/>
    </xf>
    <xf numFmtId="43" fontId="42" fillId="4" borderId="0" xfId="23" applyFont="1" applyFill="1" applyAlignment="1">
      <alignment horizontal="right" vertical="center"/>
    </xf>
    <xf numFmtId="174" fontId="32" fillId="13" borderId="18" xfId="4" applyNumberFormat="1" applyFill="1" applyBorder="1" applyAlignment="1">
      <alignment vertical="center" shrinkToFit="1"/>
    </xf>
    <xf numFmtId="0" fontId="85" fillId="0" borderId="0" xfId="37">
      <alignment horizontal="left" vertical="top"/>
    </xf>
    <xf numFmtId="170" fontId="86" fillId="0" borderId="0" xfId="39" applyBorder="1">
      <alignment horizontal="left" vertical="center"/>
    </xf>
    <xf numFmtId="170" fontId="86" fillId="0" borderId="0" xfId="39">
      <alignment horizontal="left" vertical="center"/>
    </xf>
    <xf numFmtId="0" fontId="87" fillId="20" borderId="0" xfId="42" applyBorder="1">
      <alignment horizontal="center" vertical="center"/>
    </xf>
    <xf numFmtId="0" fontId="87" fillId="20" borderId="0" xfId="42" applyAlignment="1">
      <alignment horizontal="left" vertical="center"/>
    </xf>
    <xf numFmtId="0" fontId="87" fillId="20" borderId="0" xfId="42">
      <alignment horizontal="center" vertical="center"/>
    </xf>
    <xf numFmtId="169" fontId="32" fillId="0" borderId="0" xfId="40" applyBorder="1" applyAlignment="1">
      <alignment horizontal="center" vertical="center"/>
    </xf>
    <xf numFmtId="169" fontId="32" fillId="0" borderId="0" xfId="40">
      <alignment vertical="center"/>
    </xf>
    <xf numFmtId="0" fontId="87" fillId="20" borderId="0" xfId="42" applyBorder="1" applyAlignment="1">
      <alignment horizontal="left" vertical="center"/>
    </xf>
    <xf numFmtId="0" fontId="88" fillId="20" borderId="0" xfId="42" applyFont="1" applyAlignment="1">
      <alignment horizontal="left" vertical="center"/>
    </xf>
    <xf numFmtId="0" fontId="87" fillId="20" borderId="0" xfId="42" applyAlignment="1">
      <alignment horizontal="right" vertical="center"/>
    </xf>
    <xf numFmtId="0" fontId="88" fillId="20" borderId="0" xfId="42" applyFont="1" applyAlignment="1">
      <alignment vertical="center"/>
    </xf>
    <xf numFmtId="169" fontId="32" fillId="0" borderId="59" xfId="40" applyBorder="1" applyAlignment="1">
      <alignment horizontal="center" vertical="center"/>
    </xf>
    <xf numFmtId="169" fontId="32" fillId="0" borderId="60" xfId="40" applyBorder="1" applyAlignment="1">
      <alignment horizontal="center" vertical="center"/>
    </xf>
    <xf numFmtId="169" fontId="32" fillId="0" borderId="59" xfId="40" applyBorder="1">
      <alignment vertical="center"/>
    </xf>
    <xf numFmtId="169" fontId="32" fillId="0" borderId="60" xfId="40" applyBorder="1">
      <alignment vertical="center"/>
    </xf>
    <xf numFmtId="169" fontId="32" fillId="0" borderId="61" xfId="40" applyBorder="1">
      <alignment vertical="center"/>
    </xf>
    <xf numFmtId="169" fontId="32" fillId="0" borderId="61" xfId="40" applyBorder="1" applyAlignment="1">
      <alignment horizontal="center" vertical="center"/>
    </xf>
    <xf numFmtId="169" fontId="32" fillId="0" borderId="62" xfId="40" applyBorder="1" applyAlignment="1">
      <alignment horizontal="center" vertical="center"/>
    </xf>
    <xf numFmtId="169" fontId="32" fillId="0" borderId="63" xfId="40" applyBorder="1" applyAlignment="1">
      <alignment horizontal="center" vertical="center"/>
    </xf>
    <xf numFmtId="169" fontId="32" fillId="0" borderId="62" xfId="40" applyBorder="1">
      <alignment vertical="center"/>
    </xf>
    <xf numFmtId="169" fontId="32" fillId="0" borderId="63" xfId="40" applyBorder="1">
      <alignment vertical="center"/>
    </xf>
    <xf numFmtId="169" fontId="32" fillId="0" borderId="64" xfId="40" applyBorder="1">
      <alignment vertical="center"/>
    </xf>
    <xf numFmtId="169" fontId="32" fillId="0" borderId="64" xfId="40" applyBorder="1" applyAlignment="1">
      <alignment horizontal="center" vertical="center"/>
    </xf>
    <xf numFmtId="169" fontId="32" fillId="0" borderId="65" xfId="40" applyBorder="1" applyAlignment="1">
      <alignment horizontal="center" vertical="center"/>
    </xf>
    <xf numFmtId="169" fontId="32" fillId="0" borderId="66" xfId="40" applyBorder="1" applyAlignment="1">
      <alignment horizontal="center" vertical="center"/>
    </xf>
    <xf numFmtId="169" fontId="32" fillId="0" borderId="65" xfId="40" applyBorder="1">
      <alignment vertical="center"/>
    </xf>
    <xf numFmtId="169" fontId="32" fillId="0" borderId="66" xfId="40" applyBorder="1">
      <alignment vertical="center"/>
    </xf>
    <xf numFmtId="169" fontId="32" fillId="0" borderId="67" xfId="40" applyBorder="1">
      <alignment vertical="center"/>
    </xf>
    <xf numFmtId="169" fontId="32" fillId="0" borderId="67" xfId="40" applyBorder="1" applyAlignment="1">
      <alignment horizontal="center" vertical="center"/>
    </xf>
    <xf numFmtId="169" fontId="32" fillId="0" borderId="0" xfId="40" applyAlignment="1">
      <alignment horizontal="center" vertical="center"/>
    </xf>
    <xf numFmtId="14" fontId="32" fillId="0" borderId="64" xfId="40" applyNumberFormat="1" applyBorder="1" applyAlignment="1">
      <alignment horizontal="center" vertical="center"/>
    </xf>
    <xf numFmtId="169" fontId="32" fillId="0" borderId="68" xfId="40" applyBorder="1" applyAlignment="1">
      <alignment horizontal="center" vertical="center"/>
    </xf>
    <xf numFmtId="169" fontId="32" fillId="0" borderId="69" xfId="40" applyBorder="1" applyAlignment="1">
      <alignment horizontal="center" vertical="center"/>
    </xf>
    <xf numFmtId="169" fontId="32" fillId="0" borderId="68" xfId="40" applyBorder="1">
      <alignment vertical="center"/>
    </xf>
    <xf numFmtId="169" fontId="32" fillId="0" borderId="69" xfId="40" applyBorder="1">
      <alignment vertical="center"/>
    </xf>
    <xf numFmtId="169" fontId="32" fillId="0" borderId="70" xfId="40" applyBorder="1">
      <alignment vertical="center"/>
    </xf>
    <xf numFmtId="169" fontId="32" fillId="0" borderId="70" xfId="40" applyBorder="1" applyAlignment="1">
      <alignment horizontal="center" vertical="center"/>
    </xf>
    <xf numFmtId="169" fontId="32" fillId="0" borderId="0" xfId="40" applyBorder="1">
      <alignment vertical="center"/>
    </xf>
    <xf numFmtId="14" fontId="32" fillId="0" borderId="64" xfId="40" quotePrefix="1" applyNumberFormat="1" applyBorder="1" applyAlignment="1">
      <alignment horizontal="center" vertical="center"/>
    </xf>
    <xf numFmtId="14" fontId="32" fillId="0" borderId="70" xfId="40" quotePrefix="1" applyNumberFormat="1" applyBorder="1" applyAlignment="1">
      <alignment horizontal="center" vertical="center"/>
    </xf>
    <xf numFmtId="14" fontId="32" fillId="0" borderId="70" xfId="40" applyNumberFormat="1" applyBorder="1" applyAlignment="1">
      <alignment horizontal="center" vertical="center"/>
    </xf>
    <xf numFmtId="169" fontId="32" fillId="13" borderId="0" xfId="40" applyFill="1">
      <alignment vertical="center"/>
    </xf>
    <xf numFmtId="0" fontId="39" fillId="0" borderId="30" xfId="0" applyFont="1" applyBorder="1" applyAlignment="1">
      <alignment horizontal="center"/>
    </xf>
    <xf numFmtId="0" fontId="90" fillId="0" borderId="0" xfId="2" applyFont="1">
      <alignment horizontal="left" vertical="top"/>
    </xf>
    <xf numFmtId="170" fontId="91" fillId="0" borderId="0" xfId="3" applyFont="1">
      <alignment horizontal="left" vertical="center"/>
    </xf>
    <xf numFmtId="0" fontId="92" fillId="0" borderId="0" xfId="0" applyFont="1" applyAlignment="1">
      <alignment horizontal="left" vertical="center"/>
    </xf>
    <xf numFmtId="165" fontId="92" fillId="0" borderId="0" xfId="0" applyNumberFormat="1" applyFont="1" applyAlignment="1">
      <alignment vertical="center"/>
    </xf>
    <xf numFmtId="0" fontId="92" fillId="0" borderId="0" xfId="0" applyNumberFormat="1" applyFont="1" applyAlignment="1">
      <alignment horizontal="left" vertical="center"/>
    </xf>
    <xf numFmtId="0" fontId="90" fillId="0" borderId="0" xfId="2" applyFont="1" applyAlignment="1">
      <alignment horizontal="left" vertical="center"/>
    </xf>
    <xf numFmtId="165" fontId="53" fillId="0" borderId="0" xfId="0" applyNumberFormat="1" applyFont="1" applyBorder="1" applyAlignment="1">
      <alignment vertical="center"/>
    </xf>
    <xf numFmtId="165" fontId="41" fillId="0" borderId="0" xfId="0" applyNumberFormat="1" applyFont="1" applyBorder="1" applyAlignment="1">
      <alignment horizontal="right" vertical="center"/>
    </xf>
    <xf numFmtId="0" fontId="91" fillId="0" borderId="0" xfId="0" applyFont="1" applyAlignment="1">
      <alignment horizontal="left" vertical="center"/>
    </xf>
    <xf numFmtId="165" fontId="91" fillId="0" borderId="0" xfId="0" applyNumberFormat="1" applyFont="1" applyAlignment="1">
      <alignment vertical="center"/>
    </xf>
    <xf numFmtId="165" fontId="93" fillId="5" borderId="0" xfId="0" applyNumberFormat="1" applyFont="1" applyFill="1" applyAlignment="1">
      <alignment horizontal="center" vertical="center"/>
    </xf>
    <xf numFmtId="165" fontId="93" fillId="5" borderId="0" xfId="0" applyNumberFormat="1" applyFont="1" applyFill="1" applyAlignment="1">
      <alignment vertical="center"/>
    </xf>
    <xf numFmtId="170" fontId="91" fillId="0" borderId="0" xfId="0" applyNumberFormat="1" applyFont="1" applyAlignment="1">
      <alignment horizontal="left" vertical="center"/>
    </xf>
    <xf numFmtId="165" fontId="91" fillId="0" borderId="0" xfId="0" applyNumberFormat="1" applyFont="1" applyBorder="1" applyAlignment="1">
      <alignment vertical="center"/>
    </xf>
    <xf numFmtId="165" fontId="90" fillId="0" borderId="0" xfId="0" applyNumberFormat="1" applyFont="1" applyBorder="1" applyAlignment="1">
      <alignment vertical="center"/>
    </xf>
    <xf numFmtId="0" fontId="91" fillId="0" borderId="0" xfId="0" applyFont="1" applyBorder="1" applyAlignment="1">
      <alignment horizontal="left" vertical="center"/>
    </xf>
    <xf numFmtId="0" fontId="90" fillId="0" borderId="0" xfId="37" applyFont="1" applyBorder="1">
      <alignment horizontal="left" vertical="top"/>
    </xf>
    <xf numFmtId="0" fontId="90" fillId="0" borderId="0" xfId="37" applyFont="1">
      <alignment horizontal="left" vertical="top"/>
    </xf>
    <xf numFmtId="170" fontId="91" fillId="0" borderId="0" xfId="39" applyFont="1" applyBorder="1">
      <alignment horizontal="left" vertical="center"/>
    </xf>
    <xf numFmtId="170" fontId="91" fillId="0" borderId="0" xfId="39" applyFont="1">
      <alignment horizontal="left" vertical="center"/>
    </xf>
    <xf numFmtId="0" fontId="32" fillId="0" borderId="30" xfId="0" applyFont="1" applyBorder="1"/>
    <xf numFmtId="169" fontId="32" fillId="13" borderId="70" xfId="40" applyFill="1" applyBorder="1" applyAlignment="1">
      <alignment horizontal="center" vertical="center"/>
    </xf>
    <xf numFmtId="170" fontId="30" fillId="0" borderId="0" xfId="3">
      <alignment horizontal="left" vertical="center"/>
    </xf>
    <xf numFmtId="169" fontId="32" fillId="0" borderId="0" xfId="4">
      <alignment vertical="center"/>
    </xf>
    <xf numFmtId="164" fontId="1" fillId="0" borderId="9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69" fontId="32" fillId="10" borderId="13" xfId="5" applyBorder="1">
      <alignment vertical="center"/>
    </xf>
    <xf numFmtId="169" fontId="32" fillId="10" borderId="17" xfId="5" applyBorder="1">
      <alignment vertical="center"/>
    </xf>
    <xf numFmtId="169" fontId="32" fillId="0" borderId="51" xfId="0" applyNumberFormat="1" applyFont="1" applyFill="1" applyBorder="1" applyAlignment="1">
      <alignment horizontal="right" vertical="center"/>
    </xf>
    <xf numFmtId="0" fontId="39" fillId="0" borderId="11" xfId="0" applyNumberFormat="1" applyFont="1" applyFill="1" applyBorder="1" applyAlignment="1" applyProtection="1">
      <alignment wrapText="1"/>
    </xf>
    <xf numFmtId="166" fontId="32" fillId="0" borderId="11" xfId="0" applyNumberFormat="1" applyFont="1" applyFill="1" applyBorder="1" applyAlignment="1">
      <alignment vertical="center"/>
    </xf>
    <xf numFmtId="165" fontId="32" fillId="0" borderId="11" xfId="0" applyNumberFormat="1" applyFont="1" applyFill="1" applyBorder="1" applyAlignment="1">
      <alignment vertical="center"/>
    </xf>
    <xf numFmtId="165" fontId="32" fillId="0" borderId="11" xfId="0" applyNumberFormat="1" applyFont="1" applyBorder="1" applyAlignment="1">
      <alignment vertical="center"/>
    </xf>
    <xf numFmtId="0" fontId="39" fillId="0" borderId="11" xfId="0" applyNumberFormat="1" applyFont="1" applyFill="1" applyBorder="1" applyAlignment="1" applyProtection="1"/>
    <xf numFmtId="166" fontId="32" fillId="0" borderId="11" xfId="0" applyNumberFormat="1" applyFont="1" applyBorder="1" applyAlignment="1">
      <alignment vertical="center"/>
    </xf>
    <xf numFmtId="170" fontId="39" fillId="0" borderId="49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9" fillId="0" borderId="10" xfId="0" applyFont="1" applyBorder="1" applyAlignment="1">
      <alignment horizontal="right"/>
    </xf>
    <xf numFmtId="169" fontId="32" fillId="0" borderId="0" xfId="4" applyFont="1">
      <alignment vertical="center"/>
    </xf>
    <xf numFmtId="0" fontId="39" fillId="0" borderId="0" xfId="0" applyFont="1" applyAlignment="1">
      <alignment vertical="top"/>
    </xf>
    <xf numFmtId="0" fontId="39" fillId="0" borderId="0" xfId="0" applyFont="1" applyAlignment="1">
      <alignment horizontal="left" vertical="top" wrapText="1"/>
    </xf>
    <xf numFmtId="0" fontId="39" fillId="0" borderId="71" xfId="0" applyFont="1" applyBorder="1" applyAlignment="1">
      <alignment horizontal="right"/>
    </xf>
    <xf numFmtId="0" fontId="39" fillId="0" borderId="12" xfId="0" applyFont="1" applyBorder="1"/>
    <xf numFmtId="0" fontId="39" fillId="0" borderId="11" xfId="0" applyFont="1" applyBorder="1"/>
    <xf numFmtId="0" fontId="39" fillId="0" borderId="10" xfId="0" applyFont="1" applyBorder="1"/>
    <xf numFmtId="0" fontId="39" fillId="0" borderId="0" xfId="0" applyFont="1" applyAlignment="1">
      <alignment horizontal="left" vertical="center" wrapText="1"/>
    </xf>
    <xf numFmtId="0" fontId="39" fillId="0" borderId="71" xfId="0" applyFont="1" applyBorder="1" applyAlignment="1">
      <alignment vertical="center"/>
    </xf>
    <xf numFmtId="0" fontId="39" fillId="0" borderId="12" xfId="0" applyFont="1" applyBorder="1" applyAlignment="1"/>
    <xf numFmtId="0" fontId="39" fillId="0" borderId="11" xfId="0" applyFont="1" applyBorder="1" applyAlignment="1"/>
    <xf numFmtId="0" fontId="39" fillId="0" borderId="10" xfId="0" applyFont="1" applyBorder="1" applyAlignment="1"/>
    <xf numFmtId="169" fontId="39" fillId="0" borderId="12" xfId="0" applyNumberFormat="1" applyFont="1" applyBorder="1" applyAlignment="1">
      <alignment vertical="center"/>
    </xf>
    <xf numFmtId="0" fontId="39" fillId="0" borderId="0" xfId="0" applyFont="1" applyAlignment="1">
      <alignment vertical="center" wrapText="1"/>
    </xf>
    <xf numFmtId="174" fontId="39" fillId="0" borderId="12" xfId="0" applyNumberFormat="1" applyFont="1" applyBorder="1"/>
    <xf numFmtId="0" fontId="39" fillId="0" borderId="45" xfId="0" applyFont="1" applyBorder="1" applyAlignment="1">
      <alignment vertical="center"/>
    </xf>
    <xf numFmtId="170" fontId="39" fillId="0" borderId="49" xfId="0" applyNumberFormat="1" applyFont="1" applyBorder="1" applyAlignment="1">
      <alignment horizontal="right" vertical="center"/>
    </xf>
    <xf numFmtId="0" fontId="39" fillId="0" borderId="0" xfId="0" applyFont="1" applyAlignment="1">
      <alignment vertical="top" wrapText="1"/>
    </xf>
    <xf numFmtId="169" fontId="39" fillId="0" borderId="12" xfId="0" applyNumberFormat="1" applyFont="1" applyBorder="1"/>
    <xf numFmtId="170" fontId="39" fillId="0" borderId="52" xfId="0" applyNumberFormat="1" applyFont="1" applyBorder="1" applyAlignment="1">
      <alignment horizontal="right" vertical="top"/>
    </xf>
    <xf numFmtId="0" fontId="39" fillId="0" borderId="53" xfId="0" applyFont="1" applyBorder="1" applyAlignment="1">
      <alignment vertical="top"/>
    </xf>
    <xf numFmtId="0" fontId="39" fillId="0" borderId="53" xfId="0" applyFont="1" applyBorder="1" applyAlignment="1">
      <alignment vertical="top" wrapText="1"/>
    </xf>
    <xf numFmtId="169" fontId="39" fillId="0" borderId="54" xfId="0" applyNumberFormat="1" applyFont="1" applyBorder="1" applyAlignment="1">
      <alignment vertical="top"/>
    </xf>
    <xf numFmtId="0" fontId="39" fillId="0" borderId="55" xfId="0" applyFont="1" applyBorder="1" applyAlignment="1">
      <alignment vertical="top"/>
    </xf>
    <xf numFmtId="0" fontId="39" fillId="0" borderId="56" xfId="0" applyFont="1" applyBorder="1" applyAlignment="1">
      <alignment vertical="top"/>
    </xf>
    <xf numFmtId="169" fontId="32" fillId="10" borderId="57" xfId="5" applyFont="1" applyBorder="1" applyAlignment="1">
      <alignment vertical="top"/>
    </xf>
    <xf numFmtId="170" fontId="39" fillId="0" borderId="52" xfId="0" applyNumberFormat="1" applyFont="1" applyBorder="1" applyAlignment="1">
      <alignment horizontal="center" vertical="top"/>
    </xf>
    <xf numFmtId="0" fontId="39" fillId="0" borderId="54" xfId="0" applyFont="1" applyBorder="1" applyAlignment="1">
      <alignment vertical="top"/>
    </xf>
    <xf numFmtId="171" fontId="73" fillId="4" borderId="0" xfId="16" applyFont="1">
      <alignment vertical="center"/>
    </xf>
    <xf numFmtId="171" fontId="73" fillId="4" borderId="0" xfId="16" applyFont="1" applyAlignment="1">
      <alignment horizontal="right" vertical="center"/>
    </xf>
    <xf numFmtId="169" fontId="32" fillId="10" borderId="13" xfId="5" applyFont="1" applyAlignment="1"/>
    <xf numFmtId="170" fontId="39" fillId="0" borderId="49" xfId="0" applyNumberFormat="1" applyFont="1" applyBorder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left" wrapText="1"/>
    </xf>
    <xf numFmtId="0" fontId="39" fillId="0" borderId="71" xfId="0" applyFont="1" applyBorder="1"/>
    <xf numFmtId="1" fontId="39" fillId="0" borderId="49" xfId="0" applyNumberFormat="1" applyFont="1" applyBorder="1" applyAlignment="1">
      <alignment horizontal="center" vertical="center"/>
    </xf>
    <xf numFmtId="174" fontId="39" fillId="0" borderId="10" xfId="0" applyNumberFormat="1" applyFont="1" applyBorder="1" applyAlignment="1">
      <alignment vertical="center"/>
    </xf>
    <xf numFmtId="170" fontId="39" fillId="0" borderId="52" xfId="0" applyNumberFormat="1" applyFont="1" applyBorder="1" applyAlignment="1">
      <alignment horizontal="center" vertical="center"/>
    </xf>
    <xf numFmtId="0" fontId="39" fillId="0" borderId="53" xfId="0" applyFont="1" applyBorder="1" applyAlignment="1">
      <alignment vertical="center"/>
    </xf>
    <xf numFmtId="0" fontId="39" fillId="0" borderId="54" xfId="0" applyFont="1" applyBorder="1" applyAlignment="1">
      <alignment vertical="center"/>
    </xf>
    <xf numFmtId="0" fontId="39" fillId="0" borderId="55" xfId="0" applyFont="1" applyBorder="1" applyAlignment="1">
      <alignment vertical="center"/>
    </xf>
    <xf numFmtId="0" fontId="39" fillId="0" borderId="56" xfId="0" applyFont="1" applyBorder="1" applyAlignment="1">
      <alignment vertical="center"/>
    </xf>
    <xf numFmtId="169" fontId="32" fillId="10" borderId="57" xfId="5" applyFont="1" applyBorder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2" fontId="39" fillId="0" borderId="49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right" vertical="center"/>
    </xf>
    <xf numFmtId="0" fontId="39" fillId="0" borderId="10" xfId="0" applyFont="1" applyBorder="1" applyAlignment="1">
      <alignment horizontal="left" vertical="center"/>
    </xf>
    <xf numFmtId="169" fontId="39" fillId="10" borderId="13" xfId="5" applyFont="1" applyAlignment="1">
      <alignment horizontal="right" vertical="center"/>
    </xf>
    <xf numFmtId="170" fontId="39" fillId="0" borderId="49" xfId="0" applyNumberFormat="1" applyFont="1" applyBorder="1" applyAlignment="1">
      <alignment horizontal="center" vertical="center" wrapText="1"/>
    </xf>
    <xf numFmtId="0" fontId="39" fillId="0" borderId="12" xfId="0" applyFont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0" xfId="0" applyFont="1" applyBorder="1" applyAlignment="1">
      <alignment wrapText="1"/>
    </xf>
    <xf numFmtId="169" fontId="32" fillId="10" borderId="13" xfId="5" applyFont="1" applyAlignment="1">
      <alignment vertical="center" wrapText="1"/>
    </xf>
    <xf numFmtId="169" fontId="39" fillId="0" borderId="12" xfId="0" applyNumberFormat="1" applyFont="1" applyBorder="1" applyAlignment="1"/>
    <xf numFmtId="0" fontId="39" fillId="0" borderId="53" xfId="0" applyFont="1" applyBorder="1" applyAlignment="1">
      <alignment vertical="center" wrapText="1"/>
    </xf>
    <xf numFmtId="0" fontId="39" fillId="0" borderId="55" xfId="0" applyFont="1" applyBorder="1"/>
    <xf numFmtId="169" fontId="32" fillId="10" borderId="13" xfId="5" applyFont="1" applyBorder="1">
      <alignment vertical="center"/>
    </xf>
    <xf numFmtId="170" fontId="39" fillId="0" borderId="52" xfId="0" applyNumberFormat="1" applyFont="1" applyBorder="1" applyAlignment="1">
      <alignment horizontal="right" vertical="center"/>
    </xf>
    <xf numFmtId="170" fontId="39" fillId="0" borderId="49" xfId="0" applyNumberFormat="1" applyFont="1" applyBorder="1" applyAlignment="1">
      <alignment horizontal="right" vertical="top"/>
    </xf>
    <xf numFmtId="169" fontId="39" fillId="10" borderId="57" xfId="5" applyFont="1" applyBorder="1" applyAlignment="1">
      <alignment horizontal="right" vertical="center"/>
    </xf>
    <xf numFmtId="0" fontId="41" fillId="0" borderId="30" xfId="0" applyFont="1" applyBorder="1"/>
    <xf numFmtId="0" fontId="94" fillId="0" borderId="31" xfId="0" applyFont="1" applyBorder="1" applyAlignment="1">
      <alignment horizontal="right"/>
    </xf>
    <xf numFmtId="0" fontId="41" fillId="0" borderId="30" xfId="0" quotePrefix="1" applyFont="1" applyBorder="1"/>
    <xf numFmtId="0" fontId="94" fillId="0" borderId="30" xfId="0" applyFont="1" applyBorder="1"/>
    <xf numFmtId="0" fontId="41" fillId="0" borderId="31" xfId="0" applyFont="1" applyBorder="1"/>
    <xf numFmtId="169" fontId="32" fillId="0" borderId="62" xfId="40" applyBorder="1" applyAlignment="1">
      <alignment horizontal="left" vertical="center"/>
    </xf>
    <xf numFmtId="0" fontId="41" fillId="0" borderId="0" xfId="0" applyFont="1" applyAlignment="1">
      <alignment horizontal="right" vertical="center"/>
    </xf>
    <xf numFmtId="170" fontId="30" fillId="0" borderId="0" xfId="3">
      <alignment horizontal="left" vertical="center"/>
    </xf>
    <xf numFmtId="169" fontId="32" fillId="0" borderId="0" xfId="4">
      <alignment vertical="center"/>
    </xf>
    <xf numFmtId="169" fontId="67" fillId="0" borderId="0" xfId="4" applyFont="1" applyAlignment="1">
      <alignment horizontal="left" vertical="center" wrapText="1"/>
    </xf>
    <xf numFmtId="167" fontId="66" fillId="0" borderId="0" xfId="4" applyNumberFormat="1" applyFont="1" applyAlignment="1">
      <alignment horizontal="left" vertical="center"/>
    </xf>
    <xf numFmtId="170" fontId="30" fillId="0" borderId="0" xfId="3">
      <alignment horizontal="left" vertical="center"/>
    </xf>
    <xf numFmtId="169" fontId="32" fillId="0" borderId="0" xfId="4">
      <alignment vertical="center"/>
    </xf>
    <xf numFmtId="169" fontId="36" fillId="4" borderId="0" xfId="4" applyFont="1" applyFill="1" applyAlignment="1">
      <alignment horizontal="left" textRotation="90"/>
    </xf>
    <xf numFmtId="169" fontId="33" fillId="4" borderId="0" xfId="4" applyFont="1" applyFill="1" applyAlignment="1">
      <alignment horizontal="right" textRotation="90" wrapText="1"/>
    </xf>
    <xf numFmtId="165" fontId="38" fillId="7" borderId="19" xfId="0" applyNumberFormat="1" applyFont="1" applyFill="1" applyBorder="1" applyAlignment="1">
      <alignment horizontal="center" vertical="center"/>
    </xf>
    <xf numFmtId="165" fontId="38" fillId="7" borderId="20" xfId="0" applyNumberFormat="1" applyFont="1" applyFill="1" applyBorder="1" applyAlignment="1">
      <alignment horizontal="center" vertical="center"/>
    </xf>
    <xf numFmtId="165" fontId="38" fillId="7" borderId="21" xfId="0" applyNumberFormat="1" applyFont="1" applyFill="1" applyBorder="1" applyAlignment="1">
      <alignment horizontal="center" vertical="center"/>
    </xf>
    <xf numFmtId="165" fontId="18" fillId="7" borderId="22" xfId="0" applyNumberFormat="1" applyFont="1" applyFill="1" applyBorder="1" applyAlignment="1">
      <alignment horizontal="center" vertical="center" wrapText="1"/>
    </xf>
    <xf numFmtId="165" fontId="18" fillId="7" borderId="23" xfId="0" applyNumberFormat="1" applyFont="1" applyFill="1" applyBorder="1" applyAlignment="1">
      <alignment horizontal="center" vertical="center" wrapText="1"/>
    </xf>
    <xf numFmtId="169" fontId="95" fillId="4" borderId="0" xfId="4" applyFont="1" applyFill="1" applyAlignment="1">
      <alignment horizontal="left" textRotation="90" wrapText="1"/>
    </xf>
    <xf numFmtId="165" fontId="40" fillId="7" borderId="22" xfId="0" applyNumberFormat="1" applyFont="1" applyFill="1" applyBorder="1" applyAlignment="1">
      <alignment horizontal="center" vertical="center" wrapText="1"/>
    </xf>
    <xf numFmtId="165" fontId="40" fillId="7" borderId="23" xfId="0" applyNumberFormat="1" applyFont="1" applyFill="1" applyBorder="1" applyAlignment="1">
      <alignment horizontal="center" vertical="center" wrapText="1"/>
    </xf>
    <xf numFmtId="165" fontId="48" fillId="7" borderId="22" xfId="0" applyNumberFormat="1" applyFont="1" applyFill="1" applyBorder="1" applyAlignment="1">
      <alignment horizontal="center" vertical="center" wrapText="1"/>
    </xf>
    <xf numFmtId="165" fontId="48" fillId="7" borderId="23" xfId="0" applyNumberFormat="1" applyFont="1" applyFill="1" applyBorder="1" applyAlignment="1">
      <alignment horizontal="center" vertical="center" wrapText="1"/>
    </xf>
    <xf numFmtId="169" fontId="34" fillId="4" borderId="0" xfId="4" applyFont="1" applyFill="1" applyAlignment="1">
      <alignment horizontal="right" textRotation="90" wrapText="1"/>
    </xf>
    <xf numFmtId="165" fontId="18" fillId="7" borderId="19" xfId="0" applyNumberFormat="1" applyFont="1" applyFill="1" applyBorder="1" applyAlignment="1">
      <alignment horizontal="center" vertical="center"/>
    </xf>
    <xf numFmtId="165" fontId="18" fillId="7" borderId="20" xfId="0" applyNumberFormat="1" applyFont="1" applyFill="1" applyBorder="1" applyAlignment="1">
      <alignment horizontal="center" vertical="center"/>
    </xf>
    <xf numFmtId="165" fontId="18" fillId="7" borderId="21" xfId="0" applyNumberFormat="1" applyFont="1" applyFill="1" applyBorder="1" applyAlignment="1">
      <alignment horizontal="center" vertical="center"/>
    </xf>
    <xf numFmtId="165" fontId="18" fillId="0" borderId="19" xfId="0" applyNumberFormat="1" applyFont="1" applyFill="1" applyBorder="1" applyAlignment="1">
      <alignment horizontal="center" vertical="center"/>
    </xf>
    <xf numFmtId="165" fontId="18" fillId="0" borderId="20" xfId="0" applyNumberFormat="1" applyFont="1" applyFill="1" applyBorder="1" applyAlignment="1">
      <alignment horizontal="center" vertical="center"/>
    </xf>
    <xf numFmtId="165" fontId="18" fillId="0" borderId="21" xfId="0" applyNumberFormat="1" applyFont="1" applyFill="1" applyBorder="1" applyAlignment="1">
      <alignment horizontal="center" vertical="center"/>
    </xf>
    <xf numFmtId="169" fontId="95" fillId="4" borderId="0" xfId="4" applyFont="1" applyFill="1" applyAlignment="1">
      <alignment horizontal="left" textRotation="90"/>
    </xf>
    <xf numFmtId="0" fontId="71" fillId="5" borderId="0" xfId="13">
      <alignment horizontal="center" vertical="center"/>
    </xf>
    <xf numFmtId="165" fontId="68" fillId="7" borderId="0" xfId="4" applyNumberFormat="1" applyFont="1" applyFill="1" applyAlignment="1">
      <alignment horizontal="center" vertical="center"/>
    </xf>
    <xf numFmtId="0" fontId="71" fillId="5" borderId="0" xfId="31">
      <alignment horizontal="center" vertical="center"/>
    </xf>
    <xf numFmtId="0" fontId="71" fillId="5" borderId="0" xfId="31" applyAlignment="1">
      <alignment horizontal="left" vertical="center"/>
    </xf>
    <xf numFmtId="43" fontId="71" fillId="5" borderId="0" xfId="18" applyFont="1" applyFill="1" applyAlignment="1">
      <alignment horizontal="center" vertical="center" wrapText="1"/>
    </xf>
    <xf numFmtId="0" fontId="71" fillId="5" borderId="0" xfId="31" applyAlignment="1">
      <alignment horizontal="center" vertical="center" wrapText="1"/>
    </xf>
    <xf numFmtId="169" fontId="32" fillId="3" borderId="24" xfId="4" applyFill="1" applyBorder="1" applyAlignment="1">
      <alignment horizontal="center" vertical="center"/>
    </xf>
    <xf numFmtId="165" fontId="68" fillId="7" borderId="18" xfId="4" applyNumberFormat="1" applyFont="1" applyFill="1" applyBorder="1" applyAlignment="1">
      <alignment horizontal="center" vertical="center" wrapText="1"/>
    </xf>
    <xf numFmtId="43" fontId="0" fillId="0" borderId="48" xfId="18" applyFont="1" applyBorder="1" applyAlignment="1">
      <alignment vertical="center"/>
    </xf>
    <xf numFmtId="166" fontId="32" fillId="0" borderId="13" xfId="14" applyFill="1" applyBorder="1">
      <alignment vertical="center"/>
    </xf>
    <xf numFmtId="169" fontId="32" fillId="3" borderId="24" xfId="4" applyFill="1" applyBorder="1">
      <alignment vertical="center"/>
    </xf>
    <xf numFmtId="176" fontId="32" fillId="7" borderId="24" xfId="4" applyNumberFormat="1" applyFill="1" applyBorder="1" applyAlignment="1">
      <alignment horizontal="center" vertical="center"/>
    </xf>
    <xf numFmtId="43" fontId="45" fillId="0" borderId="48" xfId="18" applyFont="1" applyBorder="1" applyAlignment="1">
      <alignment horizontal="center" vertical="center"/>
    </xf>
    <xf numFmtId="43" fontId="0" fillId="0" borderId="0" xfId="18" applyFont="1" applyBorder="1" applyAlignment="1">
      <alignment vertical="center"/>
    </xf>
    <xf numFmtId="174" fontId="32" fillId="13" borderId="24" xfId="4" applyNumberFormat="1" applyFill="1" applyBorder="1">
      <alignment vertical="center"/>
    </xf>
    <xf numFmtId="169" fontId="32" fillId="0" borderId="72" xfId="4" applyBorder="1" applyAlignment="1">
      <alignment horizontal="center" vertical="center"/>
    </xf>
    <xf numFmtId="169" fontId="32" fillId="0" borderId="73" xfId="4" applyBorder="1">
      <alignment vertical="center"/>
    </xf>
    <xf numFmtId="169" fontId="32" fillId="0" borderId="73" xfId="4" applyBorder="1" applyAlignment="1">
      <alignment horizontal="right" vertical="center"/>
    </xf>
    <xf numFmtId="43" fontId="0" fillId="0" borderId="73" xfId="18" applyFont="1" applyBorder="1" applyAlignment="1">
      <alignment horizontal="right" vertical="center"/>
    </xf>
    <xf numFmtId="166" fontId="32" fillId="0" borderId="74" xfId="14" applyFill="1" applyBorder="1">
      <alignment vertical="center"/>
    </xf>
    <xf numFmtId="10" fontId="0" fillId="13" borderId="24" xfId="1" applyNumberFormat="1" applyFont="1" applyFill="1" applyBorder="1" applyAlignment="1">
      <alignment vertical="center"/>
    </xf>
    <xf numFmtId="169" fontId="32" fillId="3" borderId="23" xfId="4" applyFill="1" applyBorder="1">
      <alignment vertical="center"/>
    </xf>
    <xf numFmtId="176" fontId="32" fillId="7" borderId="23" xfId="4" applyNumberFormat="1" applyFill="1" applyBorder="1" applyAlignment="1">
      <alignment horizontal="center" vertical="center"/>
    </xf>
    <xf numFmtId="43" fontId="42" fillId="4" borderId="0" xfId="18" applyFont="1" applyFill="1" applyAlignment="1">
      <alignment horizontal="right" vertical="center"/>
    </xf>
    <xf numFmtId="165" fontId="96" fillId="0" borderId="0" xfId="4" applyNumberFormat="1" applyFont="1" applyAlignment="1">
      <alignment horizontal="right" vertical="center"/>
    </xf>
    <xf numFmtId="43" fontId="50" fillId="0" borderId="0" xfId="18" applyFont="1" applyBorder="1" applyAlignment="1">
      <alignment horizontal="center"/>
    </xf>
    <xf numFmtId="165" fontId="68" fillId="0" borderId="0" xfId="4" applyNumberFormat="1" applyFont="1" applyAlignment="1">
      <alignment horizontal="center"/>
    </xf>
  </cellXfs>
  <cellStyles count="43">
    <cellStyle name="0,000 Sub-total" xfId="16" xr:uid="{4F55DC31-2364-4277-8C6E-23079C60EABC}"/>
    <cellStyle name="0,000 Sub-total 2" xfId="28" xr:uid="{7E37F2D4-D556-4759-8738-90727DA4BE9A}"/>
    <cellStyle name="0,000 Sub-total_A. Register" xfId="38" xr:uid="{C6BCBC18-2B66-428F-8F37-17F851D0ECC8}"/>
    <cellStyle name="0,000 Total (bold)" xfId="6" xr:uid="{2E4B181C-EB0A-4FF2-A00A-E49B4F7B2EB5}"/>
    <cellStyle name="0.00 Sub-total" xfId="29" xr:uid="{33AF2F14-3E8D-4DB5-B8D9-50BC593AE73A}"/>
    <cellStyle name="0.00 Total (bold)" xfId="20" xr:uid="{A9B850F2-6036-4C82-9FF5-E5B652E1E98C}"/>
    <cellStyle name="1. SECTION TITLE" xfId="2" xr:uid="{F14D4356-72A8-4623-9BEC-6FBB38A8F201}"/>
    <cellStyle name="1. SECTION TITLE_A. Register" xfId="37" xr:uid="{4A3882C0-0C13-4294-ADCC-76F9417A1533}"/>
    <cellStyle name="1.1 Section SubTitle" xfId="3" xr:uid="{803DD867-6145-41EB-871C-5B539FAEE3D5}"/>
    <cellStyle name="1.1 Section SubTitle_A. Register" xfId="39" xr:uid="{0CA2A85E-A9B5-4300-95D4-B6EA4DF9C7E0}"/>
    <cellStyle name="Bad 2" xfId="26" xr:uid="{44F2E293-9F80-491D-BF52-077110D58135}"/>
    <cellStyle name="Comma" xfId="23" builtinId="3"/>
    <cellStyle name="Comma 2" xfId="18" xr:uid="{A4C2CFD4-D396-4111-BC8B-BFA288F4AA2B}"/>
    <cellStyle name="Cover Date" xfId="10" xr:uid="{206EF87F-DD05-49DC-B07C-4251DF63A256}"/>
    <cellStyle name="COVER TITLE" xfId="9" xr:uid="{DD04B6DB-7078-4A81-973C-062F8B0A854C}"/>
    <cellStyle name="Currency 2" xfId="19" xr:uid="{23E11E5E-6280-4DB4-BDFE-834CF8A9BD74}"/>
    <cellStyle name="Good 2" xfId="25" xr:uid="{4B4CEEA3-45E4-43B1-B1CB-D51DB2449600}"/>
    <cellStyle name="Hyperlink" xfId="22" builtinId="8"/>
    <cellStyle name="Hyperlink 2" xfId="36" xr:uid="{D59C5879-2128-49EE-9077-CBFFE67BA30C}"/>
    <cellStyle name="Neutral 2" xfId="27" xr:uid="{3394D6C1-AACC-4E27-B0C7-36A9312F9790}"/>
    <cellStyle name="Normal" xfId="0" builtinId="0"/>
    <cellStyle name="Normal - (#.##)" xfId="14" xr:uid="{A8C64ECF-D8E4-438A-8DDC-15BDBE231593}"/>
    <cellStyle name="Normal - (#.##) 2" xfId="17" xr:uid="{DE5966B2-0419-421C-97E4-07AFAEEA39F1}"/>
    <cellStyle name="Normal - Date" xfId="30" xr:uid="{E1F717BE-FBB1-4432-9F0C-9E0F48DB2D36}"/>
    <cellStyle name="Normal 13" xfId="7" xr:uid="{10E2E21D-F181-48FD-B4B8-730A3A9A9D9A}"/>
    <cellStyle name="Normal 2" xfId="4" xr:uid="{50519111-E323-4B05-8B38-3962CEB08B76}"/>
    <cellStyle name="Normal 2 2" xfId="15" xr:uid="{5244BC31-0BAB-44EB-A230-9E655DE7C817}"/>
    <cellStyle name="Normal 3" xfId="8" xr:uid="{8E61DAFC-1A9E-4352-8741-E3B5A3ADB2E9}"/>
    <cellStyle name="Normal 3 2" xfId="35" xr:uid="{277213B2-AFCC-47EA-92BD-EA26993DFDA8}"/>
    <cellStyle name="Normal 3_A. Register" xfId="41" xr:uid="{627E6311-9D94-4B5D-8458-25741A24E948}"/>
    <cellStyle name="Normal 4" xfId="24" xr:uid="{9D2D9ABD-FDDD-4526-865E-BE4CD8F7BEEB}"/>
    <cellStyle name="Normal 5" xfId="32" xr:uid="{F793C135-4920-4608-9F4B-1CCE244E19D1}"/>
    <cellStyle name="Normal 6" xfId="12" xr:uid="{6C1A9EFC-3B34-4EF1-AB96-0B09E17A4AB1}"/>
    <cellStyle name="Normal_A. Register" xfId="40" xr:uid="{B87D299D-E5D6-4436-ACFE-FD5A77C8DEA8}"/>
    <cellStyle name="Percent" xfId="1" builtinId="5"/>
    <cellStyle name="Percent 2" xfId="21" xr:uid="{7E5121B4-92B5-4574-87A7-93869A919178}"/>
    <cellStyle name="Table Heading (grey)" xfId="31" xr:uid="{8BF87F32-F957-4037-A4B7-0203B8E4A7EB}"/>
    <cellStyle name="Table Heading (grey) 2" xfId="13" xr:uid="{FB312969-FBAD-455F-8C51-5FBB1353B1D2}"/>
    <cellStyle name="Table Heading (grey)_A. Register" xfId="42" xr:uid="{08961535-AE02-46DD-A606-8F615AD4E276}"/>
    <cellStyle name="Total Column" xfId="5" xr:uid="{A3654E8E-EA4B-4F6B-A7B6-9AA88C91FB48}"/>
    <cellStyle name="z - Amber" xfId="11" xr:uid="{ED1402F6-BFB6-4EF2-832F-218BCB3977EB}"/>
    <cellStyle name="z - Green" xfId="33" xr:uid="{53A1BE12-53A7-4746-B28F-89189A65AA38}"/>
    <cellStyle name="z - Red" xfId="34" xr:uid="{C9E90990-A243-4721-A7DF-EE28F5222D1F}"/>
  </cellStyles>
  <dxfs count="0"/>
  <tableStyles count="0" defaultTableStyle="TableStyleMedium9" defaultPivotStyle="PivotStyleLight16"/>
  <colors>
    <mruColors>
      <color rgb="FF00833C"/>
      <color rgb="FFFFFFCC"/>
      <color rgb="FFFA4C06"/>
      <color rgb="FF00B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2" Type="http://schemas.openxmlformats.org/officeDocument/2006/relationships/image" Target="../media/image6.png"/><Relationship Id="rId1" Type="http://schemas.openxmlformats.org/officeDocument/2006/relationships/image" Target="../media/image5.jp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27</xdr:row>
      <xdr:rowOff>123572</xdr:rowOff>
    </xdr:from>
    <xdr:to>
      <xdr:col>2</xdr:col>
      <xdr:colOff>1285875</xdr:colOff>
      <xdr:row>35</xdr:row>
      <xdr:rowOff>192284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3A933-835C-4B2E-AF53-13B5CB255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7067297"/>
          <a:ext cx="5229225" cy="1897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22860</xdr:colOff>
      <xdr:row>26</xdr:row>
      <xdr:rowOff>213105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E8ED91-83AB-443D-820A-67F9AA00D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9965"/>
        <a:stretch/>
      </xdr:blipFill>
      <xdr:spPr>
        <a:xfrm>
          <a:off x="0" y="0"/>
          <a:ext cx="7376160" cy="6095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228600</xdr:rowOff>
    </xdr:from>
    <xdr:to>
      <xdr:col>2</xdr:col>
      <xdr:colOff>276225</xdr:colOff>
      <xdr:row>6</xdr:row>
      <xdr:rowOff>285750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3A6B29-0C4F-685B-BCFC-CB8D5131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28700"/>
          <a:ext cx="2809875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0</xdr:rowOff>
    </xdr:from>
    <xdr:to>
      <xdr:col>4</xdr:col>
      <xdr:colOff>745698</xdr:colOff>
      <xdr:row>29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954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133</xdr:row>
      <xdr:rowOff>301624</xdr:rowOff>
    </xdr:from>
    <xdr:to>
      <xdr:col>4</xdr:col>
      <xdr:colOff>809197</xdr:colOff>
      <xdr:row>159</xdr:row>
      <xdr:rowOff>174625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3895624"/>
          <a:ext cx="6111447" cy="79375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162</xdr:row>
      <xdr:rowOff>0</xdr:rowOff>
    </xdr:from>
    <xdr:to>
      <xdr:col>4</xdr:col>
      <xdr:colOff>755222</xdr:colOff>
      <xdr:row>187</xdr:row>
      <xdr:rowOff>247650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7338000"/>
          <a:ext cx="6108272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</xdr:row>
      <xdr:rowOff>314325</xdr:rowOff>
    </xdr:from>
    <xdr:to>
      <xdr:col>4</xdr:col>
      <xdr:colOff>889000</xdr:colOff>
      <xdr:row>215</xdr:row>
      <xdr:rowOff>238125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370825"/>
          <a:ext cx="6254750" cy="817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217</xdr:row>
      <xdr:rowOff>304800</xdr:rowOff>
    </xdr:from>
    <xdr:to>
      <xdr:col>4</xdr:col>
      <xdr:colOff>825500</xdr:colOff>
      <xdr:row>243</xdr:row>
      <xdr:rowOff>228600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187800"/>
          <a:ext cx="6191250" cy="8178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245</xdr:row>
      <xdr:rowOff>304800</xdr:rowOff>
    </xdr:from>
    <xdr:to>
      <xdr:col>4</xdr:col>
      <xdr:colOff>841375</xdr:colOff>
      <xdr:row>271</xdr:row>
      <xdr:rowOff>228600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9014300"/>
          <a:ext cx="6197600" cy="817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307</xdr:row>
      <xdr:rowOff>314325</xdr:rowOff>
    </xdr:from>
    <xdr:to>
      <xdr:col>4</xdr:col>
      <xdr:colOff>809624</xdr:colOff>
      <xdr:row>333</xdr:row>
      <xdr:rowOff>238125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50325"/>
          <a:ext cx="6175374" cy="817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369</xdr:row>
      <xdr:rowOff>314325</xdr:rowOff>
    </xdr:from>
    <xdr:to>
      <xdr:col>4</xdr:col>
      <xdr:colOff>857250</xdr:colOff>
      <xdr:row>395</xdr:row>
      <xdr:rowOff>238125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312825"/>
          <a:ext cx="6223000" cy="817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397</xdr:row>
      <xdr:rowOff>314325</xdr:rowOff>
    </xdr:from>
    <xdr:to>
      <xdr:col>4</xdr:col>
      <xdr:colOff>841375</xdr:colOff>
      <xdr:row>423</xdr:row>
      <xdr:rowOff>238125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139325"/>
          <a:ext cx="6207125" cy="817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459</xdr:row>
      <xdr:rowOff>314325</xdr:rowOff>
    </xdr:from>
    <xdr:to>
      <xdr:col>4</xdr:col>
      <xdr:colOff>841375</xdr:colOff>
      <xdr:row>484</xdr:row>
      <xdr:rowOff>206375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965825"/>
          <a:ext cx="6207125" cy="7829550"/>
        </a:xfrm>
        <a:prstGeom prst="rect">
          <a:avLst/>
        </a:prstGeom>
      </xdr:spPr>
    </xdr:pic>
    <xdr:clientData/>
  </xdr:twoCellAnchor>
  <xdr:twoCellAnchor editAs="oneCell">
    <xdr:from>
      <xdr:col>0</xdr:col>
      <xdr:colOff>79376</xdr:colOff>
      <xdr:row>66</xdr:row>
      <xdr:rowOff>15875</xdr:rowOff>
    </xdr:from>
    <xdr:to>
      <xdr:col>4</xdr:col>
      <xdr:colOff>889000</xdr:colOff>
      <xdr:row>97</xdr:row>
      <xdr:rowOff>174625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6" y="18875375"/>
          <a:ext cx="6175374" cy="8032750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</xdr:colOff>
      <xdr:row>99</xdr:row>
      <xdr:rowOff>269874</xdr:rowOff>
    </xdr:from>
    <xdr:to>
      <xdr:col>4</xdr:col>
      <xdr:colOff>873125</xdr:colOff>
      <xdr:row>131</xdr:row>
      <xdr:rowOff>208916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" y="27638374"/>
          <a:ext cx="6159500" cy="8130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336</xdr:row>
      <xdr:rowOff>1</xdr:rowOff>
    </xdr:from>
    <xdr:to>
      <xdr:col>4</xdr:col>
      <xdr:colOff>809624</xdr:colOff>
      <xdr:row>367</xdr:row>
      <xdr:rowOff>222251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553001"/>
          <a:ext cx="6175374" cy="8096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4</xdr:col>
      <xdr:colOff>825500</xdr:colOff>
      <xdr:row>539</xdr:row>
      <xdr:rowOff>207942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0368000"/>
          <a:ext cx="6191250" cy="78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486</xdr:row>
      <xdr:rowOff>317499</xdr:rowOff>
    </xdr:from>
    <xdr:to>
      <xdr:col>4</xdr:col>
      <xdr:colOff>857250</xdr:colOff>
      <xdr:row>512</xdr:row>
      <xdr:rowOff>269874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1541499"/>
          <a:ext cx="6223000" cy="814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4</xdr:col>
      <xdr:colOff>857250</xdr:colOff>
      <xdr:row>566</xdr:row>
      <xdr:rowOff>207942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58940500"/>
          <a:ext cx="6223000" cy="78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4</xdr:col>
      <xdr:colOff>841374</xdr:colOff>
      <xdr:row>593</xdr:row>
      <xdr:rowOff>207942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6085500"/>
          <a:ext cx="6207124" cy="78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4</xdr:col>
      <xdr:colOff>841374</xdr:colOff>
      <xdr:row>647</xdr:row>
      <xdr:rowOff>207942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84658000"/>
          <a:ext cx="6207124" cy="7827942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677</xdr:row>
      <xdr:rowOff>47625</xdr:rowOff>
    </xdr:from>
    <xdr:ext cx="6114818" cy="7827942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193278125"/>
          <a:ext cx="6114818" cy="782794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704</xdr:row>
      <xdr:rowOff>0</xdr:rowOff>
    </xdr:from>
    <xdr:to>
      <xdr:col>4</xdr:col>
      <xdr:colOff>889000</xdr:colOff>
      <xdr:row>728</xdr:row>
      <xdr:rowOff>207942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01803000"/>
          <a:ext cx="6254750" cy="78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4</xdr:col>
      <xdr:colOff>840516</xdr:colOff>
      <xdr:row>620</xdr:row>
      <xdr:rowOff>207942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8623000"/>
          <a:ext cx="6206266" cy="78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4</xdr:col>
      <xdr:colOff>840516</xdr:colOff>
      <xdr:row>674</xdr:row>
      <xdr:rowOff>207942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75768000"/>
          <a:ext cx="6206266" cy="78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274</xdr:row>
      <xdr:rowOff>1</xdr:rowOff>
    </xdr:from>
    <xdr:to>
      <xdr:col>4</xdr:col>
      <xdr:colOff>810033</xdr:colOff>
      <xdr:row>305</xdr:row>
      <xdr:rowOff>127001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0264001"/>
          <a:ext cx="6175783" cy="800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4</xdr:col>
      <xdr:colOff>840516</xdr:colOff>
      <xdr:row>457</xdr:row>
      <xdr:rowOff>126999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24015500"/>
          <a:ext cx="6206266" cy="8000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4</xdr:col>
      <xdr:colOff>810033</xdr:colOff>
      <xdr:row>63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0096500"/>
          <a:ext cx="6175783" cy="8016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85726</xdr:rowOff>
    </xdr:from>
    <xdr:to>
      <xdr:col>17</xdr:col>
      <xdr:colOff>66675</xdr:colOff>
      <xdr:row>3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077075" y="85726"/>
          <a:ext cx="3133725" cy="704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Instruction:</a:t>
          </a:r>
        </a:p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Insert figures in the ORANGE s</a:t>
          </a:r>
          <a:r>
            <a:rPr lang="en-GB" sz="1000" baseline="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ections of the sheet</a:t>
          </a:r>
          <a:endParaRPr lang="en-GB" sz="1000">
            <a:solidFill>
              <a:schemeClr val="tx2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85726</xdr:rowOff>
    </xdr:from>
    <xdr:to>
      <xdr:col>17</xdr:col>
      <xdr:colOff>66675</xdr:colOff>
      <xdr:row>3</xdr:row>
      <xdr:rowOff>142876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219950" y="85726"/>
          <a:ext cx="3133725" cy="704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Instruction:</a:t>
          </a:r>
        </a:p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Insert figures in the ORANGE s</a:t>
          </a:r>
          <a:r>
            <a:rPr lang="en-GB" sz="1000" baseline="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ections of the sheet</a:t>
          </a:r>
          <a:endParaRPr lang="en-GB" sz="1000">
            <a:solidFill>
              <a:schemeClr val="tx2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85726</xdr:rowOff>
    </xdr:from>
    <xdr:to>
      <xdr:col>17</xdr:col>
      <xdr:colOff>66675</xdr:colOff>
      <xdr:row>3</xdr:row>
      <xdr:rowOff>142876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E15BFF-0B7F-4EFB-A73E-58801E1C0A10}"/>
            </a:ext>
          </a:extLst>
        </xdr:cNvPr>
        <xdr:cNvSpPr txBox="1"/>
      </xdr:nvSpPr>
      <xdr:spPr>
        <a:xfrm>
          <a:off x="7219950" y="85726"/>
          <a:ext cx="3133725" cy="857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Instruction:</a:t>
          </a:r>
        </a:p>
        <a:p>
          <a:pPr algn="l"/>
          <a:r>
            <a:rPr lang="en-GB" sz="100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Insert figures in the ORANGE s</a:t>
          </a:r>
          <a:r>
            <a:rPr lang="en-GB" sz="1000" baseline="0">
              <a:solidFill>
                <a:schemeClr val="tx2"/>
              </a:solidFill>
              <a:latin typeface="Arial" pitchFamily="34" charset="0"/>
              <a:ea typeface="Tahoma" pitchFamily="34" charset="0"/>
              <a:cs typeface="Arial" pitchFamily="34" charset="0"/>
            </a:rPr>
            <a:t>ections of the sheet</a:t>
          </a:r>
          <a:endParaRPr lang="en-GB" sz="1000">
            <a:solidFill>
              <a:schemeClr val="tx2"/>
            </a:solidFill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1174750</xdr:colOff>
      <xdr:row>2</xdr:row>
      <xdr:rowOff>0</xdr:rowOff>
    </xdr:from>
    <xdr:to>
      <xdr:col>4</xdr:col>
      <xdr:colOff>79375</xdr:colOff>
      <xdr:row>4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F0AFAD-53B4-9ABA-3844-7CD7050493EF}"/>
            </a:ext>
          </a:extLst>
        </xdr:cNvPr>
        <xdr:cNvSpPr txBox="1"/>
      </xdr:nvSpPr>
      <xdr:spPr>
        <a:xfrm>
          <a:off x="1746250" y="539750"/>
          <a:ext cx="1825625" cy="666750"/>
        </a:xfrm>
        <a:prstGeom prst="rect">
          <a:avLst/>
        </a:prstGeom>
        <a:noFill/>
      </xdr:spPr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20000"/>
            </a:lnSpc>
          </a:pPr>
          <a:endParaRPr lang="en-GB" sz="1600" b="0" dirty="0">
            <a:solidFill>
              <a:srgbClr val="FF0000"/>
            </a:solidFill>
            <a:effectLst/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XFORD3\SYS\STORE\JOB\N25D\O8Q\O8Q__C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Jobs\Team101\2006\261105\Documents\Data\Jobs\Team115\240534\Cost%20Plan\040730%20Cost%20Plan%20Number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00.4\data\Data\Jobs\Team100\241077\Documents\Cost%20Plans\Cost%20Plan%2001\041213%20PE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ata-ox1\UserDocs\sgray\My%20Documents\workingfiles\SMG%20Temporary%20Files\5000595%20Westway,%20Oxford\60-20%202S%20Tender%20Evaluation\65-60%20SDC%20Priced%20BQ%20((01-03-17)\Q13638%20Westway%20Block%20B%20Complete%20MC%2028Feb17%20VE_01-03-17%20Tender.xlsm?AE27D7A5" TargetMode="External"/><Relationship Id="rId1" Type="http://schemas.openxmlformats.org/officeDocument/2006/relationships/externalLinkPath" Target="file:///\\AE27D7A5\Q13638%20Westway%20Block%20B%20Complete%20MC%2028Feb17%20VE_01-03-17%20Tende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Jobs\Team102\250897\Stage%201a%20Documents\Cost%20Plan\Stage%201A\Q10977%20Residential%20Block%20II%20(Rev%20F)%200606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-%20proceeding%20tenders\Q13609%20West%20Way%20Place%20Oxford\Q13609%20SDC%20bil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.ridge.co.uk/__Files/Document/2965872/Abuja%20Project%20Cost%20Estimate(version_2.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.ridge.co.uk/Users/mrichards/AppData/Local/Microsoft/Windows/Temporary%20Internet%20Files/Content.Outlook/I4EFCIJN/120943%20Caterham%20F1%20MEP%20Cost%20Plan%2012th%20June%202012%20(Autosaved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eople\Katie%20Dalton\Tenby%20De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gbatten_ridge_co_uk/Documents/Documents/workingfiles/workspace.ridge.co.uk/5006288%20Brasenose%20College%20Frewin%20Annex%20-%20Pricing%20Document%20for%20contrac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en\AppData\Local\Microsoft\Windows\INetCache\Content.Outlook\1P291EP1\5018614%20-%20New%20Sports%20and%20Community%20Pavilion%20-%20People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Project Summary"/>
      <sheetName val="Cover"/>
      <sheetName val="Flysheets"/>
      <sheetName val="Checklist"/>
      <sheetName val="PFS Summary"/>
      <sheetName val="Statment of F.Acc (4)"/>
      <sheetName val="Financial Statement (4)"/>
      <sheetName val="Expediture Breakdown (4)"/>
      <sheetName val="Instructions Record (4)"/>
      <sheetName val="Summaries (4)"/>
      <sheetName val="Valuation (4)"/>
      <sheetName val="Retentions (4)"/>
      <sheetName val="Sheet7"/>
      <sheetName val="Fin. Stat. M &amp; E"/>
      <sheetName val="Drg. Issue Summary"/>
      <sheetName val="Drawing register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ver"/>
      <sheetName val="Contents"/>
      <sheetName val="Notes"/>
      <sheetName val="Summary"/>
      <sheetName val="Flysheets"/>
      <sheetName val="Additional Costs"/>
      <sheetName val="Shopping List"/>
      <sheetName val="Buildings"/>
      <sheetName val="Prelims"/>
      <sheetName val="Mechanical"/>
      <sheetName val="Electrical"/>
      <sheetName val="Sched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Labour  rate =</v>
          </cell>
          <cell r="F5">
            <v>25</v>
          </cell>
          <cell r="H5" t="str">
            <v>Prelims =</v>
          </cell>
          <cell r="J5">
            <v>0.05</v>
          </cell>
        </row>
        <row r="6">
          <cell r="D6" t="str">
            <v>OH&amp;P (matls) =</v>
          </cell>
          <cell r="F6">
            <v>0.1</v>
          </cell>
          <cell r="H6" t="str">
            <v>Lab. Uplift =</v>
          </cell>
          <cell r="J6">
            <v>0</v>
          </cell>
        </row>
        <row r="7">
          <cell r="D7" t="str">
            <v>Labour</v>
          </cell>
          <cell r="F7" t="str">
            <v>Total</v>
          </cell>
          <cell r="G7" t="str">
            <v>Matl</v>
          </cell>
          <cell r="H7" t="str">
            <v>Total</v>
          </cell>
          <cell r="J7" t="str">
            <v>Total</v>
          </cell>
        </row>
        <row r="8">
          <cell r="D8" t="str">
            <v>Const.</v>
          </cell>
          <cell r="F8" t="str">
            <v>Labour</v>
          </cell>
          <cell r="G8" t="str">
            <v>Trade</v>
          </cell>
          <cell r="H8" t="str">
            <v>Disc</v>
          </cell>
          <cell r="J8" t="str">
            <v>Material</v>
          </cell>
        </row>
        <row r="9">
          <cell r="F9" t="str">
            <v>Hours</v>
          </cell>
          <cell r="H9" t="str">
            <v>%</v>
          </cell>
        </row>
        <row r="10">
          <cell r="F10">
            <v>0</v>
          </cell>
          <cell r="J10">
            <v>0</v>
          </cell>
        </row>
        <row r="11">
          <cell r="F11">
            <v>0</v>
          </cell>
          <cell r="J11">
            <v>0</v>
          </cell>
        </row>
        <row r="12">
          <cell r="F12">
            <v>0</v>
          </cell>
          <cell r="J12">
            <v>0</v>
          </cell>
        </row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1">
          <cell r="F21">
            <v>0</v>
          </cell>
          <cell r="J21">
            <v>0</v>
          </cell>
        </row>
        <row r="22">
          <cell r="F22">
            <v>0</v>
          </cell>
          <cell r="J22">
            <v>0</v>
          </cell>
        </row>
        <row r="23">
          <cell r="F23">
            <v>0</v>
          </cell>
          <cell r="J23">
            <v>0</v>
          </cell>
        </row>
        <row r="24">
          <cell r="F24">
            <v>0</v>
          </cell>
          <cell r="J24">
            <v>0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7">
          <cell r="D27">
            <v>0</v>
          </cell>
          <cell r="F27">
            <v>0</v>
          </cell>
          <cell r="G27">
            <v>18650</v>
          </cell>
          <cell r="H27">
            <v>0</v>
          </cell>
          <cell r="J27">
            <v>18650</v>
          </cell>
        </row>
        <row r="28">
          <cell r="F28">
            <v>0</v>
          </cell>
          <cell r="J28">
            <v>0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D32">
            <v>0</v>
          </cell>
          <cell r="F32">
            <v>0</v>
          </cell>
          <cell r="G32">
            <v>8000</v>
          </cell>
          <cell r="H32">
            <v>0</v>
          </cell>
          <cell r="J32">
            <v>8000</v>
          </cell>
        </row>
        <row r="33">
          <cell r="F33">
            <v>0</v>
          </cell>
          <cell r="J33">
            <v>0</v>
          </cell>
        </row>
        <row r="35">
          <cell r="F35">
            <v>0</v>
          </cell>
          <cell r="J35">
            <v>26650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J39">
            <v>0</v>
          </cell>
        </row>
        <row r="40">
          <cell r="D40">
            <v>0</v>
          </cell>
          <cell r="F40">
            <v>0</v>
          </cell>
          <cell r="G40">
            <v>1750</v>
          </cell>
          <cell r="H40">
            <v>0</v>
          </cell>
          <cell r="J40">
            <v>1750</v>
          </cell>
        </row>
        <row r="41">
          <cell r="F41">
            <v>0</v>
          </cell>
          <cell r="J41">
            <v>0</v>
          </cell>
        </row>
        <row r="42">
          <cell r="F42">
            <v>0</v>
          </cell>
          <cell r="J42">
            <v>0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D45">
            <v>0</v>
          </cell>
          <cell r="F45">
            <v>0</v>
          </cell>
          <cell r="G45">
            <v>60000</v>
          </cell>
          <cell r="H45">
            <v>0</v>
          </cell>
          <cell r="J45">
            <v>60000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48">
          <cell r="F48">
            <v>0</v>
          </cell>
          <cell r="J48">
            <v>0</v>
          </cell>
        </row>
        <row r="50">
          <cell r="F50">
            <v>0</v>
          </cell>
          <cell r="J50">
            <v>61750</v>
          </cell>
        </row>
        <row r="51">
          <cell r="F51">
            <v>0</v>
          </cell>
          <cell r="J51">
            <v>0</v>
          </cell>
        </row>
        <row r="52">
          <cell r="F52">
            <v>0</v>
          </cell>
          <cell r="J52">
            <v>0</v>
          </cell>
        </row>
        <row r="53">
          <cell r="F53">
            <v>0</v>
          </cell>
          <cell r="J53">
            <v>0</v>
          </cell>
        </row>
        <row r="54">
          <cell r="F54">
            <v>0</v>
          </cell>
          <cell r="J54">
            <v>0</v>
          </cell>
        </row>
        <row r="55">
          <cell r="F55">
            <v>0</v>
          </cell>
          <cell r="J55">
            <v>0</v>
          </cell>
        </row>
        <row r="56">
          <cell r="D56">
            <v>0</v>
          </cell>
          <cell r="F56">
            <v>0</v>
          </cell>
          <cell r="G56">
            <v>10000</v>
          </cell>
          <cell r="H56">
            <v>0</v>
          </cell>
          <cell r="J56">
            <v>10000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D59">
            <v>0</v>
          </cell>
          <cell r="F59">
            <v>0</v>
          </cell>
          <cell r="G59">
            <v>30000</v>
          </cell>
          <cell r="H59">
            <v>0</v>
          </cell>
          <cell r="J59">
            <v>30000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2">
          <cell r="F62">
            <v>0</v>
          </cell>
          <cell r="J62">
            <v>0</v>
          </cell>
        </row>
        <row r="63">
          <cell r="D63">
            <v>0.75</v>
          </cell>
          <cell r="F63">
            <v>15</v>
          </cell>
          <cell r="G63">
            <v>40.75</v>
          </cell>
          <cell r="H63">
            <v>0</v>
          </cell>
          <cell r="J63">
            <v>815</v>
          </cell>
        </row>
        <row r="64">
          <cell r="D64">
            <v>0</v>
          </cell>
          <cell r="F64">
            <v>0</v>
          </cell>
          <cell r="G64">
            <v>0.15</v>
          </cell>
          <cell r="H64">
            <v>0</v>
          </cell>
          <cell r="J64">
            <v>1.95</v>
          </cell>
        </row>
        <row r="65">
          <cell r="D65">
            <v>3</v>
          </cell>
          <cell r="F65">
            <v>6</v>
          </cell>
          <cell r="G65">
            <v>82</v>
          </cell>
          <cell r="H65">
            <v>-0.3</v>
          </cell>
          <cell r="J65">
            <v>114.8</v>
          </cell>
        </row>
        <row r="66">
          <cell r="F66">
            <v>0</v>
          </cell>
          <cell r="J66">
            <v>0</v>
          </cell>
        </row>
        <row r="67">
          <cell r="F67">
            <v>0</v>
          </cell>
          <cell r="J67">
            <v>0</v>
          </cell>
        </row>
        <row r="68">
          <cell r="F68">
            <v>0</v>
          </cell>
          <cell r="J68">
            <v>0</v>
          </cell>
        </row>
        <row r="69">
          <cell r="D69">
            <v>0.36599999999999999</v>
          </cell>
          <cell r="F69">
            <v>38.064</v>
          </cell>
          <cell r="G69">
            <v>40.75</v>
          </cell>
          <cell r="H69">
            <v>0</v>
          </cell>
          <cell r="J69">
            <v>4238</v>
          </cell>
        </row>
        <row r="70">
          <cell r="D70">
            <v>0.75</v>
          </cell>
          <cell r="F70">
            <v>27</v>
          </cell>
          <cell r="G70">
            <v>40.75</v>
          </cell>
          <cell r="H70">
            <v>0</v>
          </cell>
          <cell r="J70">
            <v>1467</v>
          </cell>
        </row>
        <row r="71">
          <cell r="D71">
            <v>0</v>
          </cell>
          <cell r="F71">
            <v>0</v>
          </cell>
          <cell r="G71">
            <v>0.15</v>
          </cell>
          <cell r="H71">
            <v>0</v>
          </cell>
          <cell r="J71">
            <v>3.6</v>
          </cell>
        </row>
        <row r="72">
          <cell r="D72">
            <v>3</v>
          </cell>
          <cell r="F72">
            <v>12</v>
          </cell>
          <cell r="G72">
            <v>82</v>
          </cell>
          <cell r="H72">
            <v>-0.3</v>
          </cell>
          <cell r="J72">
            <v>229.6</v>
          </cell>
        </row>
        <row r="73">
          <cell r="F73">
            <v>0</v>
          </cell>
          <cell r="J73">
            <v>0</v>
          </cell>
        </row>
        <row r="74">
          <cell r="F74">
            <v>0</v>
          </cell>
          <cell r="J74">
            <v>0</v>
          </cell>
        </row>
        <row r="75">
          <cell r="D75">
            <v>0.1</v>
          </cell>
          <cell r="F75">
            <v>5.2</v>
          </cell>
          <cell r="G75">
            <v>20</v>
          </cell>
          <cell r="H75">
            <v>-0.6</v>
          </cell>
          <cell r="J75">
            <v>416</v>
          </cell>
        </row>
        <row r="76">
          <cell r="D76">
            <v>2.5000000000000001E-2</v>
          </cell>
          <cell r="F76">
            <v>0.05</v>
          </cell>
          <cell r="G76">
            <v>5</v>
          </cell>
          <cell r="H76">
            <v>0</v>
          </cell>
          <cell r="J76">
            <v>10</v>
          </cell>
        </row>
        <row r="77">
          <cell r="F77">
            <v>0</v>
          </cell>
          <cell r="J77">
            <v>0</v>
          </cell>
        </row>
        <row r="78">
          <cell r="F78">
            <v>0</v>
          </cell>
          <cell r="J78">
            <v>0</v>
          </cell>
        </row>
        <row r="79">
          <cell r="F79">
            <v>0</v>
          </cell>
          <cell r="J79">
            <v>0</v>
          </cell>
        </row>
        <row r="81">
          <cell r="F81">
            <v>103.31399999999999</v>
          </cell>
          <cell r="J81">
            <v>47295.95</v>
          </cell>
        </row>
        <row r="82">
          <cell r="F82">
            <v>0</v>
          </cell>
          <cell r="J82">
            <v>0</v>
          </cell>
        </row>
        <row r="83">
          <cell r="F83">
            <v>0</v>
          </cell>
          <cell r="J83">
            <v>0</v>
          </cell>
        </row>
        <row r="84">
          <cell r="F84">
            <v>0</v>
          </cell>
          <cell r="J84">
            <v>0</v>
          </cell>
        </row>
        <row r="85">
          <cell r="F85">
            <v>0</v>
          </cell>
          <cell r="J85">
            <v>0</v>
          </cell>
        </row>
        <row r="86">
          <cell r="D86">
            <v>96</v>
          </cell>
          <cell r="F86">
            <v>96</v>
          </cell>
          <cell r="G86">
            <v>0</v>
          </cell>
          <cell r="H86">
            <v>0</v>
          </cell>
          <cell r="J86">
            <v>0</v>
          </cell>
        </row>
        <row r="87">
          <cell r="F87">
            <v>0</v>
          </cell>
          <cell r="J87">
            <v>0</v>
          </cell>
        </row>
        <row r="88">
          <cell r="F88">
            <v>0</v>
          </cell>
          <cell r="J88">
            <v>0</v>
          </cell>
        </row>
        <row r="89">
          <cell r="D89">
            <v>0</v>
          </cell>
          <cell r="F89">
            <v>0</v>
          </cell>
          <cell r="G89">
            <v>27.5</v>
          </cell>
          <cell r="H89">
            <v>0</v>
          </cell>
          <cell r="J89">
            <v>26785</v>
          </cell>
        </row>
        <row r="90">
          <cell r="F90">
            <v>0</v>
          </cell>
          <cell r="J90">
            <v>0</v>
          </cell>
        </row>
        <row r="91">
          <cell r="F91">
            <v>0</v>
          </cell>
          <cell r="J91">
            <v>0</v>
          </cell>
        </row>
        <row r="92">
          <cell r="F92">
            <v>0</v>
          </cell>
          <cell r="J92">
            <v>0</v>
          </cell>
        </row>
        <row r="93">
          <cell r="D93">
            <v>0</v>
          </cell>
          <cell r="F93">
            <v>0</v>
          </cell>
          <cell r="G93">
            <v>15</v>
          </cell>
          <cell r="H93">
            <v>0</v>
          </cell>
          <cell r="J93">
            <v>4920</v>
          </cell>
        </row>
        <row r="94">
          <cell r="F94">
            <v>0</v>
          </cell>
          <cell r="J94">
            <v>0</v>
          </cell>
        </row>
        <row r="95">
          <cell r="F95">
            <v>0</v>
          </cell>
          <cell r="J95">
            <v>0</v>
          </cell>
        </row>
        <row r="96">
          <cell r="D96">
            <v>0</v>
          </cell>
          <cell r="F96">
            <v>0</v>
          </cell>
          <cell r="G96">
            <v>15</v>
          </cell>
          <cell r="H96">
            <v>0</v>
          </cell>
          <cell r="J96">
            <v>8550</v>
          </cell>
        </row>
        <row r="97">
          <cell r="F97">
            <v>0</v>
          </cell>
          <cell r="J97">
            <v>0</v>
          </cell>
        </row>
        <row r="98">
          <cell r="F98">
            <v>0</v>
          </cell>
          <cell r="J98">
            <v>0</v>
          </cell>
        </row>
        <row r="99">
          <cell r="F99">
            <v>0</v>
          </cell>
          <cell r="J99">
            <v>0</v>
          </cell>
        </row>
        <row r="100">
          <cell r="F100">
            <v>0</v>
          </cell>
          <cell r="J100">
            <v>0</v>
          </cell>
        </row>
        <row r="101">
          <cell r="D101">
            <v>0</v>
          </cell>
          <cell r="F101">
            <v>0</v>
          </cell>
          <cell r="G101">
            <v>800</v>
          </cell>
          <cell r="H101">
            <v>0</v>
          </cell>
          <cell r="J101">
            <v>4800</v>
          </cell>
        </row>
        <row r="102">
          <cell r="F102">
            <v>0</v>
          </cell>
          <cell r="J102">
            <v>0</v>
          </cell>
        </row>
        <row r="103">
          <cell r="F103">
            <v>0</v>
          </cell>
          <cell r="J103">
            <v>0</v>
          </cell>
        </row>
        <row r="104">
          <cell r="D104">
            <v>0</v>
          </cell>
          <cell r="F104">
            <v>0</v>
          </cell>
          <cell r="G104">
            <v>16.5</v>
          </cell>
          <cell r="H104">
            <v>0</v>
          </cell>
          <cell r="J104">
            <v>1056</v>
          </cell>
        </row>
        <row r="105">
          <cell r="F105">
            <v>0</v>
          </cell>
          <cell r="J105">
            <v>0</v>
          </cell>
        </row>
        <row r="106">
          <cell r="F106">
            <v>0</v>
          </cell>
          <cell r="J106">
            <v>0</v>
          </cell>
        </row>
        <row r="107">
          <cell r="D107">
            <v>0</v>
          </cell>
          <cell r="F107">
            <v>0</v>
          </cell>
          <cell r="G107">
            <v>1000</v>
          </cell>
          <cell r="H107">
            <v>0</v>
          </cell>
          <cell r="J107">
            <v>1000</v>
          </cell>
        </row>
        <row r="108">
          <cell r="F108">
            <v>0</v>
          </cell>
          <cell r="J108">
            <v>0</v>
          </cell>
        </row>
        <row r="109">
          <cell r="F109">
            <v>0</v>
          </cell>
          <cell r="J109">
            <v>0</v>
          </cell>
        </row>
        <row r="110">
          <cell r="F110">
            <v>0</v>
          </cell>
          <cell r="J110">
            <v>0</v>
          </cell>
        </row>
        <row r="111">
          <cell r="F111">
            <v>0</v>
          </cell>
          <cell r="J111">
            <v>0</v>
          </cell>
        </row>
        <row r="112">
          <cell r="D112">
            <v>60</v>
          </cell>
          <cell r="F112">
            <v>60</v>
          </cell>
          <cell r="G112">
            <v>500</v>
          </cell>
          <cell r="H112">
            <v>0</v>
          </cell>
          <cell r="J112">
            <v>500</v>
          </cell>
        </row>
        <row r="113">
          <cell r="D113">
            <v>60</v>
          </cell>
          <cell r="F113">
            <v>60</v>
          </cell>
          <cell r="G113">
            <v>500</v>
          </cell>
          <cell r="H113">
            <v>0</v>
          </cell>
          <cell r="J113">
            <v>500</v>
          </cell>
        </row>
        <row r="114">
          <cell r="D114">
            <v>70</v>
          </cell>
          <cell r="F114">
            <v>70</v>
          </cell>
          <cell r="G114">
            <v>500</v>
          </cell>
          <cell r="H114">
            <v>0</v>
          </cell>
          <cell r="J114">
            <v>500</v>
          </cell>
        </row>
        <row r="115">
          <cell r="D115">
            <v>30</v>
          </cell>
          <cell r="F115">
            <v>30</v>
          </cell>
          <cell r="G115">
            <v>250</v>
          </cell>
          <cell r="H115">
            <v>0</v>
          </cell>
          <cell r="J115">
            <v>250</v>
          </cell>
        </row>
        <row r="116">
          <cell r="D116">
            <v>30</v>
          </cell>
          <cell r="F116">
            <v>30</v>
          </cell>
          <cell r="G116">
            <v>250</v>
          </cell>
          <cell r="H116">
            <v>0</v>
          </cell>
          <cell r="J116">
            <v>250</v>
          </cell>
        </row>
        <row r="117">
          <cell r="F117">
            <v>0</v>
          </cell>
          <cell r="J117">
            <v>0</v>
          </cell>
        </row>
        <row r="118">
          <cell r="F118">
            <v>0</v>
          </cell>
          <cell r="J118">
            <v>0</v>
          </cell>
        </row>
        <row r="119">
          <cell r="F119">
            <v>0</v>
          </cell>
          <cell r="J119">
            <v>0</v>
          </cell>
        </row>
        <row r="120">
          <cell r="D120">
            <v>0</v>
          </cell>
          <cell r="F120">
            <v>0</v>
          </cell>
          <cell r="G120">
            <v>10000</v>
          </cell>
          <cell r="H120">
            <v>0</v>
          </cell>
          <cell r="J120">
            <v>10000</v>
          </cell>
        </row>
        <row r="121">
          <cell r="F121">
            <v>0</v>
          </cell>
          <cell r="J121">
            <v>0</v>
          </cell>
        </row>
        <row r="122">
          <cell r="F122">
            <v>0</v>
          </cell>
          <cell r="J122">
            <v>0</v>
          </cell>
        </row>
        <row r="123">
          <cell r="F123">
            <v>0</v>
          </cell>
          <cell r="J123">
            <v>0</v>
          </cell>
        </row>
        <row r="124">
          <cell r="D124">
            <v>0</v>
          </cell>
          <cell r="F124">
            <v>0</v>
          </cell>
          <cell r="G124">
            <v>5000</v>
          </cell>
          <cell r="H124">
            <v>0</v>
          </cell>
          <cell r="J124">
            <v>5000</v>
          </cell>
        </row>
        <row r="125">
          <cell r="F125">
            <v>0</v>
          </cell>
          <cell r="J125">
            <v>0</v>
          </cell>
        </row>
        <row r="126">
          <cell r="F126">
            <v>0</v>
          </cell>
          <cell r="J126">
            <v>0</v>
          </cell>
        </row>
        <row r="127">
          <cell r="F127">
            <v>0</v>
          </cell>
          <cell r="J127">
            <v>0</v>
          </cell>
        </row>
        <row r="128">
          <cell r="D128">
            <v>0</v>
          </cell>
          <cell r="F128">
            <v>0</v>
          </cell>
          <cell r="G128">
            <v>2500</v>
          </cell>
          <cell r="H128">
            <v>0</v>
          </cell>
          <cell r="J128">
            <v>2500</v>
          </cell>
        </row>
        <row r="129">
          <cell r="F129">
            <v>0</v>
          </cell>
          <cell r="J129">
            <v>0</v>
          </cell>
        </row>
        <row r="130">
          <cell r="F130">
            <v>0</v>
          </cell>
          <cell r="J130">
            <v>0</v>
          </cell>
        </row>
        <row r="132">
          <cell r="F132">
            <v>346</v>
          </cell>
          <cell r="J132">
            <v>66611</v>
          </cell>
        </row>
        <row r="133">
          <cell r="F133">
            <v>0</v>
          </cell>
          <cell r="J133">
            <v>0</v>
          </cell>
        </row>
        <row r="134">
          <cell r="F134">
            <v>0</v>
          </cell>
          <cell r="J134">
            <v>0</v>
          </cell>
        </row>
        <row r="135">
          <cell r="F135">
            <v>0</v>
          </cell>
          <cell r="J135">
            <v>0</v>
          </cell>
        </row>
        <row r="136">
          <cell r="F136">
            <v>0</v>
          </cell>
          <cell r="J136">
            <v>0</v>
          </cell>
        </row>
        <row r="137">
          <cell r="F137">
            <v>0</v>
          </cell>
          <cell r="J137">
            <v>0</v>
          </cell>
        </row>
        <row r="138">
          <cell r="D138">
            <v>80</v>
          </cell>
          <cell r="F138">
            <v>80</v>
          </cell>
          <cell r="G138">
            <v>0</v>
          </cell>
          <cell r="H138">
            <v>0</v>
          </cell>
          <cell r="J138">
            <v>0</v>
          </cell>
        </row>
        <row r="139">
          <cell r="F139">
            <v>0</v>
          </cell>
          <cell r="J139">
            <v>0</v>
          </cell>
        </row>
        <row r="140">
          <cell r="F140">
            <v>0</v>
          </cell>
          <cell r="J140">
            <v>0</v>
          </cell>
        </row>
        <row r="141">
          <cell r="F141">
            <v>0</v>
          </cell>
          <cell r="J141">
            <v>0</v>
          </cell>
        </row>
        <row r="142">
          <cell r="D142">
            <v>0.6</v>
          </cell>
          <cell r="F142">
            <v>40.199999999999996</v>
          </cell>
          <cell r="G142">
            <v>85</v>
          </cell>
          <cell r="H142">
            <v>0</v>
          </cell>
          <cell r="J142">
            <v>5695</v>
          </cell>
        </row>
        <row r="143">
          <cell r="D143">
            <v>0.75</v>
          </cell>
          <cell r="F143">
            <v>24.75</v>
          </cell>
          <cell r="G143">
            <v>165</v>
          </cell>
          <cell r="H143">
            <v>0</v>
          </cell>
          <cell r="J143">
            <v>5445</v>
          </cell>
        </row>
        <row r="144">
          <cell r="D144">
            <v>2.5000000000000001E-2</v>
          </cell>
          <cell r="F144">
            <v>75</v>
          </cell>
          <cell r="G144">
            <v>0.15</v>
          </cell>
          <cell r="H144">
            <v>0</v>
          </cell>
          <cell r="J144">
            <v>450</v>
          </cell>
        </row>
        <row r="145">
          <cell r="D145">
            <v>0.4</v>
          </cell>
          <cell r="F145">
            <v>80</v>
          </cell>
          <cell r="G145">
            <v>1.3</v>
          </cell>
          <cell r="H145">
            <v>0</v>
          </cell>
          <cell r="J145">
            <v>260</v>
          </cell>
        </row>
        <row r="146">
          <cell r="D146">
            <v>0</v>
          </cell>
          <cell r="F146">
            <v>0</v>
          </cell>
          <cell r="G146">
            <v>3000</v>
          </cell>
          <cell r="H146">
            <v>0</v>
          </cell>
          <cell r="J146">
            <v>3000</v>
          </cell>
        </row>
        <row r="147">
          <cell r="F147">
            <v>0</v>
          </cell>
          <cell r="J147">
            <v>0</v>
          </cell>
        </row>
        <row r="148">
          <cell r="F148">
            <v>0</v>
          </cell>
          <cell r="J148">
            <v>0</v>
          </cell>
        </row>
        <row r="149">
          <cell r="F149">
            <v>0</v>
          </cell>
          <cell r="J149">
            <v>0</v>
          </cell>
        </row>
        <row r="150">
          <cell r="D150">
            <v>0</v>
          </cell>
          <cell r="F150">
            <v>0</v>
          </cell>
          <cell r="G150">
            <v>6500</v>
          </cell>
          <cell r="H150">
            <v>0</v>
          </cell>
          <cell r="J150">
            <v>6500</v>
          </cell>
        </row>
        <row r="151">
          <cell r="F151">
            <v>0</v>
          </cell>
          <cell r="J151">
            <v>0</v>
          </cell>
        </row>
        <row r="152">
          <cell r="F152">
            <v>0</v>
          </cell>
          <cell r="J152">
            <v>0</v>
          </cell>
        </row>
        <row r="153">
          <cell r="F153">
            <v>0</v>
          </cell>
          <cell r="J153">
            <v>0</v>
          </cell>
        </row>
        <row r="154">
          <cell r="D154">
            <v>0</v>
          </cell>
          <cell r="F154">
            <v>0</v>
          </cell>
          <cell r="G154">
            <v>7500</v>
          </cell>
          <cell r="H154">
            <v>0</v>
          </cell>
          <cell r="J154">
            <v>7500</v>
          </cell>
        </row>
        <row r="155">
          <cell r="F155">
            <v>0</v>
          </cell>
          <cell r="J155">
            <v>0</v>
          </cell>
        </row>
        <row r="156">
          <cell r="F156">
            <v>0</v>
          </cell>
          <cell r="J156">
            <v>0</v>
          </cell>
        </row>
        <row r="157">
          <cell r="F157">
            <v>0</v>
          </cell>
          <cell r="J157">
            <v>0</v>
          </cell>
        </row>
        <row r="158">
          <cell r="D158">
            <v>0</v>
          </cell>
          <cell r="F158">
            <v>0</v>
          </cell>
          <cell r="G158">
            <v>2000</v>
          </cell>
          <cell r="H158">
            <v>0</v>
          </cell>
          <cell r="J158">
            <v>2000</v>
          </cell>
        </row>
        <row r="159">
          <cell r="F159">
            <v>0</v>
          </cell>
          <cell r="J159">
            <v>0</v>
          </cell>
        </row>
        <row r="160">
          <cell r="F160">
            <v>0</v>
          </cell>
          <cell r="J160">
            <v>0</v>
          </cell>
        </row>
        <row r="161">
          <cell r="D161">
            <v>0</v>
          </cell>
          <cell r="F161">
            <v>0</v>
          </cell>
          <cell r="G161">
            <v>2000</v>
          </cell>
          <cell r="H161">
            <v>0</v>
          </cell>
          <cell r="J161">
            <v>2000</v>
          </cell>
        </row>
        <row r="162">
          <cell r="F162">
            <v>0</v>
          </cell>
          <cell r="J162">
            <v>0</v>
          </cell>
        </row>
        <row r="163">
          <cell r="F163">
            <v>0</v>
          </cell>
          <cell r="J163">
            <v>0</v>
          </cell>
        </row>
        <row r="164">
          <cell r="D164">
            <v>0.75</v>
          </cell>
          <cell r="F164">
            <v>262.5</v>
          </cell>
          <cell r="G164">
            <v>10</v>
          </cell>
          <cell r="H164">
            <v>0</v>
          </cell>
          <cell r="J164">
            <v>3500</v>
          </cell>
        </row>
        <row r="165">
          <cell r="F165">
            <v>0</v>
          </cell>
          <cell r="J165">
            <v>0</v>
          </cell>
        </row>
        <row r="166">
          <cell r="F166">
            <v>0</v>
          </cell>
          <cell r="J166">
            <v>0</v>
          </cell>
        </row>
        <row r="167">
          <cell r="F167">
            <v>0</v>
          </cell>
          <cell r="J167">
            <v>0</v>
          </cell>
        </row>
        <row r="168">
          <cell r="F168">
            <v>0</v>
          </cell>
          <cell r="J168">
            <v>0</v>
          </cell>
        </row>
        <row r="169">
          <cell r="F169">
            <v>0</v>
          </cell>
          <cell r="J169">
            <v>0</v>
          </cell>
        </row>
        <row r="170">
          <cell r="D170">
            <v>100</v>
          </cell>
          <cell r="F170">
            <v>100</v>
          </cell>
          <cell r="G170">
            <v>1500</v>
          </cell>
          <cell r="H170">
            <v>0</v>
          </cell>
          <cell r="J170">
            <v>1500</v>
          </cell>
        </row>
        <row r="171">
          <cell r="D171">
            <v>80</v>
          </cell>
          <cell r="F171">
            <v>80</v>
          </cell>
          <cell r="G171">
            <v>1000</v>
          </cell>
          <cell r="H171">
            <v>0</v>
          </cell>
          <cell r="J171">
            <v>1000</v>
          </cell>
        </row>
        <row r="172">
          <cell r="D172">
            <v>20</v>
          </cell>
          <cell r="F172">
            <v>20</v>
          </cell>
          <cell r="G172">
            <v>0</v>
          </cell>
          <cell r="H172">
            <v>0</v>
          </cell>
          <cell r="J172">
            <v>0</v>
          </cell>
        </row>
        <row r="173">
          <cell r="D173">
            <v>20</v>
          </cell>
          <cell r="F173">
            <v>20</v>
          </cell>
          <cell r="G173">
            <v>250</v>
          </cell>
          <cell r="H173">
            <v>0</v>
          </cell>
          <cell r="J173">
            <v>250</v>
          </cell>
        </row>
        <row r="174">
          <cell r="D174">
            <v>25</v>
          </cell>
          <cell r="F174">
            <v>25</v>
          </cell>
          <cell r="G174">
            <v>250</v>
          </cell>
          <cell r="H174">
            <v>0</v>
          </cell>
          <cell r="J174">
            <v>250</v>
          </cell>
        </row>
        <row r="175">
          <cell r="F175">
            <v>0</v>
          </cell>
          <cell r="J175">
            <v>0</v>
          </cell>
        </row>
        <row r="176">
          <cell r="F176">
            <v>0</v>
          </cell>
          <cell r="J176">
            <v>0</v>
          </cell>
        </row>
        <row r="177">
          <cell r="F177">
            <v>0</v>
          </cell>
          <cell r="J177">
            <v>0</v>
          </cell>
        </row>
        <row r="178">
          <cell r="F178">
            <v>0</v>
          </cell>
          <cell r="J178">
            <v>0</v>
          </cell>
        </row>
        <row r="179">
          <cell r="F179">
            <v>0</v>
          </cell>
          <cell r="J179">
            <v>0</v>
          </cell>
        </row>
        <row r="180">
          <cell r="F180">
            <v>0</v>
          </cell>
          <cell r="J180">
            <v>0</v>
          </cell>
        </row>
        <row r="181">
          <cell r="F181">
            <v>0</v>
          </cell>
          <cell r="J181">
            <v>0</v>
          </cell>
        </row>
        <row r="182">
          <cell r="F182">
            <v>0</v>
          </cell>
          <cell r="J182">
            <v>0</v>
          </cell>
        </row>
        <row r="183">
          <cell r="F183">
            <v>0</v>
          </cell>
          <cell r="J183">
            <v>0</v>
          </cell>
        </row>
        <row r="185">
          <cell r="F185">
            <v>807.45</v>
          </cell>
          <cell r="J185">
            <v>39350</v>
          </cell>
        </row>
        <row r="186">
          <cell r="F186">
            <v>0</v>
          </cell>
          <cell r="J186">
            <v>0</v>
          </cell>
        </row>
        <row r="187">
          <cell r="F187">
            <v>0</v>
          </cell>
          <cell r="J187">
            <v>0</v>
          </cell>
        </row>
        <row r="188">
          <cell r="F188">
            <v>0</v>
          </cell>
          <cell r="J188">
            <v>0</v>
          </cell>
        </row>
        <row r="189">
          <cell r="F189">
            <v>0</v>
          </cell>
          <cell r="J189">
            <v>0</v>
          </cell>
        </row>
        <row r="190">
          <cell r="F190">
            <v>0</v>
          </cell>
          <cell r="J190">
            <v>0</v>
          </cell>
        </row>
        <row r="191">
          <cell r="F191">
            <v>0</v>
          </cell>
          <cell r="J191">
            <v>0</v>
          </cell>
        </row>
        <row r="192">
          <cell r="D192">
            <v>5</v>
          </cell>
          <cell r="F192">
            <v>30</v>
          </cell>
          <cell r="G192">
            <v>600</v>
          </cell>
          <cell r="H192">
            <v>0</v>
          </cell>
          <cell r="J192">
            <v>3600</v>
          </cell>
        </row>
        <row r="193">
          <cell r="F193">
            <v>0</v>
          </cell>
          <cell r="J193">
            <v>0</v>
          </cell>
        </row>
        <row r="194">
          <cell r="F194">
            <v>0</v>
          </cell>
          <cell r="J194">
            <v>0</v>
          </cell>
        </row>
        <row r="195">
          <cell r="F195">
            <v>0</v>
          </cell>
          <cell r="J195">
            <v>0</v>
          </cell>
        </row>
        <row r="196">
          <cell r="D196">
            <v>0</v>
          </cell>
          <cell r="F196">
            <v>0</v>
          </cell>
          <cell r="G196">
            <v>650</v>
          </cell>
          <cell r="H196">
            <v>0</v>
          </cell>
          <cell r="J196">
            <v>1300</v>
          </cell>
        </row>
        <row r="197">
          <cell r="F197">
            <v>0</v>
          </cell>
          <cell r="J197">
            <v>0</v>
          </cell>
        </row>
        <row r="198">
          <cell r="F198">
            <v>0</v>
          </cell>
          <cell r="J198">
            <v>0</v>
          </cell>
        </row>
        <row r="199">
          <cell r="F199">
            <v>0</v>
          </cell>
          <cell r="J199">
            <v>0</v>
          </cell>
        </row>
        <row r="201">
          <cell r="F201">
            <v>30</v>
          </cell>
          <cell r="J201">
            <v>4900</v>
          </cell>
        </row>
        <row r="202">
          <cell r="F202">
            <v>0</v>
          </cell>
          <cell r="J202">
            <v>0</v>
          </cell>
        </row>
        <row r="203">
          <cell r="F203">
            <v>0</v>
          </cell>
          <cell r="J203">
            <v>0</v>
          </cell>
        </row>
        <row r="204">
          <cell r="F204">
            <v>0</v>
          </cell>
          <cell r="J204">
            <v>0</v>
          </cell>
        </row>
        <row r="205">
          <cell r="F205">
            <v>0</v>
          </cell>
          <cell r="J205">
            <v>0</v>
          </cell>
        </row>
        <row r="206">
          <cell r="F206">
            <v>0</v>
          </cell>
          <cell r="J206">
            <v>0</v>
          </cell>
        </row>
        <row r="207">
          <cell r="F207">
            <v>0</v>
          </cell>
          <cell r="J207">
            <v>0</v>
          </cell>
        </row>
        <row r="208">
          <cell r="F208">
            <v>0</v>
          </cell>
          <cell r="J208">
            <v>0</v>
          </cell>
        </row>
        <row r="209">
          <cell r="F209">
            <v>0</v>
          </cell>
          <cell r="J209">
            <v>0</v>
          </cell>
        </row>
        <row r="210">
          <cell r="D210">
            <v>0</v>
          </cell>
          <cell r="F210">
            <v>0</v>
          </cell>
          <cell r="G210">
            <v>8000</v>
          </cell>
          <cell r="H210">
            <v>0</v>
          </cell>
          <cell r="J210">
            <v>8000</v>
          </cell>
        </row>
        <row r="211">
          <cell r="D211">
            <v>0</v>
          </cell>
          <cell r="F211">
            <v>0</v>
          </cell>
          <cell r="G211">
            <v>5000</v>
          </cell>
          <cell r="H211">
            <v>0</v>
          </cell>
          <cell r="J211">
            <v>5000</v>
          </cell>
        </row>
        <row r="212">
          <cell r="F212">
            <v>0</v>
          </cell>
          <cell r="J212">
            <v>0</v>
          </cell>
        </row>
        <row r="213">
          <cell r="F213">
            <v>0</v>
          </cell>
          <cell r="J213">
            <v>0</v>
          </cell>
        </row>
        <row r="214">
          <cell r="F214">
            <v>0</v>
          </cell>
          <cell r="J214">
            <v>0</v>
          </cell>
        </row>
        <row r="216">
          <cell r="F216">
            <v>0</v>
          </cell>
          <cell r="J216">
            <v>13000</v>
          </cell>
        </row>
        <row r="217">
          <cell r="F217">
            <v>0</v>
          </cell>
          <cell r="J217">
            <v>0</v>
          </cell>
        </row>
        <row r="218">
          <cell r="F218">
            <v>0</v>
          </cell>
          <cell r="J218">
            <v>0</v>
          </cell>
        </row>
        <row r="219">
          <cell r="F219">
            <v>0</v>
          </cell>
          <cell r="J219">
            <v>0</v>
          </cell>
        </row>
        <row r="220">
          <cell r="F220">
            <v>0</v>
          </cell>
          <cell r="J220">
            <v>0</v>
          </cell>
        </row>
        <row r="221">
          <cell r="D221">
            <v>0</v>
          </cell>
          <cell r="F221">
            <v>0</v>
          </cell>
          <cell r="G221">
            <v>1951.2</v>
          </cell>
          <cell r="H221">
            <v>0</v>
          </cell>
          <cell r="J221">
            <v>1951.2</v>
          </cell>
        </row>
        <row r="222">
          <cell r="F222">
            <v>0</v>
          </cell>
          <cell r="J222">
            <v>0</v>
          </cell>
        </row>
        <row r="223">
          <cell r="D223">
            <v>0</v>
          </cell>
          <cell r="F223">
            <v>0</v>
          </cell>
          <cell r="G223">
            <v>18912</v>
          </cell>
          <cell r="H223">
            <v>0</v>
          </cell>
          <cell r="J223">
            <v>18912</v>
          </cell>
        </row>
        <row r="224">
          <cell r="F224">
            <v>0</v>
          </cell>
          <cell r="J224">
            <v>0</v>
          </cell>
        </row>
        <row r="225">
          <cell r="F225">
            <v>0</v>
          </cell>
          <cell r="J225">
            <v>0</v>
          </cell>
        </row>
        <row r="226">
          <cell r="F226">
            <v>0</v>
          </cell>
          <cell r="J226">
            <v>0</v>
          </cell>
        </row>
        <row r="227">
          <cell r="F227">
            <v>0</v>
          </cell>
          <cell r="J227">
            <v>0</v>
          </cell>
        </row>
        <row r="228">
          <cell r="F228">
            <v>0</v>
          </cell>
          <cell r="J228">
            <v>0</v>
          </cell>
        </row>
        <row r="229">
          <cell r="F229">
            <v>0</v>
          </cell>
          <cell r="J229">
            <v>0</v>
          </cell>
        </row>
        <row r="231">
          <cell r="F231">
            <v>0</v>
          </cell>
          <cell r="J231">
            <v>20863.2</v>
          </cell>
        </row>
        <row r="232">
          <cell r="F232">
            <v>0</v>
          </cell>
          <cell r="J232">
            <v>0</v>
          </cell>
        </row>
        <row r="233">
          <cell r="F233">
            <v>0</v>
          </cell>
          <cell r="J233">
            <v>0</v>
          </cell>
        </row>
        <row r="234">
          <cell r="F234">
            <v>0</v>
          </cell>
          <cell r="J234">
            <v>0</v>
          </cell>
        </row>
        <row r="235">
          <cell r="F235">
            <v>0</v>
          </cell>
          <cell r="J235">
            <v>0</v>
          </cell>
        </row>
        <row r="236">
          <cell r="F236">
            <v>0</v>
          </cell>
          <cell r="J236">
            <v>0</v>
          </cell>
        </row>
        <row r="237">
          <cell r="F237">
            <v>0</v>
          </cell>
          <cell r="J237">
            <v>0</v>
          </cell>
        </row>
        <row r="238">
          <cell r="F238">
            <v>0</v>
          </cell>
          <cell r="J238">
            <v>0</v>
          </cell>
        </row>
        <row r="239">
          <cell r="D239">
            <v>0.38300000000000001</v>
          </cell>
          <cell r="F239">
            <v>12.638999999999999</v>
          </cell>
          <cell r="G239">
            <v>9.75</v>
          </cell>
          <cell r="H239">
            <v>-0.3</v>
          </cell>
          <cell r="J239">
            <v>225.23</v>
          </cell>
        </row>
        <row r="240">
          <cell r="D240">
            <v>0.03</v>
          </cell>
          <cell r="F240">
            <v>52.5</v>
          </cell>
          <cell r="G240">
            <v>1.2067000000000001</v>
          </cell>
          <cell r="H240">
            <v>-0.76</v>
          </cell>
          <cell r="J240">
            <v>506.81</v>
          </cell>
        </row>
        <row r="241">
          <cell r="F241">
            <v>0</v>
          </cell>
          <cell r="J241">
            <v>0</v>
          </cell>
        </row>
        <row r="242">
          <cell r="F242">
            <v>0</v>
          </cell>
          <cell r="J242">
            <v>0</v>
          </cell>
        </row>
        <row r="243">
          <cell r="D243">
            <v>0.4</v>
          </cell>
          <cell r="F243">
            <v>40</v>
          </cell>
          <cell r="G243">
            <v>1.3</v>
          </cell>
          <cell r="H243">
            <v>0</v>
          </cell>
          <cell r="J243">
            <v>130</v>
          </cell>
        </row>
        <row r="244">
          <cell r="F244">
            <v>0</v>
          </cell>
          <cell r="J244">
            <v>0</v>
          </cell>
        </row>
        <row r="245">
          <cell r="F245">
            <v>0</v>
          </cell>
          <cell r="J245">
            <v>0</v>
          </cell>
        </row>
        <row r="246">
          <cell r="D246">
            <v>0</v>
          </cell>
          <cell r="F246">
            <v>0</v>
          </cell>
          <cell r="G246">
            <v>650</v>
          </cell>
          <cell r="H246">
            <v>0</v>
          </cell>
          <cell r="J246">
            <v>3250</v>
          </cell>
        </row>
        <row r="247">
          <cell r="F247">
            <v>0</v>
          </cell>
          <cell r="J247">
            <v>0</v>
          </cell>
        </row>
        <row r="248">
          <cell r="F248">
            <v>0</v>
          </cell>
          <cell r="J248">
            <v>0</v>
          </cell>
        </row>
        <row r="249">
          <cell r="F249">
            <v>0</v>
          </cell>
          <cell r="J249">
            <v>0</v>
          </cell>
        </row>
        <row r="250">
          <cell r="F250">
            <v>0</v>
          </cell>
          <cell r="J250">
            <v>0</v>
          </cell>
        </row>
        <row r="251">
          <cell r="F251">
            <v>0</v>
          </cell>
          <cell r="J251">
            <v>0</v>
          </cell>
        </row>
        <row r="252">
          <cell r="F252">
            <v>0</v>
          </cell>
          <cell r="J252">
            <v>0</v>
          </cell>
        </row>
        <row r="253">
          <cell r="F253">
            <v>0</v>
          </cell>
          <cell r="J253">
            <v>0</v>
          </cell>
        </row>
        <row r="254">
          <cell r="F254">
            <v>0</v>
          </cell>
          <cell r="J254">
            <v>0</v>
          </cell>
        </row>
        <row r="255">
          <cell r="F255">
            <v>0</v>
          </cell>
          <cell r="J255">
            <v>0</v>
          </cell>
        </row>
        <row r="256">
          <cell r="F256">
            <v>0</v>
          </cell>
          <cell r="J256">
            <v>0</v>
          </cell>
        </row>
        <row r="258">
          <cell r="F258">
            <v>105.139</v>
          </cell>
          <cell r="J258">
            <v>4112.04</v>
          </cell>
        </row>
        <row r="259">
          <cell r="F259">
            <v>0</v>
          </cell>
          <cell r="J259">
            <v>0</v>
          </cell>
        </row>
        <row r="260">
          <cell r="F260">
            <v>0</v>
          </cell>
          <cell r="J260">
            <v>0</v>
          </cell>
        </row>
        <row r="261">
          <cell r="F261">
            <v>0</v>
          </cell>
          <cell r="J261">
            <v>0</v>
          </cell>
        </row>
        <row r="262">
          <cell r="F262">
            <v>0</v>
          </cell>
          <cell r="J262">
            <v>0</v>
          </cell>
        </row>
        <row r="263">
          <cell r="D263">
            <v>0</v>
          </cell>
          <cell r="F263">
            <v>0</v>
          </cell>
          <cell r="G263">
            <v>500</v>
          </cell>
          <cell r="H263">
            <v>0</v>
          </cell>
          <cell r="J263">
            <v>500</v>
          </cell>
        </row>
        <row r="264">
          <cell r="F264">
            <v>0</v>
          </cell>
          <cell r="J264">
            <v>0</v>
          </cell>
        </row>
        <row r="265">
          <cell r="F265">
            <v>0</v>
          </cell>
          <cell r="J265">
            <v>0</v>
          </cell>
        </row>
        <row r="266">
          <cell r="F266">
            <v>0</v>
          </cell>
          <cell r="J266">
            <v>0</v>
          </cell>
        </row>
        <row r="267">
          <cell r="D267">
            <v>0</v>
          </cell>
          <cell r="F267">
            <v>0</v>
          </cell>
          <cell r="G267">
            <v>19000</v>
          </cell>
          <cell r="H267">
            <v>0</v>
          </cell>
          <cell r="J267">
            <v>19000</v>
          </cell>
        </row>
        <row r="269">
          <cell r="F269">
            <v>0</v>
          </cell>
          <cell r="J269">
            <v>0</v>
          </cell>
        </row>
        <row r="270">
          <cell r="F270">
            <v>0</v>
          </cell>
          <cell r="J270">
            <v>0</v>
          </cell>
        </row>
        <row r="272">
          <cell r="F272">
            <v>0</v>
          </cell>
          <cell r="J272">
            <v>19500</v>
          </cell>
        </row>
        <row r="273">
          <cell r="F273">
            <v>0</v>
          </cell>
          <cell r="J273">
            <v>0</v>
          </cell>
        </row>
        <row r="274">
          <cell r="F274">
            <v>0</v>
          </cell>
          <cell r="J274">
            <v>0</v>
          </cell>
        </row>
        <row r="275">
          <cell r="F275">
            <v>0</v>
          </cell>
          <cell r="J275">
            <v>0</v>
          </cell>
        </row>
        <row r="276">
          <cell r="F276">
            <v>0</v>
          </cell>
          <cell r="J276">
            <v>0</v>
          </cell>
        </row>
        <row r="277">
          <cell r="D277">
            <v>0</v>
          </cell>
          <cell r="F277">
            <v>0</v>
          </cell>
          <cell r="G277">
            <v>1500</v>
          </cell>
          <cell r="H277">
            <v>0</v>
          </cell>
          <cell r="J277">
            <v>1500</v>
          </cell>
        </row>
        <row r="278">
          <cell r="F278">
            <v>0</v>
          </cell>
          <cell r="J278">
            <v>0</v>
          </cell>
        </row>
        <row r="279">
          <cell r="J279">
            <v>0</v>
          </cell>
        </row>
        <row r="280">
          <cell r="F280">
            <v>0</v>
          </cell>
          <cell r="J280">
            <v>0</v>
          </cell>
        </row>
        <row r="281">
          <cell r="F281">
            <v>0</v>
          </cell>
          <cell r="J281">
            <v>0</v>
          </cell>
        </row>
        <row r="282">
          <cell r="F282">
            <v>0</v>
          </cell>
          <cell r="J282">
            <v>0</v>
          </cell>
        </row>
        <row r="283">
          <cell r="F283">
            <v>0</v>
          </cell>
          <cell r="J283">
            <v>0</v>
          </cell>
        </row>
        <row r="284">
          <cell r="F284">
            <v>0</v>
          </cell>
          <cell r="J284">
            <v>0</v>
          </cell>
        </row>
        <row r="286">
          <cell r="F286">
            <v>0</v>
          </cell>
          <cell r="J286">
            <v>1500</v>
          </cell>
        </row>
        <row r="287">
          <cell r="F287">
            <v>0</v>
          </cell>
          <cell r="J287">
            <v>0</v>
          </cell>
        </row>
        <row r="288">
          <cell r="J288">
            <v>0</v>
          </cell>
        </row>
        <row r="289">
          <cell r="F289">
            <v>0</v>
          </cell>
          <cell r="J289">
            <v>0</v>
          </cell>
        </row>
        <row r="290">
          <cell r="F290">
            <v>0</v>
          </cell>
          <cell r="J290">
            <v>0</v>
          </cell>
        </row>
        <row r="291">
          <cell r="F291">
            <v>0</v>
          </cell>
          <cell r="J291">
            <v>0</v>
          </cell>
        </row>
        <row r="292">
          <cell r="D292">
            <v>0</v>
          </cell>
          <cell r="F292">
            <v>0</v>
          </cell>
          <cell r="G292">
            <v>2500</v>
          </cell>
          <cell r="H292">
            <v>0</v>
          </cell>
          <cell r="J292">
            <v>2500</v>
          </cell>
        </row>
        <row r="293">
          <cell r="F293">
            <v>0</v>
          </cell>
          <cell r="J293">
            <v>0</v>
          </cell>
        </row>
        <row r="294">
          <cell r="F294">
            <v>0</v>
          </cell>
          <cell r="J294">
            <v>0</v>
          </cell>
        </row>
        <row r="295">
          <cell r="F295">
            <v>0</v>
          </cell>
          <cell r="J295">
            <v>0</v>
          </cell>
        </row>
        <row r="296">
          <cell r="F296">
            <v>0</v>
          </cell>
          <cell r="J296">
            <v>0</v>
          </cell>
        </row>
        <row r="297">
          <cell r="F297">
            <v>0</v>
          </cell>
          <cell r="J297">
            <v>0</v>
          </cell>
        </row>
        <row r="299">
          <cell r="F299">
            <v>0</v>
          </cell>
          <cell r="J299">
            <v>2500</v>
          </cell>
        </row>
        <row r="300">
          <cell r="F300">
            <v>0</v>
          </cell>
          <cell r="J300">
            <v>0</v>
          </cell>
        </row>
        <row r="301">
          <cell r="F301">
            <v>0</v>
          </cell>
          <cell r="J301">
            <v>0</v>
          </cell>
        </row>
        <row r="302">
          <cell r="F302">
            <v>0</v>
          </cell>
          <cell r="J302">
            <v>0</v>
          </cell>
        </row>
        <row r="303">
          <cell r="F303">
            <v>0</v>
          </cell>
          <cell r="J303">
            <v>0</v>
          </cell>
        </row>
        <row r="304">
          <cell r="D304">
            <v>320</v>
          </cell>
          <cell r="F304">
            <v>320</v>
          </cell>
          <cell r="G304">
            <v>0</v>
          </cell>
          <cell r="H304">
            <v>0</v>
          </cell>
          <cell r="J304">
            <v>0</v>
          </cell>
        </row>
        <row r="305">
          <cell r="F305">
            <v>0</v>
          </cell>
          <cell r="J305">
            <v>0</v>
          </cell>
        </row>
        <row r="306">
          <cell r="F306">
            <v>0</v>
          </cell>
          <cell r="J306">
            <v>0</v>
          </cell>
        </row>
        <row r="307">
          <cell r="F307">
            <v>0</v>
          </cell>
          <cell r="J307">
            <v>0</v>
          </cell>
        </row>
        <row r="309">
          <cell r="F309">
            <v>320</v>
          </cell>
          <cell r="J309">
            <v>0</v>
          </cell>
        </row>
        <row r="310">
          <cell r="F310">
            <v>0</v>
          </cell>
          <cell r="J310">
            <v>0</v>
          </cell>
        </row>
        <row r="311">
          <cell r="F311">
            <v>0</v>
          </cell>
          <cell r="J311">
            <v>0</v>
          </cell>
        </row>
        <row r="312">
          <cell r="F312">
            <v>0</v>
          </cell>
          <cell r="J312">
            <v>0</v>
          </cell>
        </row>
        <row r="313">
          <cell r="F313">
            <v>0</v>
          </cell>
          <cell r="J313">
            <v>0</v>
          </cell>
        </row>
        <row r="314">
          <cell r="D314">
            <v>0</v>
          </cell>
          <cell r="F314">
            <v>0</v>
          </cell>
          <cell r="G314">
            <v>1500</v>
          </cell>
          <cell r="H314">
            <v>0</v>
          </cell>
          <cell r="J314">
            <v>1500</v>
          </cell>
        </row>
        <row r="315">
          <cell r="F315">
            <v>0</v>
          </cell>
          <cell r="J315">
            <v>0</v>
          </cell>
        </row>
        <row r="316">
          <cell r="F316">
            <v>0</v>
          </cell>
          <cell r="J316">
            <v>0</v>
          </cell>
        </row>
        <row r="317">
          <cell r="D317">
            <v>0</v>
          </cell>
          <cell r="F317">
            <v>0</v>
          </cell>
          <cell r="G317">
            <v>1500</v>
          </cell>
          <cell r="H317">
            <v>0</v>
          </cell>
          <cell r="J317">
            <v>1500</v>
          </cell>
        </row>
        <row r="318">
          <cell r="F318">
            <v>0</v>
          </cell>
          <cell r="J318">
            <v>0</v>
          </cell>
        </row>
        <row r="319">
          <cell r="F319">
            <v>0</v>
          </cell>
          <cell r="J319">
            <v>0</v>
          </cell>
        </row>
        <row r="320">
          <cell r="F320">
            <v>0</v>
          </cell>
          <cell r="J320">
            <v>0</v>
          </cell>
        </row>
        <row r="321">
          <cell r="F321">
            <v>0</v>
          </cell>
          <cell r="J321">
            <v>0</v>
          </cell>
        </row>
        <row r="322">
          <cell r="F322">
            <v>0</v>
          </cell>
          <cell r="J322">
            <v>0</v>
          </cell>
        </row>
        <row r="324">
          <cell r="F324">
            <v>0</v>
          </cell>
          <cell r="J324">
            <v>3000</v>
          </cell>
        </row>
        <row r="325">
          <cell r="F325">
            <v>0</v>
          </cell>
          <cell r="J325">
            <v>0</v>
          </cell>
        </row>
        <row r="326">
          <cell r="F326">
            <v>0</v>
          </cell>
          <cell r="J326">
            <v>0</v>
          </cell>
        </row>
        <row r="327">
          <cell r="F327">
            <v>0</v>
          </cell>
          <cell r="J327">
            <v>0</v>
          </cell>
        </row>
        <row r="328">
          <cell r="F328">
            <v>0</v>
          </cell>
          <cell r="J328">
            <v>0</v>
          </cell>
        </row>
        <row r="329">
          <cell r="D329">
            <v>0</v>
          </cell>
          <cell r="F329">
            <v>0</v>
          </cell>
          <cell r="G329">
            <v>20000</v>
          </cell>
          <cell r="H329">
            <v>0</v>
          </cell>
          <cell r="J329">
            <v>20000</v>
          </cell>
        </row>
        <row r="330">
          <cell r="F330">
            <v>0</v>
          </cell>
          <cell r="J330">
            <v>0</v>
          </cell>
        </row>
        <row r="331">
          <cell r="F331">
            <v>0</v>
          </cell>
          <cell r="J331">
            <v>0</v>
          </cell>
        </row>
        <row r="332">
          <cell r="F332">
            <v>0</v>
          </cell>
          <cell r="J332">
            <v>0</v>
          </cell>
        </row>
        <row r="333">
          <cell r="F333">
            <v>0</v>
          </cell>
          <cell r="J333">
            <v>0</v>
          </cell>
        </row>
        <row r="334">
          <cell r="F334">
            <v>0</v>
          </cell>
          <cell r="J334">
            <v>0</v>
          </cell>
        </row>
        <row r="336">
          <cell r="F336">
            <v>0</v>
          </cell>
          <cell r="J336">
            <v>20000</v>
          </cell>
        </row>
        <row r="340">
          <cell r="F340">
            <v>0</v>
          </cell>
          <cell r="J340">
            <v>0</v>
          </cell>
        </row>
        <row r="341">
          <cell r="F341">
            <v>0</v>
          </cell>
          <cell r="J341">
            <v>26650</v>
          </cell>
        </row>
        <row r="342">
          <cell r="F342">
            <v>0</v>
          </cell>
          <cell r="J342">
            <v>61750</v>
          </cell>
        </row>
        <row r="343">
          <cell r="F343">
            <v>103.31399999999999</v>
          </cell>
          <cell r="J343">
            <v>47295.95</v>
          </cell>
        </row>
        <row r="344">
          <cell r="F344">
            <v>346</v>
          </cell>
          <cell r="J344">
            <v>66611</v>
          </cell>
        </row>
        <row r="345">
          <cell r="F345">
            <v>807.45</v>
          </cell>
          <cell r="J345">
            <v>39350</v>
          </cell>
        </row>
        <row r="346">
          <cell r="F346">
            <v>30</v>
          </cell>
          <cell r="J346">
            <v>4900</v>
          </cell>
        </row>
        <row r="347">
          <cell r="F347">
            <v>0</v>
          </cell>
          <cell r="J347">
            <v>13000</v>
          </cell>
        </row>
        <row r="348">
          <cell r="F348">
            <v>0</v>
          </cell>
          <cell r="J348">
            <v>20863.2</v>
          </cell>
        </row>
        <row r="349">
          <cell r="F349">
            <v>105.139</v>
          </cell>
          <cell r="J349">
            <v>4112.04</v>
          </cell>
        </row>
        <row r="350">
          <cell r="F350">
            <v>0</v>
          </cell>
          <cell r="J350">
            <v>19500</v>
          </cell>
        </row>
        <row r="351">
          <cell r="F351">
            <v>0</v>
          </cell>
          <cell r="J351">
            <v>1500</v>
          </cell>
        </row>
        <row r="352">
          <cell r="F352">
            <v>0</v>
          </cell>
          <cell r="J352">
            <v>2500</v>
          </cell>
        </row>
        <row r="353">
          <cell r="F353">
            <v>320</v>
          </cell>
          <cell r="J353">
            <v>0</v>
          </cell>
        </row>
        <row r="354">
          <cell r="F354">
            <v>0</v>
          </cell>
          <cell r="J354">
            <v>3000</v>
          </cell>
        </row>
        <row r="355">
          <cell r="F355">
            <v>0</v>
          </cell>
          <cell r="J355">
            <v>20000</v>
          </cell>
        </row>
        <row r="357">
          <cell r="F357">
            <v>1711.903</v>
          </cell>
          <cell r="J357">
            <v>331032.19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ver"/>
      <sheetName val="Contents"/>
      <sheetName val="Notes"/>
      <sheetName val="Accommodation"/>
      <sheetName val="Main Summary"/>
      <sheetName val="Flysheets"/>
      <sheetName val="Flysheets (2)"/>
      <sheetName val="Summary (1)"/>
      <sheetName val="Infrastructure"/>
      <sheetName val="Flysheets (3)"/>
      <sheetName val="Summary (2)"/>
      <sheetName val="Base"/>
      <sheetName val="Base Build Up"/>
      <sheetName val="Base Build M&amp;E"/>
      <sheetName val="Flysheets (5)"/>
      <sheetName val="Summary (4)"/>
      <sheetName val="Base Enhance"/>
      <sheetName val="Base Enhance Build Up"/>
      <sheetName val="Enhancements M&amp;E"/>
      <sheetName val="Flysheets (4)"/>
      <sheetName val="Summary (3)"/>
      <sheetName val="Tenant FO"/>
      <sheetName val="Tenant FO Build Up"/>
      <sheetName val="Tenant Fit-out M&amp;E"/>
      <sheetName val="GIFA"/>
      <sheetName val="Cover-Print"/>
      <sheetName val="Front Cover (A4-P)"/>
      <sheetName val="Version"/>
      <sheetName val="Content"/>
      <sheetName val="Fly1.1"/>
      <sheetName val="Flysheet"/>
      <sheetName val="Fly1.2"/>
      <sheetName val="Fly1.3"/>
      <sheetName val="1.3 Prelims Pricing Schedul"/>
      <sheetName val="Fly1.4"/>
      <sheetName val="1.4 Responsibility Matrix"/>
      <sheetName val="Fly2.1"/>
      <sheetName val="2.1 Notes on Cost Plan"/>
      <sheetName val="Fly2.2"/>
      <sheetName val="2.2 Cost Plan Summary"/>
      <sheetName val="Fly2.3"/>
      <sheetName val="2.3 Dayworks"/>
      <sheetName val="Fly3.1"/>
      <sheetName val="3.1 CSA-Work Packages"/>
      <sheetName val="Fly3.2"/>
      <sheetName val="3.2 Dem CSA"/>
      <sheetName val="Fly3.3"/>
      <sheetName val="3.3 Temps CSA"/>
      <sheetName val="Fly4"/>
      <sheetName val="4. Main Summary"/>
      <sheetName val="Fly5"/>
      <sheetName val="5. Form of Tender"/>
      <sheetName val="FlyA"/>
      <sheetName val="A. Register"/>
      <sheetName val="FlyB"/>
      <sheetName val="B. Contract "/>
      <sheetName val="FlyC"/>
      <sheetName val="C. Warranties"/>
      <sheetName val="FlyD"/>
      <sheetName val="D. PCSA"/>
      <sheetName val="FlyD.1"/>
      <sheetName val="D1 PCSA Pricing Sched "/>
      <sheetName val="FlyD.2"/>
      <sheetName val="D2 PCSA Form of Tender"/>
      <sheetName val="FlyE"/>
      <sheetName val="E.1 AQ Refurb &amp; Alts"/>
      <sheetName val="E.2 AQ New Build"/>
      <sheetName val="E.3 AQ Energy Centre"/>
      <sheetName val="E.5 External works &amp; Drainage"/>
      <sheetName val="FlyF"/>
      <sheetName val="Fly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Sheet"/>
      <sheetName val="Summary"/>
      <sheetName val="Materials"/>
      <sheetName val="Subcontractors"/>
      <sheetName val="BQ Fly Sheet"/>
      <sheetName val="Analysis by Codes"/>
      <sheetName val="Bill (1)"/>
      <sheetName val="Lists"/>
      <sheetName val="Contract Sum Analysis"/>
      <sheetName val="Dim Calcs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m</v>
          </cell>
          <cell r="B3" t="str">
            <v>incl.</v>
          </cell>
        </row>
        <row r="4">
          <cell r="A4" t="str">
            <v>m²</v>
          </cell>
          <cell r="B4" t="str">
            <v>excl.</v>
          </cell>
        </row>
        <row r="5">
          <cell r="A5" t="str">
            <v>m³</v>
          </cell>
          <cell r="B5" t="str">
            <v>prelims</v>
          </cell>
        </row>
        <row r="6">
          <cell r="A6" t="str">
            <v>Item</v>
          </cell>
          <cell r="B6" t="str">
            <v>n/a</v>
          </cell>
        </row>
        <row r="7">
          <cell r="A7" t="str">
            <v>Nr</v>
          </cell>
        </row>
        <row r="8">
          <cell r="A8" t="str">
            <v>Pair</v>
          </cell>
        </row>
        <row r="9">
          <cell r="A9" t="str">
            <v>t</v>
          </cell>
        </row>
        <row r="10">
          <cell r="A10" t="str">
            <v>kg</v>
          </cell>
        </row>
        <row r="11">
          <cell r="A11" t="str">
            <v>hrs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A Basement"/>
      <sheetName val="Calculation Sheet"/>
      <sheetName val="Summary"/>
      <sheetName val="CSA Jan 06"/>
      <sheetName val="Areas"/>
      <sheetName val="Contract Sum Analysis"/>
      <sheetName val="Elemental"/>
      <sheetName val="Comparative CSA"/>
      <sheetName val=" Prelims"/>
      <sheetName val="Materials"/>
      <sheetName val="Subcontractors"/>
      <sheetName val="Analysis by Codes"/>
      <sheetName val="Bill (1)"/>
      <sheetName val="Lists"/>
      <sheetName val="Dim Calcs"/>
      <sheetName val="Macro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>
            <v>0</v>
          </cell>
        </row>
        <row r="6">
          <cell r="A6" t="str">
            <v>Enabling Works</v>
          </cell>
        </row>
        <row r="7">
          <cell r="A7" t="str">
            <v>Substructures</v>
          </cell>
        </row>
        <row r="8">
          <cell r="A8" t="str">
            <v>Lower Ground Floor</v>
          </cell>
        </row>
        <row r="9">
          <cell r="A9" t="str">
            <v>SUBSTRUCTURE</v>
          </cell>
        </row>
        <row r="11">
          <cell r="A11" t="str">
            <v>Frame</v>
          </cell>
        </row>
        <row r="12">
          <cell r="A12" t="str">
            <v>Upper Floors</v>
          </cell>
        </row>
        <row r="13">
          <cell r="A13" t="str">
            <v>Roof</v>
          </cell>
        </row>
        <row r="14">
          <cell r="A14" t="str">
            <v>Stairs</v>
          </cell>
        </row>
        <row r="15">
          <cell r="A15" t="str">
            <v>External Walls</v>
          </cell>
        </row>
        <row r="16">
          <cell r="A16" t="str">
            <v>Windows &amp; External Doors</v>
          </cell>
        </row>
        <row r="17">
          <cell r="A17" t="str">
            <v>Internal Walls</v>
          </cell>
        </row>
        <row r="18">
          <cell r="A18" t="str">
            <v>Internal Doors</v>
          </cell>
        </row>
        <row r="19">
          <cell r="A19" t="str">
            <v>SUPERSTRUCTURE</v>
          </cell>
        </row>
        <row r="21">
          <cell r="A21" t="str">
            <v>Wall Finishes</v>
          </cell>
        </row>
        <row r="22">
          <cell r="A22" t="str">
            <v>Floor Finishes</v>
          </cell>
        </row>
        <row r="23">
          <cell r="A23" t="str">
            <v>Ceiling Finishes</v>
          </cell>
        </row>
        <row r="24">
          <cell r="A24" t="str">
            <v>FINISHES</v>
          </cell>
        </row>
        <row r="26">
          <cell r="A26" t="str">
            <v>FITTINGS &amp; FURNISHINGS</v>
          </cell>
        </row>
        <row r="28">
          <cell r="A28" t="str">
            <v>Residential Fitout</v>
          </cell>
        </row>
        <row r="29">
          <cell r="A29" t="str">
            <v>Plumbing Installations</v>
          </cell>
        </row>
        <row r="31">
          <cell r="A31" t="str">
            <v>Mechanical</v>
          </cell>
        </row>
        <row r="32">
          <cell r="A32" t="str">
            <v>Electrical Installations</v>
          </cell>
        </row>
        <row r="33">
          <cell r="A33" t="str">
            <v>Gas Installations</v>
          </cell>
        </row>
        <row r="34">
          <cell r="A34" t="str">
            <v>Ventilation Systems</v>
          </cell>
        </row>
        <row r="35">
          <cell r="A35" t="str">
            <v>Electrical Installations</v>
          </cell>
        </row>
        <row r="36">
          <cell r="A36" t="str">
            <v>Lifts &amp; Conveyors</v>
          </cell>
        </row>
        <row r="37">
          <cell r="A37" t="str">
            <v>Communication Installations</v>
          </cell>
        </row>
        <row r="38">
          <cell r="A38" t="str">
            <v>Special Installations</v>
          </cell>
        </row>
        <row r="39">
          <cell r="A39" t="str">
            <v>Builders Work</v>
          </cell>
        </row>
        <row r="40">
          <cell r="A40" t="str">
            <v>Attendance on Services</v>
          </cell>
        </row>
        <row r="41">
          <cell r="A41" t="str">
            <v>SERVICES</v>
          </cell>
        </row>
        <row r="42">
          <cell r="A42" t="str">
            <v>Demolition</v>
          </cell>
        </row>
        <row r="43">
          <cell r="A43" t="str">
            <v>Reduced Level Excavation</v>
          </cell>
        </row>
        <row r="44">
          <cell r="A44" t="str">
            <v>Foul Drainage</v>
          </cell>
        </row>
        <row r="45">
          <cell r="A45" t="str">
            <v>Surface Water Drainage</v>
          </cell>
        </row>
        <row r="47">
          <cell r="A47" t="str">
            <v>Roads &amp; Pavings</v>
          </cell>
        </row>
        <row r="48">
          <cell r="A48" t="str">
            <v>Retaining Walls</v>
          </cell>
        </row>
        <row r="49">
          <cell r="A49" t="str">
            <v>Fencing &amp; Gates</v>
          </cell>
        </row>
        <row r="50">
          <cell r="A50" t="str">
            <v>Landscaping</v>
          </cell>
        </row>
        <row r="51">
          <cell r="A51" t="str">
            <v>Service Connections</v>
          </cell>
        </row>
        <row r="52">
          <cell r="A52" t="str">
            <v>Street Lights</v>
          </cell>
        </row>
        <row r="53">
          <cell r="A53" t="str">
            <v>External Lighting</v>
          </cell>
        </row>
        <row r="54">
          <cell r="A54" t="str">
            <v>EXTERNAL WORKS</v>
          </cell>
        </row>
        <row r="57">
          <cell r="A57" t="str">
            <v>PRELIMINARIES</v>
          </cell>
        </row>
        <row r="58">
          <cell r="A58" t="str">
            <v>Fixed Price</v>
          </cell>
        </row>
        <row r="59">
          <cell r="A59" t="str">
            <v>Bond</v>
          </cell>
        </row>
        <row r="60">
          <cell r="A60" t="str">
            <v>SDC DESIGN FEE</v>
          </cell>
        </row>
        <row r="61">
          <cell r="A61" t="str">
            <v>BUILDING REGS</v>
          </cell>
        </row>
        <row r="62">
          <cell r="A62" t="str">
            <v>CONTINGENCY SUM</v>
          </cell>
        </row>
        <row r="63">
          <cell r="A63" t="str">
            <v>PROVISIONAL SUMS</v>
          </cell>
        </row>
        <row r="64">
          <cell r="A64" t="str">
            <v>ON COSTS OVERHEADS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A6" t="str">
            <v>prel</v>
          </cell>
          <cell r="L6" t="str">
            <v>conc</v>
          </cell>
        </row>
        <row r="7">
          <cell r="A7" t="str">
            <v>g18</v>
          </cell>
          <cell r="L7" t="str">
            <v>bar</v>
          </cell>
        </row>
        <row r="8">
          <cell r="A8" t="str">
            <v>p4</v>
          </cell>
          <cell r="L8" t="str">
            <v>bm</v>
          </cell>
        </row>
        <row r="9">
          <cell r="A9" t="str">
            <v>g2</v>
          </cell>
          <cell r="L9" t="str">
            <v>tm</v>
          </cell>
        </row>
        <row r="10">
          <cell r="A10" t="str">
            <v>enabl</v>
          </cell>
          <cell r="L10" t="str">
            <v>wg</v>
          </cell>
        </row>
        <row r="11">
          <cell r="A11" t="str">
            <v>s2</v>
          </cell>
          <cell r="L11" t="str">
            <v>code</v>
          </cell>
        </row>
        <row r="12">
          <cell r="A12" t="str">
            <v>f29</v>
          </cell>
          <cell r="L12" t="str">
            <v>code</v>
          </cell>
        </row>
        <row r="13">
          <cell r="A13" t="str">
            <v>c14</v>
          </cell>
          <cell r="L13" t="str">
            <v>code</v>
          </cell>
        </row>
        <row r="14">
          <cell r="A14" t="str">
            <v>m16</v>
          </cell>
          <cell r="L14" t="str">
            <v>code</v>
          </cell>
        </row>
        <row r="15">
          <cell r="A15" t="str">
            <v>e2</v>
          </cell>
          <cell r="L15" t="str">
            <v>code</v>
          </cell>
        </row>
        <row r="16">
          <cell r="A16" t="str">
            <v>f1</v>
          </cell>
          <cell r="L16" t="str">
            <v>code</v>
          </cell>
        </row>
        <row r="17">
          <cell r="A17" t="str">
            <v>c1</v>
          </cell>
          <cell r="L17" t="str">
            <v>code</v>
          </cell>
        </row>
        <row r="18">
          <cell r="A18" t="str">
            <v>m11</v>
          </cell>
          <cell r="L18" t="str">
            <v>code</v>
          </cell>
        </row>
        <row r="19">
          <cell r="A19" t="str">
            <v>m4</v>
          </cell>
          <cell r="L19" t="str">
            <v>code</v>
          </cell>
        </row>
        <row r="20">
          <cell r="A20" t="str">
            <v>l1</v>
          </cell>
          <cell r="L20" t="str">
            <v>code</v>
          </cell>
        </row>
        <row r="21">
          <cell r="A21" t="str">
            <v>r5</v>
          </cell>
          <cell r="L21" t="str">
            <v>code</v>
          </cell>
        </row>
        <row r="22">
          <cell r="A22" t="str">
            <v>r18</v>
          </cell>
          <cell r="L22" t="str">
            <v>code</v>
          </cell>
        </row>
        <row r="23">
          <cell r="A23" t="str">
            <v>r9</v>
          </cell>
          <cell r="L23" t="str">
            <v>code</v>
          </cell>
        </row>
        <row r="24">
          <cell r="A24" t="str">
            <v>s41</v>
          </cell>
          <cell r="L24" t="str">
            <v>code</v>
          </cell>
        </row>
        <row r="25">
          <cell r="A25" t="str">
            <v>s13</v>
          </cell>
          <cell r="L25" t="str">
            <v>code</v>
          </cell>
        </row>
        <row r="26">
          <cell r="A26" t="str">
            <v>p9</v>
          </cell>
          <cell r="L26" t="str">
            <v>code</v>
          </cell>
        </row>
        <row r="27">
          <cell r="A27" t="str">
            <v>b2</v>
          </cell>
          <cell r="L27" t="str">
            <v>code</v>
          </cell>
        </row>
        <row r="28">
          <cell r="A28" t="str">
            <v>m1</v>
          </cell>
          <cell r="L28" t="str">
            <v>code</v>
          </cell>
        </row>
        <row r="29">
          <cell r="A29" t="str">
            <v>w2</v>
          </cell>
          <cell r="L29" t="str">
            <v>code</v>
          </cell>
        </row>
        <row r="30">
          <cell r="A30" t="str">
            <v>l5</v>
          </cell>
          <cell r="L30" t="str">
            <v>code</v>
          </cell>
        </row>
        <row r="31">
          <cell r="A31" t="str">
            <v>cs</v>
          </cell>
          <cell r="L31" t="str">
            <v>code</v>
          </cell>
        </row>
        <row r="32">
          <cell r="A32" t="str">
            <v>p2</v>
          </cell>
          <cell r="L32" t="str">
            <v>code</v>
          </cell>
        </row>
        <row r="33">
          <cell r="A33" t="str">
            <v>m18</v>
          </cell>
          <cell r="L33" t="str">
            <v>code</v>
          </cell>
        </row>
        <row r="34">
          <cell r="A34" t="str">
            <v>e2</v>
          </cell>
          <cell r="L34" t="str">
            <v>code</v>
          </cell>
        </row>
        <row r="35">
          <cell r="A35" t="str">
            <v>l2</v>
          </cell>
          <cell r="L35" t="str">
            <v>code</v>
          </cell>
        </row>
        <row r="36">
          <cell r="A36" t="str">
            <v>s23</v>
          </cell>
          <cell r="L36" t="str">
            <v>code</v>
          </cell>
        </row>
        <row r="37">
          <cell r="A37" t="str">
            <v>a3</v>
          </cell>
          <cell r="L37" t="str">
            <v>code</v>
          </cell>
        </row>
        <row r="38">
          <cell r="A38" t="str">
            <v>a8</v>
          </cell>
          <cell r="L38" t="str">
            <v>code</v>
          </cell>
        </row>
        <row r="39">
          <cell r="A39" t="str">
            <v>f32</v>
          </cell>
          <cell r="L39" t="str">
            <v>code</v>
          </cell>
        </row>
        <row r="40">
          <cell r="A40" t="str">
            <v>p5</v>
          </cell>
          <cell r="L40" t="str">
            <v>code</v>
          </cell>
        </row>
        <row r="41">
          <cell r="A41" t="str">
            <v>p1</v>
          </cell>
          <cell r="L41" t="str">
            <v>code</v>
          </cell>
        </row>
        <row r="42">
          <cell r="A42" t="str">
            <v>s18</v>
          </cell>
          <cell r="L42" t="str">
            <v>code</v>
          </cell>
        </row>
        <row r="43">
          <cell r="A43" t="str">
            <v>t3</v>
          </cell>
          <cell r="L43" t="str">
            <v>code</v>
          </cell>
        </row>
        <row r="44">
          <cell r="A44" t="str">
            <v>s3</v>
          </cell>
          <cell r="L44" t="str">
            <v>code</v>
          </cell>
        </row>
        <row r="45">
          <cell r="A45" t="str">
            <v>f12</v>
          </cell>
          <cell r="L45" t="str">
            <v>code</v>
          </cell>
        </row>
        <row r="46">
          <cell r="A46" t="str">
            <v>k2</v>
          </cell>
          <cell r="L46" t="str">
            <v>code</v>
          </cell>
        </row>
        <row r="47">
          <cell r="A47" t="str">
            <v>s40</v>
          </cell>
          <cell r="L47" t="str">
            <v>code</v>
          </cell>
        </row>
        <row r="48">
          <cell r="A48" t="str">
            <v>f17</v>
          </cell>
          <cell r="L48" t="str">
            <v>code</v>
          </cell>
        </row>
        <row r="49">
          <cell r="A49" t="str">
            <v>d15</v>
          </cell>
          <cell r="L49" t="str">
            <v>code</v>
          </cell>
        </row>
        <row r="50">
          <cell r="A50" t="str">
            <v>ucf</v>
          </cell>
          <cell r="L50" t="str">
            <v>code</v>
          </cell>
        </row>
        <row r="51">
          <cell r="A51" t="str">
            <v>reinf</v>
          </cell>
          <cell r="L51" t="str">
            <v>code</v>
          </cell>
        </row>
        <row r="52">
          <cell r="A52" t="str">
            <v>code</v>
          </cell>
          <cell r="L52" t="str">
            <v>code</v>
          </cell>
        </row>
        <row r="53">
          <cell r="A53" t="str">
            <v>code</v>
          </cell>
          <cell r="L53" t="str">
            <v>code</v>
          </cell>
        </row>
        <row r="54">
          <cell r="A54" t="str">
            <v>code</v>
          </cell>
          <cell r="L54" t="str">
            <v>code</v>
          </cell>
        </row>
        <row r="55">
          <cell r="A55" t="str">
            <v>code</v>
          </cell>
          <cell r="L55" t="str">
            <v>code</v>
          </cell>
        </row>
        <row r="56">
          <cell r="A56" t="str">
            <v>code</v>
          </cell>
          <cell r="L56" t="str">
            <v>code</v>
          </cell>
        </row>
        <row r="57">
          <cell r="A57" t="str">
            <v>code</v>
          </cell>
          <cell r="L57" t="str">
            <v>code</v>
          </cell>
        </row>
        <row r="58">
          <cell r="A58" t="str">
            <v>code</v>
          </cell>
          <cell r="L58" t="str">
            <v>code</v>
          </cell>
        </row>
        <row r="59">
          <cell r="A59" t="str">
            <v>code</v>
          </cell>
          <cell r="L59" t="str">
            <v>code</v>
          </cell>
        </row>
        <row r="60">
          <cell r="A60" t="str">
            <v>code</v>
          </cell>
          <cell r="L60" t="str">
            <v>code</v>
          </cell>
        </row>
        <row r="61">
          <cell r="A61" t="str">
            <v>code</v>
          </cell>
          <cell r="L61" t="str">
            <v>code</v>
          </cell>
        </row>
        <row r="62">
          <cell r="A62" t="str">
            <v>code</v>
          </cell>
          <cell r="L62" t="str">
            <v>code</v>
          </cell>
        </row>
        <row r="63">
          <cell r="A63" t="str">
            <v>code</v>
          </cell>
          <cell r="L63" t="str">
            <v>code</v>
          </cell>
        </row>
        <row r="64">
          <cell r="A64" t="str">
            <v>code</v>
          </cell>
          <cell r="L64" t="str">
            <v>code</v>
          </cell>
        </row>
      </sheetData>
      <sheetData sheetId="12"/>
      <sheetData sheetId="13">
        <row r="3">
          <cell r="A3" t="str">
            <v>m</v>
          </cell>
          <cell r="B3" t="str">
            <v>incl.</v>
          </cell>
        </row>
        <row r="4">
          <cell r="A4" t="str">
            <v>m²</v>
          </cell>
          <cell r="B4" t="str">
            <v>excl.</v>
          </cell>
        </row>
        <row r="5">
          <cell r="A5" t="str">
            <v>m³</v>
          </cell>
          <cell r="B5" t="str">
            <v>prelims</v>
          </cell>
        </row>
        <row r="6">
          <cell r="A6" t="str">
            <v>Item</v>
          </cell>
          <cell r="B6" t="str">
            <v>n/a</v>
          </cell>
        </row>
        <row r="7">
          <cell r="A7" t="str">
            <v>Nr</v>
          </cell>
        </row>
        <row r="8">
          <cell r="A8" t="str">
            <v>Pair</v>
          </cell>
        </row>
        <row r="9">
          <cell r="A9" t="str">
            <v>t</v>
          </cell>
        </row>
        <row r="10">
          <cell r="A10" t="str">
            <v>kg</v>
          </cell>
        </row>
        <row r="11">
          <cell r="A11" t="str">
            <v>hrs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Sheet"/>
      <sheetName val="Summary"/>
      <sheetName val="Materials"/>
      <sheetName val="Subcontractors"/>
      <sheetName val="BQ Fly Sheet"/>
      <sheetName val="Analysis by Codes"/>
      <sheetName val="Bill (1)"/>
      <sheetName val="Lists"/>
      <sheetName val="Contract Sum Analysis"/>
      <sheetName val="Compare"/>
      <sheetName val="Dim Calcs"/>
      <sheetName val="Macros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0</v>
          </cell>
          <cell r="B5" t="str">
            <v>uncoded</v>
          </cell>
          <cell r="D5">
            <v>0</v>
          </cell>
          <cell r="E5">
            <v>0</v>
          </cell>
          <cell r="F5">
            <v>0</v>
          </cell>
          <cell r="G5">
            <v>46252539.5</v>
          </cell>
          <cell r="H5">
            <v>2650000</v>
          </cell>
          <cell r="I5">
            <v>0</v>
          </cell>
          <cell r="J5">
            <v>0</v>
          </cell>
          <cell r="K5">
            <v>0</v>
          </cell>
          <cell r="O5">
            <v>0</v>
          </cell>
          <cell r="P5" t="str">
            <v>uncoded</v>
          </cell>
          <cell r="Q5">
            <v>0</v>
          </cell>
          <cell r="R5">
            <v>0</v>
          </cell>
        </row>
        <row r="6">
          <cell r="A6" t="str">
            <v>K1</v>
          </cell>
          <cell r="B6" t="str">
            <v>Kingspan</v>
          </cell>
          <cell r="D6">
            <v>0</v>
          </cell>
          <cell r="E6">
            <v>0</v>
          </cell>
          <cell r="F6">
            <v>0</v>
          </cell>
          <cell r="G6">
            <v>4416900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5</v>
          </cell>
          <cell r="O6" t="str">
            <v>z_code</v>
          </cell>
          <cell r="P6" t="str">
            <v>description</v>
          </cell>
          <cell r="Q6">
            <v>0</v>
          </cell>
          <cell r="R6">
            <v>0</v>
          </cell>
          <cell r="T6">
            <v>6</v>
          </cell>
        </row>
        <row r="7">
          <cell r="A7" t="str">
            <v>s1</v>
          </cell>
          <cell r="B7" t="str">
            <v>Scaffolding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M7">
            <v>5</v>
          </cell>
          <cell r="O7" t="str">
            <v>z_code</v>
          </cell>
          <cell r="P7" t="str">
            <v>description</v>
          </cell>
          <cell r="Q7">
            <v>0</v>
          </cell>
          <cell r="R7">
            <v>0</v>
          </cell>
          <cell r="T7">
            <v>6</v>
          </cell>
        </row>
        <row r="8">
          <cell r="A8" t="str">
            <v>z_code</v>
          </cell>
          <cell r="B8" t="str">
            <v>description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5</v>
          </cell>
          <cell r="O8" t="str">
            <v>z_code</v>
          </cell>
          <cell r="P8" t="str">
            <v>description</v>
          </cell>
          <cell r="Q8">
            <v>0</v>
          </cell>
          <cell r="R8">
            <v>0</v>
          </cell>
          <cell r="T8">
            <v>6</v>
          </cell>
        </row>
        <row r="9">
          <cell r="A9" t="str">
            <v>z_code</v>
          </cell>
          <cell r="B9" t="str">
            <v>description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5</v>
          </cell>
          <cell r="O9" t="str">
            <v>z_code</v>
          </cell>
          <cell r="P9" t="str">
            <v>description</v>
          </cell>
          <cell r="Q9">
            <v>0</v>
          </cell>
          <cell r="R9">
            <v>0</v>
          </cell>
          <cell r="T9">
            <v>6</v>
          </cell>
        </row>
        <row r="10">
          <cell r="A10" t="str">
            <v>z_code</v>
          </cell>
          <cell r="B10" t="str">
            <v>description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5</v>
          </cell>
          <cell r="O10" t="str">
            <v>z_code</v>
          </cell>
          <cell r="P10" t="str">
            <v>description</v>
          </cell>
          <cell r="Q10">
            <v>0</v>
          </cell>
          <cell r="R10">
            <v>0</v>
          </cell>
          <cell r="T10">
            <v>6</v>
          </cell>
        </row>
        <row r="11">
          <cell r="A11" t="str">
            <v>z_code</v>
          </cell>
          <cell r="B11" t="str">
            <v>description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5</v>
          </cell>
          <cell r="O11" t="str">
            <v>z_code</v>
          </cell>
          <cell r="P11" t="str">
            <v>description</v>
          </cell>
          <cell r="Q11">
            <v>0</v>
          </cell>
          <cell r="R11">
            <v>0</v>
          </cell>
          <cell r="T11">
            <v>6</v>
          </cell>
        </row>
        <row r="12">
          <cell r="A12" t="str">
            <v>z_code</v>
          </cell>
          <cell r="B12" t="str">
            <v>description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5</v>
          </cell>
          <cell r="O12" t="str">
            <v>z_code</v>
          </cell>
          <cell r="P12" t="str">
            <v>description</v>
          </cell>
          <cell r="Q12">
            <v>0</v>
          </cell>
          <cell r="R12">
            <v>0</v>
          </cell>
          <cell r="T12">
            <v>6</v>
          </cell>
        </row>
        <row r="13">
          <cell r="A13" t="str">
            <v>z_code</v>
          </cell>
          <cell r="B13" t="str">
            <v>description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5</v>
          </cell>
          <cell r="O13" t="str">
            <v>z_code</v>
          </cell>
          <cell r="P13" t="str">
            <v>description</v>
          </cell>
          <cell r="Q13">
            <v>0</v>
          </cell>
          <cell r="R13">
            <v>0</v>
          </cell>
          <cell r="T13">
            <v>6</v>
          </cell>
        </row>
        <row r="14">
          <cell r="A14" t="str">
            <v>z_code</v>
          </cell>
          <cell r="B14" t="str">
            <v>description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5</v>
          </cell>
          <cell r="O14" t="str">
            <v>z_code</v>
          </cell>
          <cell r="P14" t="str">
            <v>description</v>
          </cell>
          <cell r="Q14">
            <v>0</v>
          </cell>
          <cell r="R14">
            <v>0</v>
          </cell>
          <cell r="T14">
            <v>6</v>
          </cell>
        </row>
        <row r="15">
          <cell r="A15" t="str">
            <v>z_code</v>
          </cell>
          <cell r="B15" t="str">
            <v>description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5</v>
          </cell>
          <cell r="O15" t="str">
            <v>z_code</v>
          </cell>
          <cell r="P15" t="str">
            <v>description</v>
          </cell>
          <cell r="Q15">
            <v>0</v>
          </cell>
          <cell r="R15">
            <v>0</v>
          </cell>
          <cell r="T15">
            <v>6</v>
          </cell>
        </row>
        <row r="16">
          <cell r="A16" t="str">
            <v>z_code</v>
          </cell>
          <cell r="B16" t="str">
            <v>description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5</v>
          </cell>
          <cell r="O16" t="str">
            <v>z_code</v>
          </cell>
          <cell r="P16" t="str">
            <v>description</v>
          </cell>
          <cell r="Q16">
            <v>0</v>
          </cell>
          <cell r="R16">
            <v>0</v>
          </cell>
          <cell r="T16">
            <v>6</v>
          </cell>
        </row>
        <row r="17">
          <cell r="A17" t="str">
            <v>z_code</v>
          </cell>
          <cell r="B17" t="str">
            <v>description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5</v>
          </cell>
          <cell r="O17" t="str">
            <v>z_code</v>
          </cell>
          <cell r="P17" t="str">
            <v>description</v>
          </cell>
          <cell r="Q17">
            <v>0</v>
          </cell>
          <cell r="R17">
            <v>0</v>
          </cell>
          <cell r="T17">
            <v>6</v>
          </cell>
        </row>
        <row r="18">
          <cell r="A18" t="str">
            <v>z_code</v>
          </cell>
          <cell r="B18" t="str">
            <v>description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5</v>
          </cell>
          <cell r="O18" t="str">
            <v>z_code</v>
          </cell>
          <cell r="P18" t="str">
            <v>description</v>
          </cell>
          <cell r="Q18">
            <v>0</v>
          </cell>
          <cell r="R18">
            <v>0</v>
          </cell>
          <cell r="T18">
            <v>6</v>
          </cell>
        </row>
        <row r="19">
          <cell r="A19" t="str">
            <v>z_code</v>
          </cell>
          <cell r="B19" t="str">
            <v>description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5</v>
          </cell>
          <cell r="O19" t="str">
            <v>z_code</v>
          </cell>
          <cell r="P19" t="str">
            <v>description</v>
          </cell>
          <cell r="Q19">
            <v>0</v>
          </cell>
          <cell r="R19">
            <v>0</v>
          </cell>
          <cell r="T19">
            <v>6</v>
          </cell>
        </row>
        <row r="20">
          <cell r="A20" t="str">
            <v>z_code</v>
          </cell>
          <cell r="B20" t="str">
            <v>description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5</v>
          </cell>
          <cell r="O20" t="str">
            <v>z_code</v>
          </cell>
          <cell r="P20" t="str">
            <v>description</v>
          </cell>
          <cell r="Q20">
            <v>0</v>
          </cell>
          <cell r="R20">
            <v>0</v>
          </cell>
          <cell r="T20">
            <v>6</v>
          </cell>
        </row>
        <row r="21">
          <cell r="A21" t="str">
            <v>z_code</v>
          </cell>
          <cell r="B21" t="str">
            <v>description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5</v>
          </cell>
          <cell r="O21" t="str">
            <v>z_code</v>
          </cell>
          <cell r="P21" t="str">
            <v>description</v>
          </cell>
          <cell r="Q21">
            <v>0</v>
          </cell>
          <cell r="R21">
            <v>0</v>
          </cell>
          <cell r="T21">
            <v>6</v>
          </cell>
        </row>
        <row r="22">
          <cell r="A22" t="str">
            <v>z_code</v>
          </cell>
          <cell r="B22" t="str">
            <v>description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5</v>
          </cell>
          <cell r="O22" t="str">
            <v>z_code</v>
          </cell>
          <cell r="P22" t="str">
            <v>description</v>
          </cell>
          <cell r="Q22">
            <v>0</v>
          </cell>
          <cell r="R22">
            <v>0</v>
          </cell>
          <cell r="T22">
            <v>6</v>
          </cell>
        </row>
        <row r="23">
          <cell r="A23" t="str">
            <v>z_code</v>
          </cell>
          <cell r="B23" t="str">
            <v>description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5</v>
          </cell>
          <cell r="O23" t="str">
            <v>z_code</v>
          </cell>
          <cell r="P23" t="str">
            <v>description</v>
          </cell>
          <cell r="Q23">
            <v>0</v>
          </cell>
          <cell r="R23">
            <v>0</v>
          </cell>
          <cell r="T23">
            <v>6</v>
          </cell>
        </row>
        <row r="24">
          <cell r="A24" t="str">
            <v>z_code</v>
          </cell>
          <cell r="B24" t="str">
            <v>description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5</v>
          </cell>
          <cell r="O24" t="str">
            <v>z_code</v>
          </cell>
          <cell r="P24" t="str">
            <v>description</v>
          </cell>
          <cell r="Q24">
            <v>0</v>
          </cell>
          <cell r="R24">
            <v>0</v>
          </cell>
          <cell r="T24">
            <v>6</v>
          </cell>
        </row>
        <row r="25">
          <cell r="A25" t="str">
            <v>z_code</v>
          </cell>
          <cell r="B25" t="str">
            <v>description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5</v>
          </cell>
          <cell r="O25" t="str">
            <v>z_code</v>
          </cell>
          <cell r="P25" t="str">
            <v>description</v>
          </cell>
          <cell r="Q25">
            <v>0</v>
          </cell>
          <cell r="R25">
            <v>0</v>
          </cell>
          <cell r="T25">
            <v>6</v>
          </cell>
        </row>
        <row r="26">
          <cell r="A26" t="str">
            <v>z_code</v>
          </cell>
          <cell r="B26" t="str">
            <v>description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5</v>
          </cell>
          <cell r="O26" t="str">
            <v>z_code</v>
          </cell>
          <cell r="P26" t="str">
            <v>description</v>
          </cell>
          <cell r="Q26">
            <v>0</v>
          </cell>
          <cell r="R26">
            <v>0</v>
          </cell>
          <cell r="T26">
            <v>6</v>
          </cell>
        </row>
        <row r="27">
          <cell r="A27" t="str">
            <v>z_code</v>
          </cell>
          <cell r="B27" t="str">
            <v>description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5</v>
          </cell>
          <cell r="O27" t="str">
            <v>z_code</v>
          </cell>
          <cell r="P27" t="str">
            <v>description</v>
          </cell>
          <cell r="Q27">
            <v>0</v>
          </cell>
          <cell r="R27">
            <v>0</v>
          </cell>
          <cell r="T27">
            <v>6</v>
          </cell>
        </row>
        <row r="28">
          <cell r="A28" t="str">
            <v>z_code</v>
          </cell>
          <cell r="B28" t="str">
            <v>description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5</v>
          </cell>
          <cell r="O28" t="str">
            <v>z_code</v>
          </cell>
          <cell r="P28" t="str">
            <v>description</v>
          </cell>
          <cell r="Q28">
            <v>0</v>
          </cell>
          <cell r="R28">
            <v>0</v>
          </cell>
          <cell r="T28">
            <v>6</v>
          </cell>
        </row>
        <row r="29">
          <cell r="A29" t="str">
            <v>z_code</v>
          </cell>
          <cell r="B29" t="str">
            <v>description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5</v>
          </cell>
          <cell r="O29" t="str">
            <v>z_code</v>
          </cell>
          <cell r="P29" t="str">
            <v>description</v>
          </cell>
          <cell r="Q29">
            <v>0</v>
          </cell>
          <cell r="R29">
            <v>0</v>
          </cell>
          <cell r="T29">
            <v>6</v>
          </cell>
        </row>
        <row r="30">
          <cell r="A30" t="str">
            <v>z_code</v>
          </cell>
          <cell r="B30" t="str">
            <v>description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5</v>
          </cell>
          <cell r="O30" t="str">
            <v>z_code</v>
          </cell>
          <cell r="P30" t="str">
            <v>description</v>
          </cell>
          <cell r="Q30">
            <v>0</v>
          </cell>
          <cell r="R30">
            <v>0</v>
          </cell>
          <cell r="T30">
            <v>6</v>
          </cell>
        </row>
        <row r="31">
          <cell r="A31" t="str">
            <v>z_code</v>
          </cell>
          <cell r="B31" t="str">
            <v>description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5</v>
          </cell>
          <cell r="O31" t="str">
            <v>z_code</v>
          </cell>
          <cell r="P31" t="str">
            <v>description</v>
          </cell>
          <cell r="Q31">
            <v>0</v>
          </cell>
          <cell r="R31">
            <v>0</v>
          </cell>
          <cell r="T31">
            <v>6</v>
          </cell>
        </row>
        <row r="32">
          <cell r="A32" t="str">
            <v>z_code</v>
          </cell>
          <cell r="B32" t="str">
            <v>description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5</v>
          </cell>
          <cell r="O32" t="str">
            <v>z_code</v>
          </cell>
          <cell r="P32" t="str">
            <v>description</v>
          </cell>
          <cell r="Q32">
            <v>0</v>
          </cell>
          <cell r="R32">
            <v>0</v>
          </cell>
          <cell r="T32">
            <v>6</v>
          </cell>
        </row>
        <row r="33">
          <cell r="A33" t="str">
            <v>z_code</v>
          </cell>
          <cell r="B33" t="str">
            <v>description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5</v>
          </cell>
          <cell r="O33" t="str">
            <v>z_code</v>
          </cell>
          <cell r="P33" t="str">
            <v>description</v>
          </cell>
          <cell r="Q33">
            <v>0</v>
          </cell>
          <cell r="R33">
            <v>0</v>
          </cell>
          <cell r="T33">
            <v>6</v>
          </cell>
        </row>
        <row r="34">
          <cell r="A34" t="str">
            <v>z_code</v>
          </cell>
          <cell r="B34" t="str">
            <v>description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5</v>
          </cell>
          <cell r="O34" t="str">
            <v>z_code</v>
          </cell>
          <cell r="P34" t="str">
            <v>description</v>
          </cell>
          <cell r="Q34">
            <v>0</v>
          </cell>
          <cell r="R34">
            <v>0</v>
          </cell>
          <cell r="T34">
            <v>6</v>
          </cell>
        </row>
        <row r="35">
          <cell r="A35" t="str">
            <v>z_code</v>
          </cell>
          <cell r="B35" t="str">
            <v>description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5</v>
          </cell>
          <cell r="O35" t="str">
            <v>z_code</v>
          </cell>
          <cell r="P35" t="str">
            <v>description</v>
          </cell>
          <cell r="Q35">
            <v>0</v>
          </cell>
          <cell r="R35">
            <v>0</v>
          </cell>
          <cell r="T35">
            <v>6</v>
          </cell>
        </row>
        <row r="36">
          <cell r="A36" t="str">
            <v>z_code</v>
          </cell>
          <cell r="B36" t="str">
            <v>description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5</v>
          </cell>
          <cell r="O36" t="str">
            <v>z_code</v>
          </cell>
          <cell r="P36" t="str">
            <v>description</v>
          </cell>
          <cell r="Q36">
            <v>0</v>
          </cell>
          <cell r="R36">
            <v>0</v>
          </cell>
          <cell r="T36">
            <v>6</v>
          </cell>
        </row>
        <row r="37">
          <cell r="A37" t="str">
            <v>z_code</v>
          </cell>
          <cell r="B37" t="str">
            <v>description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5</v>
          </cell>
          <cell r="O37" t="str">
            <v>z_code</v>
          </cell>
          <cell r="P37" t="str">
            <v>description</v>
          </cell>
          <cell r="Q37">
            <v>0</v>
          </cell>
          <cell r="R37">
            <v>0</v>
          </cell>
          <cell r="T37">
            <v>6</v>
          </cell>
        </row>
        <row r="38">
          <cell r="A38" t="str">
            <v>z_code</v>
          </cell>
          <cell r="B38" t="str">
            <v>description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5</v>
          </cell>
          <cell r="O38" t="str">
            <v>z_code</v>
          </cell>
          <cell r="P38" t="str">
            <v>description</v>
          </cell>
          <cell r="Q38">
            <v>0</v>
          </cell>
          <cell r="R38">
            <v>0</v>
          </cell>
          <cell r="T38">
            <v>6</v>
          </cell>
        </row>
        <row r="39">
          <cell r="A39" t="str">
            <v>z_code</v>
          </cell>
          <cell r="B39" t="str">
            <v>description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>
            <v>5</v>
          </cell>
          <cell r="O39" t="str">
            <v>z_code</v>
          </cell>
          <cell r="P39" t="str">
            <v>description</v>
          </cell>
          <cell r="Q39">
            <v>0</v>
          </cell>
          <cell r="R39">
            <v>0</v>
          </cell>
          <cell r="T39">
            <v>6</v>
          </cell>
        </row>
        <row r="40">
          <cell r="A40" t="str">
            <v>z_code</v>
          </cell>
          <cell r="B40" t="str">
            <v>description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5</v>
          </cell>
          <cell r="O40" t="str">
            <v>z_code</v>
          </cell>
          <cell r="P40" t="str">
            <v>description</v>
          </cell>
          <cell r="Q40">
            <v>0</v>
          </cell>
          <cell r="R40">
            <v>0</v>
          </cell>
          <cell r="T40">
            <v>6</v>
          </cell>
        </row>
        <row r="41">
          <cell r="A41" t="str">
            <v>z_code</v>
          </cell>
          <cell r="B41" t="str">
            <v>description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5</v>
          </cell>
          <cell r="O41" t="str">
            <v>z_code</v>
          </cell>
          <cell r="P41" t="str">
            <v>description</v>
          </cell>
          <cell r="Q41">
            <v>0</v>
          </cell>
          <cell r="R41">
            <v>0</v>
          </cell>
          <cell r="T41">
            <v>6</v>
          </cell>
        </row>
        <row r="42">
          <cell r="A42" t="str">
            <v>z_code</v>
          </cell>
          <cell r="B42" t="str">
            <v>description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5</v>
          </cell>
          <cell r="O42" t="str">
            <v>z_code</v>
          </cell>
          <cell r="P42" t="str">
            <v>description</v>
          </cell>
          <cell r="Q42">
            <v>0</v>
          </cell>
          <cell r="R42">
            <v>0</v>
          </cell>
          <cell r="T42">
            <v>6</v>
          </cell>
        </row>
        <row r="43">
          <cell r="A43" t="str">
            <v>z_code</v>
          </cell>
          <cell r="B43" t="str">
            <v>description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5</v>
          </cell>
          <cell r="O43" t="str">
            <v>z_code</v>
          </cell>
          <cell r="P43" t="str">
            <v>description</v>
          </cell>
          <cell r="Q43">
            <v>0</v>
          </cell>
          <cell r="R43">
            <v>0</v>
          </cell>
          <cell r="T43">
            <v>6</v>
          </cell>
        </row>
        <row r="44">
          <cell r="A44" t="str">
            <v>z_code</v>
          </cell>
          <cell r="B44" t="str">
            <v>description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</v>
          </cell>
          <cell r="O44" t="str">
            <v>z_code</v>
          </cell>
          <cell r="P44" t="str">
            <v>description</v>
          </cell>
          <cell r="Q44">
            <v>0</v>
          </cell>
          <cell r="R44">
            <v>0</v>
          </cell>
          <cell r="T44">
            <v>6</v>
          </cell>
        </row>
        <row r="45">
          <cell r="A45" t="str">
            <v>z_code</v>
          </cell>
          <cell r="B45" t="str">
            <v>description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5</v>
          </cell>
          <cell r="O45" t="str">
            <v>z_code</v>
          </cell>
          <cell r="P45" t="str">
            <v>description</v>
          </cell>
          <cell r="Q45">
            <v>0</v>
          </cell>
          <cell r="R45">
            <v>0</v>
          </cell>
          <cell r="T45">
            <v>6</v>
          </cell>
        </row>
        <row r="46">
          <cell r="A46" t="str">
            <v>z_code</v>
          </cell>
          <cell r="B46" t="str">
            <v>description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5</v>
          </cell>
          <cell r="O46" t="str">
            <v>z_code</v>
          </cell>
          <cell r="P46" t="str">
            <v>description</v>
          </cell>
          <cell r="Q46">
            <v>0</v>
          </cell>
          <cell r="R46">
            <v>0</v>
          </cell>
          <cell r="T46">
            <v>6</v>
          </cell>
        </row>
        <row r="47">
          <cell r="A47" t="str">
            <v>z_code</v>
          </cell>
          <cell r="B47" t="str">
            <v>description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5</v>
          </cell>
          <cell r="O47" t="str">
            <v>z_code</v>
          </cell>
          <cell r="P47" t="str">
            <v>description</v>
          </cell>
          <cell r="Q47">
            <v>0</v>
          </cell>
          <cell r="R47">
            <v>0</v>
          </cell>
          <cell r="T47">
            <v>6</v>
          </cell>
        </row>
        <row r="48">
          <cell r="A48" t="str">
            <v>z_code</v>
          </cell>
          <cell r="B48" t="str">
            <v>description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5</v>
          </cell>
          <cell r="O48" t="str">
            <v>z_code</v>
          </cell>
          <cell r="P48" t="str">
            <v>description</v>
          </cell>
          <cell r="Q48">
            <v>0</v>
          </cell>
          <cell r="R48">
            <v>0</v>
          </cell>
          <cell r="T48">
            <v>6</v>
          </cell>
        </row>
        <row r="49">
          <cell r="A49" t="str">
            <v>z_code</v>
          </cell>
          <cell r="B49" t="str">
            <v>description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5</v>
          </cell>
          <cell r="O49" t="str">
            <v>z_code</v>
          </cell>
          <cell r="P49" t="str">
            <v>description</v>
          </cell>
          <cell r="Q49">
            <v>0</v>
          </cell>
          <cell r="R49">
            <v>0</v>
          </cell>
          <cell r="T49">
            <v>6</v>
          </cell>
        </row>
        <row r="50">
          <cell r="A50" t="str">
            <v>z_code</v>
          </cell>
          <cell r="B50" t="str">
            <v>description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5</v>
          </cell>
          <cell r="O50" t="str">
            <v>z_code</v>
          </cell>
          <cell r="P50" t="str">
            <v>description</v>
          </cell>
          <cell r="Q50">
            <v>0</v>
          </cell>
          <cell r="R50">
            <v>0</v>
          </cell>
          <cell r="T50">
            <v>6</v>
          </cell>
        </row>
        <row r="51">
          <cell r="A51" t="str">
            <v>z_code</v>
          </cell>
          <cell r="B51" t="str">
            <v>description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5</v>
          </cell>
          <cell r="O51" t="str">
            <v>z_code</v>
          </cell>
          <cell r="P51" t="str">
            <v>description</v>
          </cell>
          <cell r="Q51">
            <v>0</v>
          </cell>
          <cell r="R51">
            <v>0</v>
          </cell>
          <cell r="T51">
            <v>6</v>
          </cell>
        </row>
        <row r="52">
          <cell r="A52" t="str">
            <v>z_code</v>
          </cell>
          <cell r="B52" t="str">
            <v>description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5</v>
          </cell>
          <cell r="O52" t="str">
            <v>z_code</v>
          </cell>
          <cell r="P52" t="str">
            <v>description</v>
          </cell>
          <cell r="Q52">
            <v>0</v>
          </cell>
          <cell r="R52">
            <v>0</v>
          </cell>
          <cell r="T52">
            <v>6</v>
          </cell>
        </row>
        <row r="53">
          <cell r="A53" t="str">
            <v>z_code</v>
          </cell>
          <cell r="B53" t="str">
            <v>description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>
            <v>5</v>
          </cell>
          <cell r="O53" t="str">
            <v>z_code</v>
          </cell>
          <cell r="P53" t="str">
            <v>description</v>
          </cell>
          <cell r="Q53">
            <v>0</v>
          </cell>
          <cell r="R53">
            <v>0</v>
          </cell>
          <cell r="T53">
            <v>6</v>
          </cell>
        </row>
        <row r="54">
          <cell r="A54" t="str">
            <v>z_code</v>
          </cell>
          <cell r="B54" t="str">
            <v>description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>
            <v>5</v>
          </cell>
          <cell r="O54" t="str">
            <v>z_code</v>
          </cell>
          <cell r="P54" t="str">
            <v>description</v>
          </cell>
          <cell r="Q54">
            <v>0</v>
          </cell>
          <cell r="R54">
            <v>0</v>
          </cell>
          <cell r="T54">
            <v>6</v>
          </cell>
        </row>
        <row r="55">
          <cell r="A55" t="str">
            <v>z_code</v>
          </cell>
          <cell r="B55" t="str">
            <v>description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5</v>
          </cell>
          <cell r="O55" t="str">
            <v>z_code</v>
          </cell>
          <cell r="P55" t="str">
            <v>description</v>
          </cell>
          <cell r="Q55">
            <v>0</v>
          </cell>
          <cell r="R55">
            <v>0</v>
          </cell>
          <cell r="T55">
            <v>6</v>
          </cell>
        </row>
        <row r="56">
          <cell r="A56" t="str">
            <v>z_code</v>
          </cell>
          <cell r="B56" t="str">
            <v>description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5</v>
          </cell>
          <cell r="O56" t="str">
            <v>z_code</v>
          </cell>
          <cell r="P56" t="str">
            <v>description</v>
          </cell>
          <cell r="Q56">
            <v>0</v>
          </cell>
          <cell r="R56">
            <v>0</v>
          </cell>
          <cell r="T56">
            <v>6</v>
          </cell>
        </row>
        <row r="57">
          <cell r="A57" t="str">
            <v>z_code</v>
          </cell>
          <cell r="B57" t="str">
            <v>description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5</v>
          </cell>
          <cell r="O57" t="str">
            <v>z_code</v>
          </cell>
          <cell r="P57" t="str">
            <v>description</v>
          </cell>
          <cell r="Q57">
            <v>0</v>
          </cell>
          <cell r="R57">
            <v>0</v>
          </cell>
          <cell r="T57">
            <v>6</v>
          </cell>
        </row>
        <row r="58">
          <cell r="A58" t="str">
            <v>z_code</v>
          </cell>
          <cell r="B58" t="str">
            <v>description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5</v>
          </cell>
          <cell r="O58" t="str">
            <v>z_code</v>
          </cell>
          <cell r="P58" t="str">
            <v>description</v>
          </cell>
          <cell r="Q58">
            <v>0</v>
          </cell>
          <cell r="R58">
            <v>0</v>
          </cell>
          <cell r="T58">
            <v>6</v>
          </cell>
        </row>
        <row r="59">
          <cell r="A59" t="str">
            <v>z_code</v>
          </cell>
          <cell r="B59" t="str">
            <v>description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5</v>
          </cell>
          <cell r="O59" t="str">
            <v>z_code</v>
          </cell>
          <cell r="P59" t="str">
            <v>description</v>
          </cell>
          <cell r="Q59">
            <v>0</v>
          </cell>
          <cell r="R59">
            <v>0</v>
          </cell>
          <cell r="T59">
            <v>6</v>
          </cell>
        </row>
        <row r="60">
          <cell r="A60" t="str">
            <v>z_code</v>
          </cell>
          <cell r="B60" t="str">
            <v>description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5</v>
          </cell>
          <cell r="O60" t="str">
            <v>z_code</v>
          </cell>
          <cell r="P60" t="str">
            <v>description</v>
          </cell>
          <cell r="Q60">
            <v>0</v>
          </cell>
          <cell r="R60">
            <v>0</v>
          </cell>
          <cell r="T60">
            <v>6</v>
          </cell>
        </row>
        <row r="61">
          <cell r="A61" t="str">
            <v>z_code</v>
          </cell>
          <cell r="B61" t="str">
            <v>description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5</v>
          </cell>
          <cell r="O61" t="str">
            <v>z_code</v>
          </cell>
          <cell r="P61" t="str">
            <v>description</v>
          </cell>
          <cell r="Q61">
            <v>0</v>
          </cell>
          <cell r="R61">
            <v>0</v>
          </cell>
          <cell r="T61">
            <v>6</v>
          </cell>
        </row>
        <row r="62">
          <cell r="A62" t="str">
            <v>z_code</v>
          </cell>
          <cell r="B62" t="str">
            <v>description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5</v>
          </cell>
          <cell r="O62" t="str">
            <v>z_code</v>
          </cell>
          <cell r="P62" t="str">
            <v>description</v>
          </cell>
          <cell r="Q62">
            <v>0</v>
          </cell>
          <cell r="R62">
            <v>0</v>
          </cell>
          <cell r="T62">
            <v>6</v>
          </cell>
        </row>
        <row r="63">
          <cell r="A63" t="str">
            <v>z_code</v>
          </cell>
          <cell r="B63" t="str">
            <v>description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5</v>
          </cell>
          <cell r="O63" t="str">
            <v>z_code</v>
          </cell>
          <cell r="P63" t="str">
            <v>description</v>
          </cell>
          <cell r="Q63">
            <v>0</v>
          </cell>
          <cell r="R63">
            <v>0</v>
          </cell>
          <cell r="T63">
            <v>6</v>
          </cell>
        </row>
        <row r="64">
          <cell r="A64" t="str">
            <v>z_code</v>
          </cell>
          <cell r="B64" t="str">
            <v>description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5</v>
          </cell>
          <cell r="O64" t="str">
            <v>z_code</v>
          </cell>
          <cell r="P64" t="str">
            <v>description</v>
          </cell>
          <cell r="Q64">
            <v>0</v>
          </cell>
          <cell r="R64">
            <v>0</v>
          </cell>
          <cell r="T64">
            <v>6</v>
          </cell>
        </row>
        <row r="65">
          <cell r="A65" t="str">
            <v>z_code</v>
          </cell>
          <cell r="B65" t="str">
            <v>description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5</v>
          </cell>
          <cell r="O65" t="str">
            <v>z_code</v>
          </cell>
          <cell r="P65" t="str">
            <v>description</v>
          </cell>
          <cell r="Q65">
            <v>0</v>
          </cell>
          <cell r="R65">
            <v>0</v>
          </cell>
          <cell r="T65">
            <v>6</v>
          </cell>
        </row>
        <row r="66">
          <cell r="A66" t="str">
            <v>z_code</v>
          </cell>
          <cell r="B66" t="str">
            <v>description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5</v>
          </cell>
          <cell r="O66" t="str">
            <v>z_code</v>
          </cell>
          <cell r="P66" t="str">
            <v>description</v>
          </cell>
          <cell r="Q66">
            <v>0</v>
          </cell>
          <cell r="R66">
            <v>0</v>
          </cell>
          <cell r="T66">
            <v>6</v>
          </cell>
        </row>
        <row r="67">
          <cell r="A67" t="str">
            <v>z_code</v>
          </cell>
          <cell r="B67" t="str">
            <v>description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5</v>
          </cell>
          <cell r="O67" t="str">
            <v>z_code</v>
          </cell>
          <cell r="P67" t="str">
            <v>description</v>
          </cell>
          <cell r="Q67">
            <v>0</v>
          </cell>
          <cell r="R67">
            <v>0</v>
          </cell>
          <cell r="T67">
            <v>6</v>
          </cell>
        </row>
        <row r="68">
          <cell r="A68" t="str">
            <v>z_code</v>
          </cell>
          <cell r="B68" t="str">
            <v>description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5</v>
          </cell>
          <cell r="O68" t="str">
            <v>z_code</v>
          </cell>
          <cell r="P68" t="str">
            <v>description</v>
          </cell>
          <cell r="Q68">
            <v>0</v>
          </cell>
          <cell r="R68">
            <v>0</v>
          </cell>
          <cell r="T68">
            <v>6</v>
          </cell>
        </row>
        <row r="69">
          <cell r="A69" t="str">
            <v>z_code</v>
          </cell>
          <cell r="B69" t="str">
            <v>description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5</v>
          </cell>
          <cell r="O69" t="str">
            <v>z_code</v>
          </cell>
          <cell r="P69" t="str">
            <v>description</v>
          </cell>
          <cell r="Q69">
            <v>0</v>
          </cell>
          <cell r="R69">
            <v>0</v>
          </cell>
          <cell r="T69">
            <v>6</v>
          </cell>
        </row>
        <row r="70">
          <cell r="A70" t="str">
            <v>z_code</v>
          </cell>
          <cell r="B70" t="str">
            <v>description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5</v>
          </cell>
          <cell r="O70" t="str">
            <v>z_code</v>
          </cell>
          <cell r="P70" t="str">
            <v>description</v>
          </cell>
          <cell r="Q70">
            <v>0</v>
          </cell>
          <cell r="R70">
            <v>0</v>
          </cell>
          <cell r="T70">
            <v>6</v>
          </cell>
        </row>
      </sheetData>
      <sheetData sheetId="6"/>
      <sheetData sheetId="7">
        <row r="3">
          <cell r="A3" t="str">
            <v>m</v>
          </cell>
        </row>
      </sheetData>
      <sheetData sheetId="8">
        <row r="5">
          <cell r="A5">
            <v>0</v>
          </cell>
        </row>
        <row r="6">
          <cell r="A6" t="str">
            <v>Block A</v>
          </cell>
        </row>
        <row r="7">
          <cell r="A7" t="str">
            <v>Block B</v>
          </cell>
        </row>
        <row r="8">
          <cell r="A8" t="str">
            <v>Block F</v>
          </cell>
        </row>
        <row r="9">
          <cell r="A9" t="str">
            <v>Phase 1 External Works</v>
          </cell>
        </row>
        <row r="10">
          <cell r="A10" t="str">
            <v>Block C</v>
          </cell>
        </row>
        <row r="11">
          <cell r="A11" t="str">
            <v>Block D</v>
          </cell>
        </row>
        <row r="12">
          <cell r="A12" t="str">
            <v>Block E</v>
          </cell>
        </row>
        <row r="13">
          <cell r="A13" t="str">
            <v>Phase 2 External Works</v>
          </cell>
        </row>
        <row r="14">
          <cell r="A14" t="str">
            <v>Miscellaneous General Works/Facilitating Works</v>
          </cell>
        </row>
        <row r="15">
          <cell r="A15" t="str">
            <v>description</v>
          </cell>
        </row>
        <row r="16">
          <cell r="A16" t="str">
            <v>Sub-Total Measured Works</v>
          </cell>
        </row>
        <row r="17">
          <cell r="A17" t="str">
            <v>description</v>
          </cell>
        </row>
        <row r="18">
          <cell r="A18" t="str">
            <v>PRELIMINARIES</v>
          </cell>
        </row>
        <row r="19">
          <cell r="A19" t="str">
            <v>DESIGN FEE</v>
          </cell>
        </row>
        <row r="20">
          <cell r="A20" t="str">
            <v>description</v>
          </cell>
        </row>
        <row r="21">
          <cell r="A21" t="str">
            <v>CONTINGENCY SUM</v>
          </cell>
        </row>
        <row r="22">
          <cell r="A22" t="str">
            <v>PROVISIONAL SUMS</v>
          </cell>
        </row>
        <row r="23">
          <cell r="A23" t="str">
            <v>description</v>
          </cell>
        </row>
        <row r="24">
          <cell r="A24" t="str">
            <v>ON COSTS OVERHEADS</v>
          </cell>
        </row>
        <row r="25">
          <cell r="A25" t="str">
            <v>description</v>
          </cell>
        </row>
      </sheetData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Option Summary"/>
      <sheetName val="Office + DFID"/>
      <sheetName val="Summary"/>
      <sheetName val="Cash Flow Forecast"/>
      <sheetName val="Risk Analysis"/>
      <sheetName val="Inflation"/>
      <sheetName val="Fees"/>
      <sheetName val="Travel"/>
      <sheetName val="Option analysis"/>
      <sheetName val="Elemental analysis"/>
      <sheetName val="Aug 08 Tuffrey estimate updated"/>
      <sheetName val="Furniture"/>
      <sheetName val="CFF 20078 and 20089"/>
      <sheetName val="Secure zone fit out"/>
      <sheetName val="Security"/>
      <sheetName val="Statement"/>
      <sheetName val="Final Account"/>
      <sheetName val="Variations and Risk Remaining"/>
      <sheetName val="Actual expenditure"/>
      <sheetName val="Notes"/>
      <sheetName val="DFID + Res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ummary"/>
      <sheetName val="Detail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- Marina"/>
      <sheetName val="KeyQuants - Marina"/>
      <sheetName val="Measure - Marina"/>
      <sheetName val="Setup - Imperial Hotel, Tenby"/>
      <sheetName val="KeyQuants - Imperial Hotel, "/>
      <sheetName val="Measure - Tenby"/>
      <sheetName val="Set Up - Tenby"/>
      <sheetName val="KeyQuants - Tenby 5bed"/>
      <sheetName val="KeyQuants - Tenby Ap"/>
      <sheetName val="KeyQuants - Tenby Mais"/>
      <sheetName val="Measure - Tenby Apartments "/>
      <sheetName val="Measure - Tenby 5bed"/>
      <sheetName val="Measure - Tenby Maisonettes"/>
      <sheetName val="Sheet11"/>
      <sheetName val="Sheet12"/>
      <sheetName val="Sheet13"/>
      <sheetName val="Sheet14"/>
      <sheetName val="Sheet15"/>
      <sheetName val="Sheet16"/>
      <sheetName val="Setup_-_Marina"/>
      <sheetName val="KeyQuants_-_Marina"/>
      <sheetName val="Measure_-_Marina"/>
      <sheetName val="Setup_-_Imperial_Hotel,_Tenby"/>
      <sheetName val="KeyQuants_-_Imperial_Hotel,_"/>
      <sheetName val="Measure_-_Tenby"/>
      <sheetName val="Set_Up_-_Tenby"/>
      <sheetName val="KeyQuants_-_Tenby_5bed"/>
      <sheetName val="KeyQuants_-_Tenby_Ap"/>
      <sheetName val="KeyQuants_-_Tenby_Mais"/>
      <sheetName val="Measure_-_Tenby_Apartments_"/>
      <sheetName val="Measure_-_Tenby_5bed"/>
      <sheetName val="Measure_-_Tenby_Maisonettes"/>
      <sheetName val="Setup_-_Marina1"/>
      <sheetName val="KeyQuants_-_Marina1"/>
      <sheetName val="Measure_-_Marina1"/>
      <sheetName val="Setup_-_Imperial_Hotel,_Tenby1"/>
      <sheetName val="KeyQuants_-_Imperial_Hotel,_1"/>
      <sheetName val="Measure_-_Tenby1"/>
      <sheetName val="Set_Up_-_Tenby1"/>
      <sheetName val="KeyQuants_-_Tenby_5bed1"/>
      <sheetName val="KeyQuants_-_Tenby_Ap1"/>
      <sheetName val="KeyQuants_-_Tenby_Mais1"/>
      <sheetName val="Measure_-_Tenby_Apartments_1"/>
      <sheetName val="Measure_-_Tenby_5bed1"/>
      <sheetName val="Measure_-_Tenby_Maisonettes1"/>
      <sheetName val="Setup_-_Marina2"/>
      <sheetName val="KeyQuants_-_Marina2"/>
      <sheetName val="Measure_-_Marina2"/>
      <sheetName val="Setup_-_Imperial_Hotel,_Tenby2"/>
      <sheetName val="KeyQuants_-_Imperial_Hotel,_2"/>
      <sheetName val="Measure_-_Tenby2"/>
      <sheetName val="Set_Up_-_Tenby2"/>
      <sheetName val="KeyQuants_-_Tenby_5bed2"/>
      <sheetName val="KeyQuants_-_Tenby_Ap2"/>
      <sheetName val="KeyQuants_-_Tenby_Mais2"/>
      <sheetName val="Measure_-_Tenby_Apartments_2"/>
      <sheetName val="Measure_-_Tenby_5bed2"/>
      <sheetName val="Measure_-_Tenby_Maisonettes2"/>
    </sheetNames>
    <sheetDataSet>
      <sheetData sheetId="0" refreshError="1"/>
      <sheetData sheetId="1">
        <row r="253">
          <cell r="T253">
            <v>0</v>
          </cell>
        </row>
        <row r="275">
          <cell r="T27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ver (A4-P)"/>
      <sheetName val="Index"/>
      <sheetName val="Version Control"/>
      <sheetName val="Contents"/>
      <sheetName val="Flysheet"/>
      <sheetName val="1. Prelims"/>
      <sheetName val="2.1. Provisional Sums"/>
      <sheetName val="3.1 Enabling Works"/>
      <sheetName val="3.2 Substructure"/>
      <sheetName val="3.3 Frame"/>
      <sheetName val="3.4 Upper Floors"/>
      <sheetName val="3.5 Roof"/>
      <sheetName val="3.6 Staircases"/>
      <sheetName val="3.7 External Walls"/>
      <sheetName val="3.8 Ext Doors &amp; Windows"/>
      <sheetName val="3.9 Internal Walls"/>
      <sheetName val="3.10 Int Doors"/>
      <sheetName val="3.11 Ironmongery"/>
      <sheetName val="3.12 Glazed screens"/>
      <sheetName val="3.13 Wall Finishes"/>
      <sheetName val="3.14 Floor finishes"/>
      <sheetName val="3.15 Ceiling finishes"/>
      <sheetName val="3.16 Fittings"/>
      <sheetName val="3.17 Fittings"/>
      <sheetName val="3.18 Sanitary Appliances"/>
      <sheetName val="3.19 Mechanical Installations"/>
      <sheetName val="3.20 Electrical Installations"/>
      <sheetName val="3.21 Lift Installations"/>
      <sheetName val="3.22 BWIC With Services"/>
      <sheetName val="3.23 Hard surfacing"/>
      <sheetName val="3.24 Soft landscaping"/>
      <sheetName val="3.25 Walls, Fences &amp; Gates"/>
      <sheetName val="3.26 External Fixtures"/>
      <sheetName val="3.27 Drainage"/>
      <sheetName val="3.28 Incoming Services"/>
      <sheetName val="3.29 BWIC External Services"/>
      <sheetName val="4. Main Summary"/>
      <sheetName val="5. Form of Tender"/>
      <sheetName val="A. Register"/>
      <sheetName val="B.2 Specific"/>
      <sheetName val="B.3 Wa-Bonds"/>
      <sheetName val="C. Sub-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ysheet 2.1"/>
      <sheetName val="2.1. People Rat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Ridge2018">
  <a:themeElements>
    <a:clrScheme name="Ridge2018">
      <a:dk1>
        <a:sysClr val="windowText" lastClr="000000"/>
      </a:dk1>
      <a:lt1>
        <a:srgbClr val="FFFFFF"/>
      </a:lt1>
      <a:dk2>
        <a:srgbClr val="008644"/>
      </a:dk2>
      <a:lt2>
        <a:srgbClr val="FFFFFF"/>
      </a:lt2>
      <a:accent1>
        <a:srgbClr val="008644"/>
      </a:accent1>
      <a:accent2>
        <a:srgbClr val="575756"/>
      </a:accent2>
      <a:accent3>
        <a:srgbClr val="007CBB"/>
      </a:accent3>
      <a:accent4>
        <a:srgbClr val="3CBFAE"/>
      </a:accent4>
      <a:accent5>
        <a:srgbClr val="6BABE5"/>
      </a:accent5>
      <a:accent6>
        <a:srgbClr val="CC569A"/>
      </a:accent6>
      <a:hlink>
        <a:srgbClr val="D0D0D0"/>
      </a:hlink>
      <a:folHlink>
        <a:srgbClr val="D0D0D0"/>
      </a:folHlink>
    </a:clrScheme>
    <a:fontScheme name="RIDGE2018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rot="0" spcFirstLastPara="0" vertOverflow="overflow" horzOverflow="overflow" vert="horz" wrap="square" lIns="36000" tIns="36000" rIns="36000" bIns="36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lnSpc>
            <a:spcPts val="1000"/>
          </a:lnSpc>
          <a:defRPr sz="1000" b="0" dirty="0" err="1" smtClean="0">
            <a:effectLst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accent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l">
          <a:lnSpc>
            <a:spcPct val="120000"/>
          </a:lnSpc>
          <a:defRPr sz="1200" b="0" dirty="0">
            <a:solidFill>
              <a:schemeClr val="tx1"/>
            </a:solidFill>
            <a:effectLst/>
            <a:latin typeface="+mn-lt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Ridge2018" id="{462720DC-6D39-4559-B40F-1D776BD34A1B}" vid="{BB7F3C1D-914C-4AC6-BC9C-8F4BE6E189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keen@ridge.co.uk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workbookViewId="0">
      <selection activeCell="E22" sqref="E22"/>
    </sheetView>
  </sheetViews>
  <sheetFormatPr defaultColWidth="9.140625" defaultRowHeight="12.75" x14ac:dyDescent="0.2"/>
  <cols>
    <col min="1" max="2" width="5.7109375" style="1" customWidth="1"/>
    <col min="3" max="3" width="11" style="1" customWidth="1"/>
    <col min="4" max="4" width="5.7109375" style="1" customWidth="1"/>
    <col min="5" max="5" width="53.42578125" style="1" customWidth="1"/>
    <col min="6" max="6" width="5.7109375" style="1" customWidth="1"/>
    <col min="7" max="7" width="5.5703125" style="1" customWidth="1"/>
    <col min="8" max="12" width="9.140625" style="1"/>
    <col min="13" max="13" width="12" style="1" customWidth="1"/>
    <col min="14" max="16384" width="9.140625" style="1"/>
  </cols>
  <sheetData>
    <row r="1" spans="1:13" s="2" customFormat="1" ht="25.5" customHeight="1" x14ac:dyDescent="0.2">
      <c r="A1" s="2" t="s">
        <v>0</v>
      </c>
    </row>
    <row r="2" spans="1:13" s="2" customFormat="1" ht="25.5" customHeight="1" x14ac:dyDescent="0.2">
      <c r="A2" s="14" t="s">
        <v>1</v>
      </c>
    </row>
    <row r="3" spans="1:13" ht="12.75" customHeight="1" x14ac:dyDescent="0.2">
      <c r="A3" s="33"/>
      <c r="B3" s="33"/>
      <c r="C3" s="33"/>
      <c r="D3" s="33"/>
      <c r="E3" s="33"/>
      <c r="F3" s="33"/>
      <c r="G3" s="33"/>
    </row>
    <row r="4" spans="1:13" ht="12.75" customHeight="1" x14ac:dyDescent="0.2">
      <c r="A4" s="33"/>
      <c r="B4" s="3"/>
      <c r="C4" s="4"/>
      <c r="D4" s="4"/>
      <c r="E4" s="4"/>
      <c r="F4" s="5"/>
      <c r="G4" s="33"/>
    </row>
    <row r="5" spans="1:13" ht="25.5" customHeight="1" x14ac:dyDescent="0.2">
      <c r="A5" s="33"/>
      <c r="B5" s="6"/>
      <c r="C5" s="7" t="s">
        <v>2</v>
      </c>
      <c r="D5" s="7"/>
      <c r="E5" s="89" t="s">
        <v>1134</v>
      </c>
      <c r="F5" s="8"/>
      <c r="G5" s="33"/>
    </row>
    <row r="6" spans="1:13" ht="25.5" customHeight="1" x14ac:dyDescent="0.2">
      <c r="A6" s="33"/>
      <c r="B6" s="6"/>
      <c r="C6" s="7" t="s">
        <v>3</v>
      </c>
      <c r="D6" s="7"/>
      <c r="E6" s="34" t="s">
        <v>1008</v>
      </c>
      <c r="F6" s="8"/>
      <c r="G6" s="33"/>
    </row>
    <row r="7" spans="1:13" s="338" customFormat="1" ht="21.75" customHeight="1" x14ac:dyDescent="0.5">
      <c r="A7" s="331"/>
      <c r="B7" s="332"/>
      <c r="C7" s="333" t="s">
        <v>800</v>
      </c>
      <c r="D7" s="334"/>
      <c r="E7" s="34" t="s">
        <v>1009</v>
      </c>
      <c r="G7" s="335"/>
      <c r="H7" s="336"/>
      <c r="I7" s="337"/>
    </row>
    <row r="8" spans="1:13" ht="12.75" customHeight="1" x14ac:dyDescent="0.2">
      <c r="A8" s="33"/>
      <c r="B8" s="6"/>
      <c r="C8" s="7"/>
      <c r="D8" s="7"/>
      <c r="E8" s="7"/>
      <c r="F8" s="8"/>
      <c r="G8" s="33"/>
    </row>
    <row r="9" spans="1:13" ht="25.5" customHeight="1" x14ac:dyDescent="0.2">
      <c r="A9" s="33"/>
      <c r="B9" s="6"/>
      <c r="C9" s="7" t="s">
        <v>5</v>
      </c>
      <c r="D9" s="7"/>
      <c r="E9" s="35">
        <f ca="1">NOW()</f>
        <v>44736.734735416663</v>
      </c>
      <c r="F9" s="8"/>
      <c r="G9" s="33"/>
      <c r="M9" s="508">
        <v>44722</v>
      </c>
    </row>
    <row r="10" spans="1:13" ht="25.5" customHeight="1" x14ac:dyDescent="0.2">
      <c r="A10" s="33"/>
      <c r="B10" s="6"/>
      <c r="C10" s="7" t="s">
        <v>4</v>
      </c>
      <c r="D10" s="7"/>
      <c r="E10" s="36" t="s">
        <v>1143</v>
      </c>
      <c r="F10" s="8"/>
      <c r="G10" s="33"/>
      <c r="M10" s="509" t="s">
        <v>932</v>
      </c>
    </row>
    <row r="11" spans="1:13" x14ac:dyDescent="0.2">
      <c r="A11" s="33"/>
      <c r="B11" s="6"/>
      <c r="C11" s="9"/>
      <c r="D11" s="9"/>
      <c r="E11" s="9"/>
      <c r="F11" s="8"/>
      <c r="G11" s="33"/>
    </row>
    <row r="12" spans="1:13" ht="25.5" customHeight="1" x14ac:dyDescent="0.2">
      <c r="A12" s="33"/>
      <c r="B12" s="6"/>
      <c r="C12" s="7" t="s">
        <v>7</v>
      </c>
      <c r="D12" s="7"/>
      <c r="E12" s="87" t="s">
        <v>6</v>
      </c>
      <c r="F12" s="88"/>
      <c r="G12" s="33"/>
      <c r="H12" s="70"/>
    </row>
    <row r="13" spans="1:13" x14ac:dyDescent="0.2">
      <c r="A13" s="33"/>
      <c r="B13" s="6"/>
      <c r="C13" s="9"/>
      <c r="D13" s="9"/>
      <c r="E13" s="9"/>
      <c r="F13" s="8"/>
      <c r="G13" s="33"/>
    </row>
    <row r="14" spans="1:13" ht="25.5" customHeight="1" x14ac:dyDescent="0.2">
      <c r="A14" s="33"/>
      <c r="B14" s="6"/>
      <c r="C14" s="7" t="s">
        <v>115</v>
      </c>
      <c r="D14" s="7"/>
      <c r="E14" s="35" t="s">
        <v>1010</v>
      </c>
      <c r="F14" s="8"/>
      <c r="G14" s="33"/>
    </row>
    <row r="15" spans="1:13" ht="25.5" customHeight="1" x14ac:dyDescent="0.2">
      <c r="A15" s="33"/>
      <c r="B15" s="6"/>
      <c r="C15" s="7" t="s">
        <v>114</v>
      </c>
      <c r="D15" s="7"/>
      <c r="E15" s="36" t="s">
        <v>116</v>
      </c>
      <c r="F15" s="8"/>
      <c r="G15" s="33"/>
    </row>
    <row r="16" spans="1:13" x14ac:dyDescent="0.2">
      <c r="A16" s="33"/>
      <c r="B16" s="10"/>
      <c r="C16" s="11"/>
      <c r="D16" s="11"/>
      <c r="E16" s="11"/>
      <c r="F16" s="12"/>
      <c r="G16" s="33"/>
    </row>
    <row r="17" spans="1:7" x14ac:dyDescent="0.2">
      <c r="A17" s="33"/>
      <c r="B17" s="33"/>
      <c r="C17" s="33"/>
      <c r="D17" s="33"/>
      <c r="E17" s="33"/>
      <c r="F17" s="33"/>
      <c r="G17" s="33"/>
    </row>
    <row r="18" spans="1:7" s="13" customFormat="1" ht="25.5" customHeight="1" x14ac:dyDescent="0.2">
      <c r="A18" s="45" t="s">
        <v>8</v>
      </c>
      <c r="B18" s="45"/>
      <c r="C18" s="45"/>
      <c r="D18" s="46">
        <v>15</v>
      </c>
      <c r="E18" s="47">
        <v>42510</v>
      </c>
      <c r="F18" s="45"/>
      <c r="G18" s="45"/>
    </row>
    <row r="20" spans="1:7" ht="25.5" customHeight="1" x14ac:dyDescent="0.2">
      <c r="A20" s="48"/>
      <c r="B20" s="48"/>
      <c r="C20" s="48"/>
      <c r="D20" s="48"/>
      <c r="E20" s="48"/>
      <c r="F20" s="48"/>
      <c r="G20" s="49" t="s">
        <v>9</v>
      </c>
    </row>
    <row r="22" spans="1:7" x14ac:dyDescent="0.2">
      <c r="A22" s="24" t="s">
        <v>66</v>
      </c>
    </row>
    <row r="24" spans="1:7" x14ac:dyDescent="0.2">
      <c r="A24" s="1" t="s">
        <v>10</v>
      </c>
      <c r="B24" s="1" t="s">
        <v>11</v>
      </c>
    </row>
    <row r="25" spans="1:7" x14ac:dyDescent="0.2">
      <c r="A25" s="1" t="s">
        <v>10</v>
      </c>
      <c r="B25" s="1" t="s">
        <v>12</v>
      </c>
    </row>
    <row r="26" spans="1:7" x14ac:dyDescent="0.2">
      <c r="A26" s="1" t="s">
        <v>10</v>
      </c>
      <c r="B26" s="1" t="s">
        <v>13</v>
      </c>
    </row>
    <row r="28" spans="1:7" x14ac:dyDescent="0.2">
      <c r="A28" s="1" t="s">
        <v>10</v>
      </c>
      <c r="B28" s="1" t="s">
        <v>14</v>
      </c>
    </row>
    <row r="30" spans="1:7" x14ac:dyDescent="0.2">
      <c r="B30" s="1" t="s">
        <v>10</v>
      </c>
      <c r="C30" s="1" t="s">
        <v>15</v>
      </c>
    </row>
    <row r="31" spans="1:7" x14ac:dyDescent="0.2">
      <c r="B31" s="1" t="s">
        <v>10</v>
      </c>
      <c r="C31" s="1" t="s">
        <v>16</v>
      </c>
    </row>
    <row r="32" spans="1:7" x14ac:dyDescent="0.2">
      <c r="B32" s="1" t="s">
        <v>10</v>
      </c>
      <c r="C32" s="1" t="s">
        <v>17</v>
      </c>
    </row>
    <row r="34" spans="1:8" x14ac:dyDescent="0.2">
      <c r="A34" s="1" t="s">
        <v>10</v>
      </c>
      <c r="B34" s="1" t="s">
        <v>18</v>
      </c>
    </row>
    <row r="35" spans="1:8" x14ac:dyDescent="0.2">
      <c r="A35" s="1" t="s">
        <v>10</v>
      </c>
      <c r="B35" s="1" t="s">
        <v>19</v>
      </c>
    </row>
    <row r="36" spans="1:8" x14ac:dyDescent="0.2">
      <c r="B36" s="1" t="s">
        <v>20</v>
      </c>
    </row>
    <row r="37" spans="1:8" x14ac:dyDescent="0.2">
      <c r="A37" s="1" t="s">
        <v>10</v>
      </c>
      <c r="B37" s="1" t="s">
        <v>21</v>
      </c>
    </row>
    <row r="38" spans="1:8" x14ac:dyDescent="0.2">
      <c r="A38" s="1" t="s">
        <v>10</v>
      </c>
      <c r="B38" s="1" t="s">
        <v>22</v>
      </c>
    </row>
    <row r="40" spans="1:8" x14ac:dyDescent="0.2">
      <c r="A40" s="1" t="s">
        <v>10</v>
      </c>
      <c r="B40" s="1" t="s">
        <v>23</v>
      </c>
    </row>
    <row r="42" spans="1:8" x14ac:dyDescent="0.2">
      <c r="B42" s="1" t="s">
        <v>24</v>
      </c>
      <c r="C42" s="1" t="s">
        <v>25</v>
      </c>
      <c r="D42" s="1" t="s">
        <v>26</v>
      </c>
      <c r="E42" s="1" t="s">
        <v>27</v>
      </c>
      <c r="F42" s="1" t="s">
        <v>28</v>
      </c>
      <c r="G42" s="1" t="s">
        <v>78</v>
      </c>
    </row>
    <row r="43" spans="1:8" x14ac:dyDescent="0.2">
      <c r="B43" s="1" t="s">
        <v>29</v>
      </c>
      <c r="C43" s="1" t="s">
        <v>30</v>
      </c>
      <c r="D43" s="1" t="s">
        <v>31</v>
      </c>
      <c r="E43" s="1" t="s">
        <v>95</v>
      </c>
      <c r="F43" s="1" t="s">
        <v>32</v>
      </c>
      <c r="G43" s="1" t="s">
        <v>33</v>
      </c>
      <c r="H43" s="1" t="s">
        <v>79</v>
      </c>
    </row>
    <row r="44" spans="1:8" x14ac:dyDescent="0.2">
      <c r="B44" s="1" t="s">
        <v>96</v>
      </c>
      <c r="C44" s="1" t="s">
        <v>97</v>
      </c>
      <c r="D44" s="1" t="s">
        <v>98</v>
      </c>
      <c r="E44" s="1" t="s">
        <v>99</v>
      </c>
      <c r="F44" s="1" t="s">
        <v>100</v>
      </c>
      <c r="G44" s="1" t="s">
        <v>101</v>
      </c>
    </row>
    <row r="45" spans="1:8" x14ac:dyDescent="0.2">
      <c r="B45" s="1" t="s">
        <v>34</v>
      </c>
      <c r="C45" s="1" t="s">
        <v>35</v>
      </c>
      <c r="D45" s="1" t="s">
        <v>36</v>
      </c>
      <c r="E45" s="1" t="s">
        <v>37</v>
      </c>
      <c r="F45" s="1" t="s">
        <v>38</v>
      </c>
      <c r="G45" s="1" t="s">
        <v>39</v>
      </c>
      <c r="H45" s="1" t="s">
        <v>80</v>
      </c>
    </row>
    <row r="46" spans="1:8" x14ac:dyDescent="0.2"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44</v>
      </c>
      <c r="G46" s="1" t="s">
        <v>102</v>
      </c>
      <c r="H46" s="1" t="s">
        <v>81</v>
      </c>
    </row>
    <row r="47" spans="1:8" x14ac:dyDescent="0.2">
      <c r="B47" s="1" t="s">
        <v>45</v>
      </c>
      <c r="C47" s="1" t="s">
        <v>103</v>
      </c>
      <c r="D47" s="1" t="s">
        <v>104</v>
      </c>
      <c r="E47" s="1" t="s">
        <v>46</v>
      </c>
      <c r="F47" s="1" t="s">
        <v>47</v>
      </c>
      <c r="G47" s="1" t="s">
        <v>105</v>
      </c>
    </row>
    <row r="48" spans="1:8" x14ac:dyDescent="0.2">
      <c r="B48" s="1" t="s">
        <v>6</v>
      </c>
      <c r="C48" s="1" t="s">
        <v>50</v>
      </c>
      <c r="D48" s="1" t="s">
        <v>51</v>
      </c>
      <c r="E48" s="1" t="s">
        <v>52</v>
      </c>
      <c r="F48" s="1" t="s">
        <v>53</v>
      </c>
      <c r="G48" s="1" t="s">
        <v>54</v>
      </c>
      <c r="H48" s="1" t="s">
        <v>82</v>
      </c>
    </row>
    <row r="49" spans="2:8" x14ac:dyDescent="0.2">
      <c r="B49" s="1" t="s">
        <v>48</v>
      </c>
      <c r="C49" s="1" t="s">
        <v>106</v>
      </c>
      <c r="D49" s="1" t="s">
        <v>107</v>
      </c>
      <c r="E49" s="1" t="s">
        <v>49</v>
      </c>
      <c r="F49" s="1" t="s">
        <v>108</v>
      </c>
      <c r="G49" s="1" t="s">
        <v>109</v>
      </c>
    </row>
    <row r="50" spans="2:8" x14ac:dyDescent="0.2">
      <c r="B50" s="1" t="s">
        <v>55</v>
      </c>
      <c r="C50" s="1" t="s">
        <v>56</v>
      </c>
      <c r="D50" s="1" t="s">
        <v>57</v>
      </c>
      <c r="E50" s="1" t="s">
        <v>58</v>
      </c>
      <c r="F50" s="1" t="s">
        <v>59</v>
      </c>
      <c r="G50" s="1" t="s">
        <v>60</v>
      </c>
      <c r="H50" s="1" t="s">
        <v>83</v>
      </c>
    </row>
    <row r="51" spans="2:8" x14ac:dyDescent="0.2">
      <c r="B51" s="1" t="s">
        <v>61</v>
      </c>
      <c r="C51" s="1" t="s">
        <v>110</v>
      </c>
      <c r="D51" s="1" t="s">
        <v>111</v>
      </c>
      <c r="E51" s="1" t="s">
        <v>62</v>
      </c>
      <c r="F51" s="1" t="s">
        <v>112</v>
      </c>
      <c r="G51" s="1" t="s">
        <v>113</v>
      </c>
    </row>
  </sheetData>
  <dataValidations count="1">
    <dataValidation type="list" allowBlank="1" showInputMessage="1" showErrorMessage="1" sqref="E12" xr:uid="{00000000-0002-0000-0000-000000000000}">
      <formula1>$B$42:$B$51</formula1>
    </dataValidation>
  </dataValidations>
  <pageMargins left="0.59055118110236227" right="0.59055118110236227" top="0.39370078740157483" bottom="0.39370078740157483" header="0.39370078740157483" footer="0.19685039370078741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5"/>
  <sheetViews>
    <sheetView workbookViewId="0"/>
  </sheetViews>
  <sheetFormatPr defaultColWidth="9.140625" defaultRowHeight="12.75" x14ac:dyDescent="0.2"/>
  <cols>
    <col min="1" max="1" width="21.7109375" style="18" customWidth="1"/>
    <col min="2" max="3" width="35.5703125" style="18" customWidth="1"/>
    <col min="4" max="4" width="16.7109375" style="18" customWidth="1"/>
    <col min="5" max="5" width="10.85546875" style="18" customWidth="1"/>
    <col min="6" max="6" width="5.7109375" style="18" customWidth="1"/>
    <col min="7" max="7" width="10.85546875" style="20" customWidth="1"/>
    <col min="8" max="8" width="13.85546875" style="18" customWidth="1"/>
    <col min="9" max="16384" width="9.140625" style="18"/>
  </cols>
  <sheetData>
    <row r="1" spans="2:7" ht="312" customHeight="1" x14ac:dyDescent="0.2"/>
    <row r="2" spans="2:7" ht="90" customHeight="1" x14ac:dyDescent="0.2">
      <c r="B2" s="37" t="s">
        <v>67</v>
      </c>
    </row>
    <row r="3" spans="2:7" ht="17.25" customHeight="1" x14ac:dyDescent="0.2"/>
    <row r="4" spans="2:7" ht="25.5" customHeight="1" x14ac:dyDescent="0.2">
      <c r="B4" s="16" t="str">
        <f>Setup!E5</f>
        <v>1ST STAGE TENDER DOCUMENT</v>
      </c>
    </row>
    <row r="5" spans="2:7" ht="25.5" customHeight="1" x14ac:dyDescent="0.2">
      <c r="B5" s="15" t="str">
        <f>Setup!E6</f>
        <v>New Sports and Community Pavilion, Edmonds Park, Didcot</v>
      </c>
    </row>
    <row r="6" spans="2:7" ht="25.5" customHeight="1" x14ac:dyDescent="0.2">
      <c r="B6" s="27">
        <f ca="1">Setup!E9</f>
        <v>44736.734735416663</v>
      </c>
    </row>
    <row r="7" spans="2:7" ht="26.25" customHeight="1" x14ac:dyDescent="0.2">
      <c r="B7" s="28" t="str">
        <f>Setup!E10</f>
        <v>Version 2</v>
      </c>
    </row>
    <row r="8" spans="2:7" ht="17.25" customHeight="1" x14ac:dyDescent="0.2"/>
    <row r="9" spans="2:7" s="19" customFormat="1" ht="17.25" customHeight="1" x14ac:dyDescent="0.2">
      <c r="B9" s="29" t="s">
        <v>68</v>
      </c>
      <c r="C9" s="30" t="s">
        <v>76</v>
      </c>
      <c r="G9" s="25"/>
    </row>
    <row r="10" spans="2:7" s="19" customFormat="1" ht="17.25" customHeight="1" x14ac:dyDescent="0.2">
      <c r="B10" s="26" t="s">
        <v>69</v>
      </c>
      <c r="C10" s="31" t="s">
        <v>77</v>
      </c>
      <c r="G10" s="25"/>
    </row>
    <row r="11" spans="2:7" s="19" customFormat="1" ht="17.25" customHeight="1" x14ac:dyDescent="0.2">
      <c r="B11" s="19" t="s">
        <v>70</v>
      </c>
      <c r="C11" s="32" t="str">
        <f>VLOOKUP(Setup!$E$12,Setup!$B$42:$H$51,2,FALSE)</f>
        <v xml:space="preserve">The Cowyards </v>
      </c>
      <c r="G11" s="25"/>
    </row>
    <row r="12" spans="2:7" s="19" customFormat="1" ht="17.25" customHeight="1" x14ac:dyDescent="0.2">
      <c r="B12" s="19" t="s">
        <v>71</v>
      </c>
      <c r="C12" s="32" t="str">
        <f>VLOOKUP(Setup!$E$12,Setup!$B$42:$H$51,3,FALSE)</f>
        <v>Blenheim Park</v>
      </c>
      <c r="G12" s="25"/>
    </row>
    <row r="13" spans="2:7" s="19" customFormat="1" ht="17.25" customHeight="1" x14ac:dyDescent="0.2">
      <c r="B13" s="19" t="s">
        <v>72</v>
      </c>
      <c r="C13" s="32" t="str">
        <f>VLOOKUP(Setup!$E$12,Setup!$B$42:$H$51,4,FALSE)</f>
        <v>Oxford Road</v>
      </c>
      <c r="G13" s="25"/>
    </row>
    <row r="14" spans="2:7" s="19" customFormat="1" ht="17.25" customHeight="1" x14ac:dyDescent="0.2">
      <c r="B14" s="19" t="s">
        <v>73</v>
      </c>
      <c r="C14" s="32" t="str">
        <f>VLOOKUP(Setup!$E$12,Setup!$B$42:$H$51,5,FALSE)</f>
        <v xml:space="preserve">Woodstock </v>
      </c>
      <c r="G14" s="25"/>
    </row>
    <row r="15" spans="2:7" s="19" customFormat="1" ht="17.25" customHeight="1" x14ac:dyDescent="0.2">
      <c r="B15" s="19" t="s">
        <v>74</v>
      </c>
      <c r="C15" s="32" t="str">
        <f>VLOOKUP(Setup!$E$12,Setup!$B$42:$H$51,6,FALSE)</f>
        <v>OX20 1QR</v>
      </c>
      <c r="G15" s="25"/>
    </row>
    <row r="16" spans="2:7" s="19" customFormat="1" ht="17.25" customHeight="1" x14ac:dyDescent="0.2">
      <c r="B16" s="19" t="s">
        <v>75</v>
      </c>
      <c r="C16" s="32" t="str">
        <f>VLOOKUP(Setup!$E$12,Setup!$B$42:$H$51,7,FALSE)</f>
        <v xml:space="preserve">Tel: 01993 815000 </v>
      </c>
      <c r="G16" s="25"/>
    </row>
    <row r="17" spans="3:7" s="19" customFormat="1" ht="17.25" customHeight="1" x14ac:dyDescent="0.2">
      <c r="C17" s="32"/>
      <c r="G17" s="25"/>
    </row>
    <row r="18" spans="3:7" s="19" customFormat="1" ht="17.25" customHeight="1" x14ac:dyDescent="0.2">
      <c r="G18" s="25"/>
    </row>
    <row r="19" spans="3:7" s="19" customFormat="1" ht="17.25" customHeight="1" x14ac:dyDescent="0.2">
      <c r="G19" s="25"/>
    </row>
    <row r="20" spans="3:7" s="19" customFormat="1" ht="17.25" customHeight="1" x14ac:dyDescent="0.2">
      <c r="G20" s="25"/>
    </row>
    <row r="21" spans="3:7" s="19" customFormat="1" ht="17.25" customHeight="1" x14ac:dyDescent="0.2">
      <c r="G21" s="25"/>
    </row>
    <row r="22" spans="3:7" s="19" customFormat="1" ht="17.25" customHeight="1" x14ac:dyDescent="0.2">
      <c r="G22" s="25"/>
    </row>
    <row r="23" spans="3:7" s="19" customFormat="1" ht="17.25" customHeight="1" x14ac:dyDescent="0.2">
      <c r="G23" s="25"/>
    </row>
    <row r="24" spans="3:7" s="19" customFormat="1" ht="17.25" customHeight="1" x14ac:dyDescent="0.2">
      <c r="G24" s="25"/>
    </row>
    <row r="25" spans="3:7" ht="17.25" customHeight="1" x14ac:dyDescent="0.2"/>
  </sheetData>
  <pageMargins left="0" right="0" top="0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CCB1-5C04-41B8-B512-CF87082FAC6E}">
  <sheetPr>
    <tabColor rgb="FF92D050"/>
  </sheetPr>
  <dimension ref="A20:C52"/>
  <sheetViews>
    <sheetView tabSelected="1" topLeftCell="A28" workbookViewId="0">
      <selection activeCell="E50" sqref="E50"/>
    </sheetView>
  </sheetViews>
  <sheetFormatPr defaultColWidth="9.140625" defaultRowHeight="18" x14ac:dyDescent="0.2"/>
  <cols>
    <col min="1" max="1" width="33.7109375" style="324" customWidth="1"/>
    <col min="2" max="2" width="39.85546875" style="324" customWidth="1"/>
    <col min="3" max="3" width="33.7109375" style="324" customWidth="1"/>
    <col min="4" max="16384" width="9.140625" style="324"/>
  </cols>
  <sheetData>
    <row r="20" spans="1:3" ht="27" customHeight="1" x14ac:dyDescent="0.2">
      <c r="A20" s="323"/>
      <c r="B20" s="323"/>
      <c r="C20" s="323"/>
    </row>
    <row r="21" spans="1:3" x14ac:dyDescent="0.2">
      <c r="A21" s="323"/>
      <c r="B21" s="323"/>
      <c r="C21" s="323"/>
    </row>
    <row r="22" spans="1:3" x14ac:dyDescent="0.2">
      <c r="A22" s="323"/>
      <c r="B22" s="323"/>
      <c r="C22" s="323"/>
    </row>
    <row r="23" spans="1:3" x14ac:dyDescent="0.2">
      <c r="A23" s="325"/>
      <c r="B23" s="325"/>
      <c r="C23" s="325"/>
    </row>
    <row r="24" spans="1:3" x14ac:dyDescent="0.2">
      <c r="A24" s="325"/>
      <c r="B24" s="325"/>
      <c r="C24" s="325"/>
    </row>
    <row r="25" spans="1:3" ht="18" customHeight="1" x14ac:dyDescent="0.2">
      <c r="A25" s="325"/>
      <c r="B25" s="325"/>
      <c r="C25" s="325"/>
    </row>
    <row r="26" spans="1:3" ht="18" customHeight="1" x14ac:dyDescent="0.2">
      <c r="A26" s="325"/>
      <c r="B26" s="325"/>
      <c r="C26" s="325"/>
    </row>
    <row r="27" spans="1:3" ht="18" customHeight="1" x14ac:dyDescent="0.2">
      <c r="A27" s="325"/>
      <c r="B27" s="325"/>
      <c r="C27" s="325"/>
    </row>
    <row r="28" spans="1:3" ht="18" customHeight="1" x14ac:dyDescent="0.2">
      <c r="A28" s="325"/>
      <c r="B28" s="325"/>
      <c r="C28" s="325"/>
    </row>
    <row r="29" spans="1:3" ht="18" customHeight="1" x14ac:dyDescent="0.2">
      <c r="A29" s="325"/>
      <c r="B29" s="325"/>
      <c r="C29" s="325"/>
    </row>
    <row r="30" spans="1:3" ht="18" customHeight="1" x14ac:dyDescent="0.2">
      <c r="A30" s="325"/>
      <c r="B30" s="325"/>
      <c r="C30" s="325"/>
    </row>
    <row r="31" spans="1:3" ht="18" customHeight="1" x14ac:dyDescent="0.2">
      <c r="A31" s="325"/>
      <c r="B31" s="325"/>
      <c r="C31" s="325"/>
    </row>
    <row r="32" spans="1:3" ht="18" customHeight="1" x14ac:dyDescent="0.2">
      <c r="A32" s="325"/>
      <c r="B32" s="325"/>
      <c r="C32" s="325"/>
    </row>
    <row r="33" spans="1:3" ht="18" customHeight="1" x14ac:dyDescent="0.2">
      <c r="A33" s="325"/>
      <c r="B33" s="325"/>
      <c r="C33" s="325"/>
    </row>
    <row r="34" spans="1:3" ht="18" customHeight="1" x14ac:dyDescent="0.2">
      <c r="A34" s="325"/>
      <c r="B34" s="325"/>
      <c r="C34" s="325"/>
    </row>
    <row r="35" spans="1:3" ht="18" customHeight="1" x14ac:dyDescent="0.2">
      <c r="A35" s="325"/>
      <c r="B35" s="325"/>
      <c r="C35" s="325"/>
    </row>
    <row r="36" spans="1:3" ht="18" customHeight="1" x14ac:dyDescent="0.2">
      <c r="A36" s="325"/>
      <c r="B36" s="325"/>
      <c r="C36" s="325"/>
    </row>
    <row r="37" spans="1:3" ht="18" customHeight="1" x14ac:dyDescent="0.2">
      <c r="A37" s="325"/>
      <c r="B37" s="325"/>
      <c r="C37" s="325"/>
    </row>
    <row r="38" spans="1:3" ht="18" customHeight="1" x14ac:dyDescent="0.35">
      <c r="A38" s="325"/>
      <c r="B38" s="326" t="str">
        <f>Setup!E5</f>
        <v>1ST STAGE TENDER DOCUMENT</v>
      </c>
      <c r="C38" s="325"/>
    </row>
    <row r="39" spans="1:3" ht="18" customHeight="1" x14ac:dyDescent="0.35">
      <c r="A39" s="325"/>
      <c r="B39" s="326" t="str">
        <f>Setup!E6</f>
        <v>New Sports and Community Pavilion, Edmonds Park, Didcot</v>
      </c>
      <c r="C39" s="325"/>
    </row>
    <row r="40" spans="1:3" ht="18" customHeight="1" x14ac:dyDescent="0.35">
      <c r="A40" s="325"/>
      <c r="B40" s="327"/>
      <c r="C40" s="325"/>
    </row>
    <row r="41" spans="1:3" ht="18" customHeight="1" x14ac:dyDescent="0.35">
      <c r="A41" s="325"/>
      <c r="B41" s="327"/>
      <c r="C41" s="325"/>
    </row>
    <row r="42" spans="1:3" ht="18" customHeight="1" x14ac:dyDescent="0.35">
      <c r="A42" s="325"/>
      <c r="B42" s="326" t="str">
        <f>Setup!E7</f>
        <v xml:space="preserve">Didcot Town Council </v>
      </c>
      <c r="C42" s="325"/>
    </row>
    <row r="43" spans="1:3" ht="18" customHeight="1" x14ac:dyDescent="0.35">
      <c r="A43" s="325"/>
      <c r="B43" s="327">
        <f ca="1">Setup!E9</f>
        <v>44736.734735416663</v>
      </c>
      <c r="C43" s="325"/>
    </row>
    <row r="44" spans="1:3" ht="18" customHeight="1" x14ac:dyDescent="0.2">
      <c r="A44" s="325"/>
      <c r="B44" s="325"/>
      <c r="C44" s="325"/>
    </row>
    <row r="45" spans="1:3" ht="18" customHeight="1" x14ac:dyDescent="0.2">
      <c r="A45" s="325"/>
      <c r="B45" s="325"/>
      <c r="C45" s="325"/>
    </row>
    <row r="46" spans="1:3" ht="18" customHeight="1" x14ac:dyDescent="0.2">
      <c r="A46" s="325"/>
      <c r="B46" s="325"/>
      <c r="C46" s="325"/>
    </row>
    <row r="47" spans="1:3" ht="39" customHeight="1" x14ac:dyDescent="0.2">
      <c r="A47" s="325"/>
      <c r="B47" s="325"/>
      <c r="C47" s="325"/>
    </row>
    <row r="48" spans="1:3" s="328" customFormat="1" ht="14.25" x14ac:dyDescent="0.2"/>
    <row r="49" spans="1:2" s="328" customFormat="1" ht="14.25" x14ac:dyDescent="0.2"/>
    <row r="50" spans="1:2" s="328" customFormat="1" ht="130.5" customHeight="1" x14ac:dyDescent="0.2"/>
    <row r="51" spans="1:2" s="328" customFormat="1" ht="20.25" x14ac:dyDescent="0.35">
      <c r="A51" s="329"/>
      <c r="B51" s="330"/>
    </row>
    <row r="52" spans="1:2" s="328" customFormat="1" ht="14.25" x14ac:dyDescent="0.2"/>
  </sheetData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3C73-F26E-450A-AFA6-47439C634A55}">
  <sheetPr>
    <tabColor rgb="FF92D050"/>
  </sheetPr>
  <dimension ref="A1:E37"/>
  <sheetViews>
    <sheetView topLeftCell="A7" workbookViewId="0">
      <selection activeCell="E50" sqref="E50"/>
    </sheetView>
  </sheetViews>
  <sheetFormatPr defaultColWidth="9.140625" defaultRowHeight="12.75" x14ac:dyDescent="0.2"/>
  <cols>
    <col min="1" max="1" width="29.28515625" style="345" customWidth="1"/>
    <col min="2" max="2" width="10.140625" style="346" customWidth="1"/>
    <col min="3" max="3" width="27.7109375" style="346" customWidth="1"/>
    <col min="4" max="4" width="9.140625" style="346"/>
    <col min="5" max="5" width="13" style="346" customWidth="1"/>
    <col min="6" max="16384" width="9.140625" style="346"/>
  </cols>
  <sheetData>
    <row r="1" spans="1:5" s="148" customFormat="1" ht="21" customHeight="1" x14ac:dyDescent="0.2">
      <c r="A1" s="148" t="str">
        <f>Setup!E5</f>
        <v>1ST STAGE TENDER DOCUMENT</v>
      </c>
    </row>
    <row r="2" spans="1:5" s="149" customFormat="1" ht="21" customHeight="1" x14ac:dyDescent="0.2">
      <c r="A2" s="149" t="str">
        <f>Setup!E6</f>
        <v>New Sports and Community Pavilion, Edmonds Park, Didcot</v>
      </c>
    </row>
    <row r="3" spans="1:5" s="148" customFormat="1" ht="21" customHeight="1" x14ac:dyDescent="0.2"/>
    <row r="4" spans="1:5" s="339" customFormat="1" ht="28.5" customHeight="1" x14ac:dyDescent="0.2"/>
    <row r="5" spans="1:5" s="339" customFormat="1" ht="28.5" customHeight="1" x14ac:dyDescent="0.2">
      <c r="B5"/>
    </row>
    <row r="6" spans="1:5" s="341" customFormat="1" ht="28.5" customHeight="1" x14ac:dyDescent="0.2">
      <c r="A6" s="340"/>
    </row>
    <row r="7" spans="1:5" s="343" customFormat="1" ht="28.5" customHeight="1" x14ac:dyDescent="0.2">
      <c r="A7" s="342"/>
      <c r="E7" s="344"/>
    </row>
    <row r="8" spans="1:5" ht="28.5" customHeight="1" x14ac:dyDescent="0.2"/>
    <row r="9" spans="1:5" s="328" customFormat="1" ht="14.25" customHeight="1" x14ac:dyDescent="0.2"/>
    <row r="10" spans="1:5" ht="18" customHeight="1" x14ac:dyDescent="0.2">
      <c r="A10" s="593" t="str">
        <f>Setup!E6</f>
        <v>New Sports and Community Pavilion, Edmonds Park, Didcot</v>
      </c>
      <c r="B10" s="593"/>
      <c r="C10" s="593"/>
    </row>
    <row r="11" spans="1:5" ht="18" customHeight="1" x14ac:dyDescent="0.2">
      <c r="A11" s="593"/>
      <c r="B11" s="593"/>
      <c r="C11" s="593"/>
    </row>
    <row r="12" spans="1:5" ht="28.5" customHeight="1" x14ac:dyDescent="0.2">
      <c r="A12" s="347" t="str">
        <f>Setup!E7</f>
        <v xml:space="preserve">Didcot Town Council </v>
      </c>
    </row>
    <row r="13" spans="1:5" ht="28.5" customHeight="1" x14ac:dyDescent="0.2">
      <c r="A13" s="594">
        <f ca="1">Setup!E9</f>
        <v>44736.734735416663</v>
      </c>
      <c r="B13" s="594"/>
      <c r="C13" s="594"/>
    </row>
    <row r="14" spans="1:5" s="328" customFormat="1" ht="14.25" customHeight="1" x14ac:dyDescent="0.2"/>
    <row r="15" spans="1:5" s="149" customFormat="1" ht="29.25" customHeight="1" x14ac:dyDescent="0.2">
      <c r="A15" s="595" t="s">
        <v>801</v>
      </c>
      <c r="B15" s="595"/>
      <c r="C15" s="595"/>
    </row>
    <row r="16" spans="1:5" s="328" customFormat="1" ht="14.25" customHeight="1" x14ac:dyDescent="0.2">
      <c r="A16" s="596" t="str">
        <f>Setup!E7</f>
        <v xml:space="preserve">Didcot Town Council </v>
      </c>
      <c r="B16" s="596"/>
      <c r="C16" s="596"/>
    </row>
    <row r="17" spans="1:3" s="328" customFormat="1" ht="14.25" customHeight="1" x14ac:dyDescent="0.2">
      <c r="A17" s="431" t="s">
        <v>1361</v>
      </c>
      <c r="B17" s="431"/>
      <c r="C17" s="431"/>
    </row>
    <row r="18" spans="1:3" s="328" customFormat="1" ht="14.25" customHeight="1" x14ac:dyDescent="0.2">
      <c r="A18" s="431" t="s">
        <v>1011</v>
      </c>
      <c r="B18" s="431"/>
      <c r="C18" s="431"/>
    </row>
    <row r="19" spans="1:3" s="328" customFormat="1" ht="14.25" customHeight="1" x14ac:dyDescent="0.2">
      <c r="A19" s="431" t="s">
        <v>1012</v>
      </c>
      <c r="B19" s="431"/>
      <c r="C19" s="431"/>
    </row>
    <row r="20" spans="1:3" s="328" customFormat="1" ht="14.25" customHeight="1" x14ac:dyDescent="0.2">
      <c r="A20" s="431" t="s">
        <v>1013</v>
      </c>
      <c r="B20" s="431"/>
      <c r="C20" s="431"/>
    </row>
    <row r="21" spans="1:3" s="328" customFormat="1" ht="14.25" customHeight="1" x14ac:dyDescent="0.2">
      <c r="A21" s="431" t="s">
        <v>1014</v>
      </c>
      <c r="B21" s="431"/>
      <c r="C21" s="431"/>
    </row>
    <row r="22" spans="1:3" s="328" customFormat="1" ht="14.25" customHeight="1" x14ac:dyDescent="0.2">
      <c r="A22" s="431"/>
      <c r="B22" s="431"/>
      <c r="C22" s="431"/>
    </row>
    <row r="23" spans="1:3" s="149" customFormat="1" ht="28.5" customHeight="1" x14ac:dyDescent="0.2">
      <c r="A23" s="149" t="s">
        <v>76</v>
      </c>
      <c r="C23" s="149" t="s">
        <v>802</v>
      </c>
    </row>
    <row r="24" spans="1:3" s="328" customFormat="1" ht="14.25" customHeight="1" x14ac:dyDescent="0.2">
      <c r="A24" s="328" t="s">
        <v>77</v>
      </c>
      <c r="C24" s="328" t="s">
        <v>1015</v>
      </c>
    </row>
    <row r="25" spans="1:3" s="328" customFormat="1" ht="14.25" customHeight="1" x14ac:dyDescent="0.2">
      <c r="A25" s="328" t="s">
        <v>50</v>
      </c>
      <c r="C25" s="328" t="s">
        <v>1016</v>
      </c>
    </row>
    <row r="26" spans="1:3" s="328" customFormat="1" ht="14.25" customHeight="1" x14ac:dyDescent="0.2">
      <c r="A26" s="328" t="s">
        <v>51</v>
      </c>
      <c r="C26" s="328" t="s">
        <v>1017</v>
      </c>
    </row>
    <row r="27" spans="1:3" s="328" customFormat="1" ht="14.25" customHeight="1" x14ac:dyDescent="0.2">
      <c r="A27" s="328" t="s">
        <v>52</v>
      </c>
      <c r="C27" s="432" t="s">
        <v>1018</v>
      </c>
    </row>
    <row r="28" spans="1:3" s="328" customFormat="1" ht="14.25" customHeight="1" x14ac:dyDescent="0.2">
      <c r="A28" s="328" t="s">
        <v>53</v>
      </c>
    </row>
    <row r="29" spans="1:3" s="328" customFormat="1" ht="14.25" customHeight="1" x14ac:dyDescent="0.2">
      <c r="A29" s="328" t="s">
        <v>54</v>
      </c>
    </row>
    <row r="30" spans="1:3" s="328" customFormat="1" ht="14.25" customHeight="1" x14ac:dyDescent="0.2">
      <c r="A30" s="328" t="s">
        <v>82</v>
      </c>
    </row>
    <row r="31" spans="1:3" s="328" customFormat="1" ht="14.25" customHeight="1" x14ac:dyDescent="0.2"/>
    <row r="32" spans="1:3" s="149" customFormat="1" ht="28.5" customHeight="1" x14ac:dyDescent="0.2"/>
    <row r="33" spans="2:2" s="328" customFormat="1" ht="14.25" customHeight="1" x14ac:dyDescent="0.2">
      <c r="B33" s="348"/>
    </row>
    <row r="34" spans="2:2" s="328" customFormat="1" ht="14.25" customHeight="1" x14ac:dyDescent="0.2"/>
    <row r="35" spans="2:2" s="328" customFormat="1" ht="14.25" customHeight="1" x14ac:dyDescent="0.2"/>
    <row r="36" spans="2:2" s="328" customFormat="1" ht="14.25" customHeight="1" x14ac:dyDescent="0.2">
      <c r="B36" s="349"/>
    </row>
    <row r="37" spans="2:2" s="328" customFormat="1" ht="14.25" customHeight="1" x14ac:dyDescent="0.2"/>
  </sheetData>
  <mergeCells count="4">
    <mergeCell ref="A10:C11"/>
    <mergeCell ref="A13:C13"/>
    <mergeCell ref="A15:C15"/>
    <mergeCell ref="A16:C16"/>
  </mergeCells>
  <hyperlinks>
    <hyperlink ref="C27" r:id="rId1" xr:uid="{28BE620D-62E7-4109-A460-2D482745A4AC}"/>
  </hyperlinks>
  <pageMargins left="0.59055118110236227" right="0.59055118110236227" top="0.43307086614173229" bottom="0.43307086614173229" header="0.39370078740157483" footer="0.19685039370078741"/>
  <pageSetup paperSize="9" orientation="portrait" r:id="rId2"/>
  <headerFooter>
    <oddHeader>&amp;R&amp;G</oddHeader>
    <oddFooter xml:space="preserve">&amp;L&amp;6
&amp;C&amp;K03+000
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87"/>
  <sheetViews>
    <sheetView view="pageBreakPreview" topLeftCell="A68" zoomScale="78" zoomScaleNormal="100" zoomScaleSheetLayoutView="78" workbookViewId="0">
      <selection activeCell="G87" sqref="G56:G87"/>
    </sheetView>
  </sheetViews>
  <sheetFormatPr defaultColWidth="9.140625" defaultRowHeight="12.75" x14ac:dyDescent="0.2"/>
  <cols>
    <col min="1" max="2" width="10.7109375" style="18" customWidth="1"/>
    <col min="3" max="3" width="43.85546875" style="18" customWidth="1"/>
    <col min="4" max="5" width="13.7109375" style="18" customWidth="1"/>
    <col min="6" max="16384" width="9.140625" style="18"/>
  </cols>
  <sheetData>
    <row r="1" spans="1:5" s="148" customFormat="1" ht="21" customHeight="1" x14ac:dyDescent="0.2">
      <c r="A1" s="484" t="str">
        <f>Setup!E5</f>
        <v>1ST STAGE TENDER DOCUMENT</v>
      </c>
    </row>
    <row r="2" spans="1:5" s="149" customFormat="1" ht="21" customHeight="1" x14ac:dyDescent="0.2">
      <c r="A2" s="485" t="str">
        <f>Setup!E6</f>
        <v>New Sports and Community Pavilion, Edmonds Park, Didcot</v>
      </c>
    </row>
    <row r="3" spans="1:5" s="149" customFormat="1" ht="21" customHeight="1" x14ac:dyDescent="0.2"/>
    <row r="4" spans="1:5" s="148" customFormat="1" ht="21" customHeight="1" x14ac:dyDescent="0.2">
      <c r="A4" s="484" t="s">
        <v>84</v>
      </c>
      <c r="B4" s="484"/>
      <c r="C4" s="484"/>
    </row>
    <row r="5" spans="1:5" s="22" customFormat="1" ht="25.5" customHeight="1" x14ac:dyDescent="0.2">
      <c r="A5" s="486" t="s">
        <v>85</v>
      </c>
      <c r="B5" s="487"/>
      <c r="C5" s="487" t="str">
        <f>A2</f>
        <v>New Sports and Community Pavilion, Edmonds Park, Didcot</v>
      </c>
    </row>
    <row r="6" spans="1:5" s="22" customFormat="1" ht="25.5" customHeight="1" x14ac:dyDescent="0.2">
      <c r="A6" s="486" t="s">
        <v>86</v>
      </c>
      <c r="B6" s="487"/>
      <c r="C6" s="488">
        <v>5018614</v>
      </c>
    </row>
    <row r="8" spans="1:5" ht="25.5" customHeight="1" x14ac:dyDescent="0.2">
      <c r="A8" s="42" t="s">
        <v>87</v>
      </c>
      <c r="B8" s="42" t="s">
        <v>88</v>
      </c>
      <c r="C8" s="42" t="s">
        <v>89</v>
      </c>
      <c r="D8" s="50" t="s">
        <v>821</v>
      </c>
      <c r="E8" s="50" t="s">
        <v>822</v>
      </c>
    </row>
    <row r="9" spans="1:5" s="155" customFormat="1" ht="14.25" x14ac:dyDescent="0.25">
      <c r="A9" s="358">
        <v>1</v>
      </c>
      <c r="B9" s="351" t="s">
        <v>1019</v>
      </c>
      <c r="C9" s="433" t="s">
        <v>1133</v>
      </c>
      <c r="D9" s="350" t="s">
        <v>1020</v>
      </c>
      <c r="E9" s="350" t="s">
        <v>1021</v>
      </c>
    </row>
    <row r="10" spans="1:5" s="155" customFormat="1" ht="14.25" x14ac:dyDescent="0.25">
      <c r="A10" s="358">
        <v>2</v>
      </c>
      <c r="B10" s="351">
        <f ca="1">Setup!E9</f>
        <v>44736.734735416663</v>
      </c>
      <c r="C10" s="433" t="s">
        <v>1144</v>
      </c>
      <c r="D10" s="350" t="s">
        <v>1020</v>
      </c>
      <c r="E10" s="350" t="s">
        <v>1021</v>
      </c>
    </row>
    <row r="11" spans="1:5" x14ac:dyDescent="0.2">
      <c r="A11" s="38"/>
      <c r="B11" s="39"/>
      <c r="C11" s="40"/>
      <c r="D11" s="40"/>
      <c r="E11" s="40"/>
    </row>
    <row r="12" spans="1:5" x14ac:dyDescent="0.2">
      <c r="A12" s="38"/>
      <c r="B12" s="39"/>
      <c r="C12" s="40"/>
      <c r="D12" s="40"/>
      <c r="E12" s="40"/>
    </row>
    <row r="13" spans="1:5" x14ac:dyDescent="0.2">
      <c r="A13" s="38"/>
      <c r="B13" s="39"/>
      <c r="C13" s="40"/>
      <c r="D13" s="40"/>
      <c r="E13" s="40"/>
    </row>
    <row r="14" spans="1:5" x14ac:dyDescent="0.2">
      <c r="A14" s="38"/>
      <c r="B14" s="39"/>
      <c r="C14" s="40"/>
      <c r="D14" s="40"/>
      <c r="E14" s="40"/>
    </row>
    <row r="15" spans="1:5" x14ac:dyDescent="0.2">
      <c r="A15" s="38"/>
      <c r="B15" s="39"/>
      <c r="C15" s="40"/>
      <c r="D15" s="40"/>
      <c r="E15" s="40"/>
    </row>
    <row r="16" spans="1:5" x14ac:dyDescent="0.2">
      <c r="A16" s="38"/>
      <c r="B16" s="39"/>
      <c r="C16" s="40"/>
      <c r="D16" s="40"/>
      <c r="E16" s="40"/>
    </row>
    <row r="17" spans="1:5" x14ac:dyDescent="0.2">
      <c r="A17" s="38"/>
      <c r="B17" s="39"/>
      <c r="C17" s="40"/>
      <c r="D17" s="40"/>
      <c r="E17" s="40"/>
    </row>
    <row r="18" spans="1:5" x14ac:dyDescent="0.2">
      <c r="A18" s="38"/>
      <c r="B18" s="39"/>
      <c r="C18" s="40"/>
      <c r="D18" s="40"/>
      <c r="E18" s="40"/>
    </row>
    <row r="19" spans="1:5" x14ac:dyDescent="0.2">
      <c r="A19" s="38"/>
      <c r="B19" s="39"/>
      <c r="C19" s="40"/>
      <c r="D19" s="40"/>
      <c r="E19" s="40"/>
    </row>
    <row r="20" spans="1:5" x14ac:dyDescent="0.2">
      <c r="A20" s="38"/>
      <c r="B20" s="39"/>
      <c r="C20" s="40"/>
      <c r="D20" s="40"/>
      <c r="E20" s="40"/>
    </row>
    <row r="21" spans="1:5" x14ac:dyDescent="0.2">
      <c r="A21" s="38"/>
      <c r="B21" s="39"/>
      <c r="C21" s="40"/>
      <c r="D21" s="40"/>
      <c r="E21" s="40"/>
    </row>
    <row r="22" spans="1:5" x14ac:dyDescent="0.2">
      <c r="A22" s="38"/>
      <c r="B22" s="39"/>
      <c r="C22" s="40"/>
      <c r="D22" s="40"/>
      <c r="E22" s="40"/>
    </row>
    <row r="23" spans="1:5" x14ac:dyDescent="0.2">
      <c r="A23" s="38"/>
      <c r="B23" s="39"/>
      <c r="C23" s="40"/>
      <c r="D23" s="40"/>
      <c r="E23" s="40"/>
    </row>
    <row r="24" spans="1:5" x14ac:dyDescent="0.2">
      <c r="A24" s="38"/>
      <c r="B24" s="39"/>
      <c r="C24" s="40"/>
      <c r="D24" s="40"/>
      <c r="E24" s="40"/>
    </row>
    <row r="25" spans="1:5" x14ac:dyDescent="0.2">
      <c r="A25" s="38"/>
      <c r="B25" s="39"/>
      <c r="C25" s="40"/>
      <c r="D25" s="40"/>
      <c r="E25" s="40"/>
    </row>
    <row r="26" spans="1:5" x14ac:dyDescent="0.2">
      <c r="A26" s="38"/>
      <c r="B26" s="39"/>
      <c r="C26" s="40"/>
      <c r="D26" s="40"/>
      <c r="E26" s="40"/>
    </row>
    <row r="54" spans="1:7" s="397" customFormat="1" ht="33.6" customHeight="1" x14ac:dyDescent="0.2">
      <c r="A54" s="489" t="s">
        <v>94</v>
      </c>
    </row>
    <row r="55" spans="1:7" s="220" customFormat="1" ht="25.15" customHeight="1" x14ac:dyDescent="0.2">
      <c r="A55" s="311" t="s">
        <v>117</v>
      </c>
    </row>
    <row r="56" spans="1:7" s="220" customFormat="1" ht="25.15" customHeight="1" x14ac:dyDescent="0.2">
      <c r="A56" s="312"/>
      <c r="B56" s="220" t="s">
        <v>366</v>
      </c>
      <c r="E56" s="313" t="s">
        <v>662</v>
      </c>
      <c r="G56" s="316"/>
    </row>
    <row r="57" spans="1:7" s="220" customFormat="1" ht="25.15" customHeight="1" x14ac:dyDescent="0.2">
      <c r="A57" s="312"/>
      <c r="B57" s="220" t="s">
        <v>709</v>
      </c>
      <c r="E57" s="313" t="s">
        <v>661</v>
      </c>
      <c r="G57" s="316"/>
    </row>
    <row r="58" spans="1:7" s="220" customFormat="1" ht="25.15" customHeight="1" x14ac:dyDescent="0.2">
      <c r="A58" s="312"/>
      <c r="B58" s="220" t="s">
        <v>710</v>
      </c>
      <c r="E58" s="313" t="s">
        <v>382</v>
      </c>
      <c r="G58" s="316"/>
    </row>
    <row r="59" spans="1:7" s="220" customFormat="1" ht="25.15" customHeight="1" x14ac:dyDescent="0.2">
      <c r="A59" s="312"/>
      <c r="B59" s="220" t="s">
        <v>711</v>
      </c>
      <c r="E59" s="313" t="s">
        <v>387</v>
      </c>
      <c r="G59" s="316"/>
    </row>
    <row r="60" spans="1:7" s="220" customFormat="1" ht="25.15" customHeight="1" x14ac:dyDescent="0.2">
      <c r="A60" s="311" t="s">
        <v>747</v>
      </c>
    </row>
    <row r="61" spans="1:7" s="220" customFormat="1" ht="25.15" customHeight="1" x14ac:dyDescent="0.2">
      <c r="A61" s="312"/>
      <c r="B61" s="220" t="s">
        <v>725</v>
      </c>
      <c r="E61" s="314" t="s">
        <v>663</v>
      </c>
      <c r="G61" s="316"/>
    </row>
    <row r="62" spans="1:7" s="220" customFormat="1" ht="25.15" customHeight="1" x14ac:dyDescent="0.2">
      <c r="A62" s="312"/>
      <c r="B62" s="220" t="s">
        <v>1379</v>
      </c>
      <c r="E62" s="314" t="s">
        <v>664</v>
      </c>
      <c r="G62" s="316"/>
    </row>
    <row r="63" spans="1:7" s="220" customFormat="1" ht="25.15" customHeight="1" x14ac:dyDescent="0.2">
      <c r="A63" s="312"/>
      <c r="B63" s="220" t="s">
        <v>809</v>
      </c>
      <c r="E63" s="314" t="s">
        <v>810</v>
      </c>
      <c r="G63" s="316"/>
    </row>
    <row r="64" spans="1:7" s="220" customFormat="1" ht="25.15" customHeight="1" x14ac:dyDescent="0.2">
      <c r="A64" s="311" t="s">
        <v>796</v>
      </c>
    </row>
    <row r="65" spans="1:7" s="220" customFormat="1" ht="25.15" customHeight="1" x14ac:dyDescent="0.2">
      <c r="A65" s="312"/>
      <c r="B65" s="220" t="s">
        <v>797</v>
      </c>
      <c r="E65" s="314" t="s">
        <v>746</v>
      </c>
      <c r="G65" s="316"/>
    </row>
    <row r="66" spans="1:7" s="220" customFormat="1" ht="25.15" customHeight="1" x14ac:dyDescent="0.2">
      <c r="A66" s="311" t="s">
        <v>744</v>
      </c>
      <c r="E66" s="314" t="s">
        <v>363</v>
      </c>
      <c r="G66" s="316"/>
    </row>
    <row r="67" spans="1:7" s="220" customFormat="1" ht="25.15" customHeight="1" x14ac:dyDescent="0.2">
      <c r="A67" s="311" t="s">
        <v>743</v>
      </c>
      <c r="E67" s="315" t="s">
        <v>745</v>
      </c>
      <c r="G67" s="316"/>
    </row>
    <row r="68" spans="1:7" s="220" customFormat="1" ht="25.15" customHeight="1" x14ac:dyDescent="0.2">
      <c r="A68" s="311" t="s">
        <v>687</v>
      </c>
      <c r="E68" s="313"/>
    </row>
    <row r="69" spans="1:7" s="220" customFormat="1" ht="25.15" customHeight="1" x14ac:dyDescent="0.2">
      <c r="A69" s="311" t="s">
        <v>362</v>
      </c>
      <c r="E69" s="590" t="s">
        <v>90</v>
      </c>
      <c r="G69" s="316"/>
    </row>
    <row r="70" spans="1:7" s="316" customFormat="1" ht="25.15" customHeight="1" x14ac:dyDescent="0.2">
      <c r="A70" s="316" t="s">
        <v>364</v>
      </c>
      <c r="E70" s="317" t="s">
        <v>91</v>
      </c>
    </row>
    <row r="71" spans="1:7" s="220" customFormat="1" ht="25.15" customHeight="1" x14ac:dyDescent="0.2">
      <c r="A71" s="312"/>
      <c r="B71" s="220" t="s">
        <v>1377</v>
      </c>
      <c r="E71" s="313" t="s">
        <v>665</v>
      </c>
      <c r="G71" s="316"/>
    </row>
    <row r="72" spans="1:7" s="220" customFormat="1" ht="25.15" customHeight="1" x14ac:dyDescent="0.2">
      <c r="A72" s="312"/>
      <c r="B72" s="220" t="s">
        <v>1353</v>
      </c>
      <c r="E72" s="313" t="s">
        <v>1352</v>
      </c>
      <c r="G72" s="316"/>
    </row>
    <row r="73" spans="1:7" s="316" customFormat="1" ht="25.15" customHeight="1" x14ac:dyDescent="0.2">
      <c r="A73" s="316" t="s">
        <v>376</v>
      </c>
      <c r="E73" s="317" t="s">
        <v>92</v>
      </c>
    </row>
    <row r="74" spans="1:7" s="220" customFormat="1" ht="25.15" customHeight="1" x14ac:dyDescent="0.2">
      <c r="A74" s="312"/>
      <c r="B74" s="220" t="s">
        <v>733</v>
      </c>
      <c r="E74" s="313" t="s">
        <v>666</v>
      </c>
      <c r="G74" s="316"/>
    </row>
    <row r="75" spans="1:7" s="220" customFormat="1" ht="25.15" customHeight="1" x14ac:dyDescent="0.2">
      <c r="A75" s="312"/>
      <c r="B75" s="220" t="s">
        <v>668</v>
      </c>
      <c r="E75" s="313" t="s">
        <v>667</v>
      </c>
      <c r="G75" s="316"/>
    </row>
    <row r="76" spans="1:7" s="316" customFormat="1" ht="25.15" customHeight="1" x14ac:dyDescent="0.2">
      <c r="A76" s="316" t="s">
        <v>737</v>
      </c>
      <c r="E76" s="317" t="s">
        <v>93</v>
      </c>
    </row>
    <row r="77" spans="1:7" s="220" customFormat="1" ht="25.15" customHeight="1" x14ac:dyDescent="0.2">
      <c r="A77" s="312"/>
      <c r="B77" s="220" t="s">
        <v>738</v>
      </c>
      <c r="E77" s="313" t="s">
        <v>669</v>
      </c>
      <c r="G77" s="316"/>
    </row>
    <row r="78" spans="1:7" s="220" customFormat="1" ht="25.15" customHeight="1" x14ac:dyDescent="0.2">
      <c r="A78" s="312"/>
      <c r="B78" s="220" t="s">
        <v>739</v>
      </c>
      <c r="E78" s="313" t="s">
        <v>670</v>
      </c>
      <c r="G78" s="316"/>
    </row>
    <row r="79" spans="1:7" s="220" customFormat="1" ht="25.15" customHeight="1" x14ac:dyDescent="0.2">
      <c r="A79" s="312"/>
      <c r="B79" s="220" t="s">
        <v>740</v>
      </c>
      <c r="E79" s="313" t="s">
        <v>731</v>
      </c>
      <c r="G79" s="316"/>
    </row>
    <row r="80" spans="1:7" s="316" customFormat="1" ht="25.15" customHeight="1" x14ac:dyDescent="0.2">
      <c r="A80" s="316" t="s">
        <v>1296</v>
      </c>
      <c r="E80" s="317" t="s">
        <v>933</v>
      </c>
    </row>
    <row r="81" spans="1:5" s="316" customFormat="1" ht="25.15" customHeight="1" x14ac:dyDescent="0.2">
      <c r="A81" s="316" t="s">
        <v>798</v>
      </c>
      <c r="E81" s="317" t="s">
        <v>934</v>
      </c>
    </row>
    <row r="82" spans="1:5" s="316" customFormat="1" ht="25.15" customHeight="1" x14ac:dyDescent="0.2">
      <c r="A82" s="490"/>
      <c r="B82" s="490"/>
      <c r="C82" s="490"/>
      <c r="D82" s="490"/>
      <c r="E82" s="491"/>
    </row>
    <row r="83" spans="1:5" s="397" customFormat="1" ht="33.6" customHeight="1" x14ac:dyDescent="0.2">
      <c r="A83" s="489" t="s">
        <v>94</v>
      </c>
    </row>
    <row r="84" spans="1:5" s="316" customFormat="1" ht="25.15" customHeight="1" x14ac:dyDescent="0.2">
      <c r="A84" s="490" t="s">
        <v>1127</v>
      </c>
      <c r="B84" s="490"/>
      <c r="C84" s="490"/>
      <c r="D84" s="490"/>
      <c r="E84" s="491" t="s">
        <v>1128</v>
      </c>
    </row>
    <row r="85" spans="1:5" s="316" customFormat="1" ht="25.15" customHeight="1" x14ac:dyDescent="0.2">
      <c r="A85" s="490" t="s">
        <v>1142</v>
      </c>
      <c r="B85" s="490"/>
      <c r="C85" s="490"/>
      <c r="D85" s="490"/>
      <c r="E85" s="491" t="s">
        <v>1129</v>
      </c>
    </row>
    <row r="86" spans="1:5" s="316" customFormat="1" ht="25.15" customHeight="1" x14ac:dyDescent="0.2">
      <c r="A86" s="490" t="s">
        <v>1130</v>
      </c>
      <c r="B86" s="490"/>
      <c r="C86" s="490"/>
      <c r="D86" s="490"/>
      <c r="E86" s="491" t="s">
        <v>1131</v>
      </c>
    </row>
    <row r="87" spans="1:5" s="316" customFormat="1" ht="25.15" customHeight="1" x14ac:dyDescent="0.2">
      <c r="A87" s="490" t="s">
        <v>1141</v>
      </c>
      <c r="B87" s="490"/>
      <c r="C87" s="490"/>
      <c r="D87" s="490"/>
      <c r="E87" s="491" t="s">
        <v>1140</v>
      </c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</headerFooter>
  <rowBreaks count="1" manualBreakCount="1">
    <brk id="53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76EC-34EF-423C-9FD5-D4B25FA7C21D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Content!A55</f>
        <v>1. PRELIMINARIES/GENERAL CONDITIONS</v>
      </c>
      <c r="E2" s="598"/>
      <c r="F2" s="597" t="str">
        <f>Content!B56</f>
        <v>1.1 - Introduction</v>
      </c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30"/>
  <sheetViews>
    <sheetView workbookViewId="0"/>
  </sheetViews>
  <sheetFormatPr defaultColWidth="9.140625" defaultRowHeight="25.5" customHeight="1" x14ac:dyDescent="0.2"/>
  <cols>
    <col min="1" max="1" width="15.7109375" style="19" customWidth="1"/>
    <col min="2" max="2" width="4.7109375" style="19" customWidth="1"/>
    <col min="3" max="3" width="38.140625" style="19" customWidth="1"/>
    <col min="4" max="4" width="21.85546875" style="19" customWidth="1"/>
    <col min="5" max="5" width="13.7109375" style="19" customWidth="1"/>
    <col min="6" max="16384" width="9.140625" style="19"/>
  </cols>
  <sheetData>
    <row r="1" spans="1:5" s="16" customFormat="1" ht="25.5" customHeight="1" thickBot="1" x14ac:dyDescent="0.25">
      <c r="A1" s="90" t="str">
        <f>Setup!E5</f>
        <v>1ST STAGE TENDER DOCUMENT</v>
      </c>
      <c r="B1" s="91"/>
      <c r="C1" s="91"/>
      <c r="D1" s="91"/>
      <c r="E1" s="91"/>
    </row>
    <row r="2" spans="1:5" s="16" customFormat="1" ht="25.5" customHeight="1" x14ac:dyDescent="0.2">
      <c r="A2" s="15" t="str">
        <f>Setup!E6</f>
        <v>New Sports and Community Pavilion, Edmonds Park, Didcot</v>
      </c>
    </row>
    <row r="3" spans="1:5" s="16" customFormat="1" ht="25.5" customHeight="1" x14ac:dyDescent="0.2">
      <c r="A3" s="16" t="s">
        <v>117</v>
      </c>
    </row>
    <row r="4" spans="1:5" s="16" customFormat="1" ht="25.5" customHeight="1" x14ac:dyDescent="0.2">
      <c r="A4" s="29" t="s">
        <v>366</v>
      </c>
    </row>
    <row r="5" spans="1:5" s="16" customFormat="1" ht="25.5" customHeight="1" x14ac:dyDescent="0.2"/>
    <row r="6" spans="1:5" s="16" customFormat="1" ht="25.5" customHeight="1" x14ac:dyDescent="0.2"/>
    <row r="7" spans="1:5" s="16" customFormat="1" ht="25.5" customHeight="1" x14ac:dyDescent="0.2"/>
    <row r="8" spans="1:5" s="16" customFormat="1" ht="25.5" customHeight="1" x14ac:dyDescent="0.2"/>
    <row r="9" spans="1:5" s="92" customFormat="1" ht="25.5" customHeight="1" x14ac:dyDescent="0.2"/>
    <row r="10" spans="1:5" s="92" customFormat="1" ht="25.5" customHeight="1" x14ac:dyDescent="0.2">
      <c r="B10" s="16"/>
    </row>
    <row r="11" spans="1:5" s="92" customFormat="1" ht="25.5" customHeight="1" x14ac:dyDescent="0.2"/>
    <row r="12" spans="1:5" s="92" customFormat="1" ht="25.5" customHeight="1" x14ac:dyDescent="0.2">
      <c r="B12" s="16"/>
    </row>
    <row r="13" spans="1:5" s="92" customFormat="1" ht="25.5" customHeight="1" x14ac:dyDescent="0.2">
      <c r="B13" s="29"/>
    </row>
    <row r="14" spans="1:5" s="92" customFormat="1" ht="25.5" customHeight="1" x14ac:dyDescent="0.2">
      <c r="B14" s="29"/>
    </row>
    <row r="15" spans="1:5" s="92" customFormat="1" ht="25.5" customHeight="1" x14ac:dyDescent="0.2">
      <c r="B15" s="29"/>
    </row>
    <row r="16" spans="1:5" s="92" customFormat="1" ht="25.5" customHeight="1" x14ac:dyDescent="0.2">
      <c r="B16" s="29"/>
    </row>
    <row r="17" spans="1:2" s="92" customFormat="1" ht="25.5" customHeight="1" x14ac:dyDescent="0.2">
      <c r="B17" s="29"/>
    </row>
    <row r="18" spans="1:2" s="92" customFormat="1" ht="25.5" customHeight="1" x14ac:dyDescent="0.2">
      <c r="B18" s="29"/>
    </row>
    <row r="19" spans="1:2" s="92" customFormat="1" ht="25.5" customHeight="1" x14ac:dyDescent="0.2">
      <c r="B19" s="29"/>
    </row>
    <row r="20" spans="1:2" s="92" customFormat="1" ht="25.5" customHeight="1" x14ac:dyDescent="0.2">
      <c r="B20" s="29"/>
    </row>
    <row r="21" spans="1:2" s="92" customFormat="1" ht="25.5" customHeight="1" x14ac:dyDescent="0.2">
      <c r="B21" s="29"/>
    </row>
    <row r="22" spans="1:2" s="92" customFormat="1" ht="25.5" customHeight="1" x14ac:dyDescent="0.2">
      <c r="B22" s="29"/>
    </row>
    <row r="23" spans="1:2" s="92" customFormat="1" ht="25.5" customHeight="1" x14ac:dyDescent="0.2">
      <c r="B23" s="29"/>
    </row>
    <row r="24" spans="1:2" s="92" customFormat="1" ht="25.5" customHeight="1" x14ac:dyDescent="0.2">
      <c r="B24" s="29"/>
    </row>
    <row r="25" spans="1:2" s="92" customFormat="1" ht="25.5" customHeight="1" x14ac:dyDescent="0.2">
      <c r="B25" s="29"/>
    </row>
    <row r="26" spans="1:2" s="92" customFormat="1" ht="25.5" customHeight="1" x14ac:dyDescent="0.2">
      <c r="B26" s="29"/>
    </row>
    <row r="27" spans="1:2" s="92" customFormat="1" ht="25.5" customHeight="1" x14ac:dyDescent="0.2">
      <c r="B27" s="29"/>
    </row>
    <row r="28" spans="1:2" s="92" customFormat="1" ht="25.5" customHeight="1" x14ac:dyDescent="0.2">
      <c r="B28" s="29"/>
    </row>
    <row r="29" spans="1:2" s="92" customFormat="1" ht="25.5" customHeight="1" x14ac:dyDescent="0.2">
      <c r="B29" s="29"/>
    </row>
    <row r="30" spans="1:2" s="92" customFormat="1" ht="20.25" customHeight="1" x14ac:dyDescent="0.2">
      <c r="B30" s="29"/>
    </row>
    <row r="31" spans="1:2" s="16" customFormat="1" ht="25.5" customHeight="1" x14ac:dyDescent="0.2">
      <c r="A31" s="16" t="s">
        <v>117</v>
      </c>
      <c r="B31" s="92"/>
    </row>
    <row r="32" spans="1:2" s="16" customFormat="1" ht="25.5" customHeight="1" x14ac:dyDescent="0.2">
      <c r="A32" s="29" t="s">
        <v>713</v>
      </c>
      <c r="B32" s="92"/>
    </row>
    <row r="33" spans="2:2" s="92" customFormat="1" ht="20.25" customHeight="1" x14ac:dyDescent="0.2">
      <c r="B33" s="29"/>
    </row>
    <row r="34" spans="2:2" s="92" customFormat="1" ht="20.25" customHeight="1" x14ac:dyDescent="0.2">
      <c r="B34" s="29"/>
    </row>
    <row r="35" spans="2:2" s="92" customFormat="1" ht="20.25" customHeight="1" x14ac:dyDescent="0.2">
      <c r="B35" s="29"/>
    </row>
    <row r="36" spans="2:2" s="92" customFormat="1" ht="20.25" customHeight="1" x14ac:dyDescent="0.2">
      <c r="B36" s="29"/>
    </row>
    <row r="37" spans="2:2" s="92" customFormat="1" ht="20.25" customHeight="1" x14ac:dyDescent="0.2">
      <c r="B37" s="29"/>
    </row>
    <row r="38" spans="2:2" s="92" customFormat="1" ht="20.25" customHeight="1" x14ac:dyDescent="0.2">
      <c r="B38" s="29"/>
    </row>
    <row r="39" spans="2:2" s="92" customFormat="1" ht="20.25" customHeight="1" x14ac:dyDescent="0.2">
      <c r="B39" s="29"/>
    </row>
    <row r="40" spans="2:2" s="92" customFormat="1" ht="20.25" customHeight="1" x14ac:dyDescent="0.2">
      <c r="B40" s="29"/>
    </row>
    <row r="41" spans="2:2" s="92" customFormat="1" ht="20.25" customHeight="1" x14ac:dyDescent="0.2">
      <c r="B41" s="29"/>
    </row>
    <row r="42" spans="2:2" s="92" customFormat="1" ht="20.25" customHeight="1" x14ac:dyDescent="0.2">
      <c r="B42" s="29"/>
    </row>
    <row r="43" spans="2:2" s="92" customFormat="1" ht="20.25" customHeight="1" x14ac:dyDescent="0.2">
      <c r="B43" s="29"/>
    </row>
    <row r="44" spans="2:2" s="92" customFormat="1" ht="20.25" customHeight="1" x14ac:dyDescent="0.2">
      <c r="B44" s="29"/>
    </row>
    <row r="45" spans="2:2" s="92" customFormat="1" ht="20.25" customHeight="1" x14ac:dyDescent="0.2">
      <c r="B45" s="29"/>
    </row>
    <row r="46" spans="2:2" s="92" customFormat="1" ht="20.25" customHeight="1" x14ac:dyDescent="0.2">
      <c r="B46" s="29"/>
    </row>
    <row r="47" spans="2:2" s="92" customFormat="1" ht="20.25" customHeight="1" x14ac:dyDescent="0.2">
      <c r="B47" s="29"/>
    </row>
    <row r="48" spans="2:2" s="92" customFormat="1" ht="20.25" customHeight="1" x14ac:dyDescent="0.2">
      <c r="B48" s="29"/>
    </row>
    <row r="49" spans="2:2" s="92" customFormat="1" ht="20.25" customHeight="1" x14ac:dyDescent="0.2">
      <c r="B49" s="29"/>
    </row>
    <row r="50" spans="2:2" s="92" customFormat="1" ht="20.25" customHeight="1" x14ac:dyDescent="0.2">
      <c r="B50" s="29"/>
    </row>
    <row r="51" spans="2:2" s="92" customFormat="1" ht="20.25" customHeight="1" x14ac:dyDescent="0.2">
      <c r="B51" s="29"/>
    </row>
    <row r="52" spans="2:2" s="92" customFormat="1" ht="20.25" customHeight="1" x14ac:dyDescent="0.2">
      <c r="B52" s="29"/>
    </row>
    <row r="53" spans="2:2" s="92" customFormat="1" ht="20.25" customHeight="1" x14ac:dyDescent="0.2">
      <c r="B53" s="29"/>
    </row>
    <row r="54" spans="2:2" s="92" customFormat="1" ht="20.25" customHeight="1" x14ac:dyDescent="0.2">
      <c r="B54" s="29"/>
    </row>
    <row r="55" spans="2:2" s="92" customFormat="1" ht="20.25" customHeight="1" x14ac:dyDescent="0.2">
      <c r="B55" s="29"/>
    </row>
    <row r="56" spans="2:2" s="92" customFormat="1" ht="20.25" customHeight="1" x14ac:dyDescent="0.2">
      <c r="B56" s="29"/>
    </row>
    <row r="57" spans="2:2" s="92" customFormat="1" ht="20.25" customHeight="1" x14ac:dyDescent="0.2">
      <c r="B57" s="29"/>
    </row>
    <row r="58" spans="2:2" s="92" customFormat="1" ht="20.25" customHeight="1" x14ac:dyDescent="0.2">
      <c r="B58" s="29"/>
    </row>
    <row r="59" spans="2:2" s="92" customFormat="1" ht="20.25" customHeight="1" x14ac:dyDescent="0.2">
      <c r="B59" s="29"/>
    </row>
    <row r="60" spans="2:2" s="92" customFormat="1" ht="20.25" customHeight="1" x14ac:dyDescent="0.2">
      <c r="B60" s="29"/>
    </row>
    <row r="61" spans="2:2" s="92" customFormat="1" ht="20.25" customHeight="1" x14ac:dyDescent="0.2">
      <c r="B61" s="29"/>
    </row>
    <row r="62" spans="2:2" s="92" customFormat="1" ht="20.25" customHeight="1" x14ac:dyDescent="0.2">
      <c r="B62" s="29"/>
    </row>
    <row r="63" spans="2:2" s="92" customFormat="1" ht="20.25" customHeight="1" x14ac:dyDescent="0.2">
      <c r="B63" s="29"/>
    </row>
    <row r="64" spans="2:2" s="92" customFormat="1" ht="20.25" customHeight="1" x14ac:dyDescent="0.2">
      <c r="B64" s="29"/>
    </row>
    <row r="65" spans="1:2" s="16" customFormat="1" ht="25.5" customHeight="1" x14ac:dyDescent="0.2">
      <c r="A65" s="16" t="s">
        <v>117</v>
      </c>
      <c r="B65" s="92"/>
    </row>
    <row r="66" spans="1:2" s="16" customFormat="1" ht="25.5" customHeight="1" x14ac:dyDescent="0.2">
      <c r="A66" s="29" t="s">
        <v>712</v>
      </c>
      <c r="B66" s="92"/>
    </row>
    <row r="67" spans="1:2" s="92" customFormat="1" ht="20.25" customHeight="1" x14ac:dyDescent="0.2">
      <c r="A67" s="16"/>
    </row>
    <row r="68" spans="1:2" s="92" customFormat="1" ht="20.25" customHeight="1" x14ac:dyDescent="0.2">
      <c r="A68" s="16"/>
    </row>
    <row r="69" spans="1:2" s="92" customFormat="1" ht="20.25" customHeight="1" x14ac:dyDescent="0.2">
      <c r="A69" s="16"/>
    </row>
    <row r="70" spans="1:2" s="92" customFormat="1" ht="20.25" customHeight="1" x14ac:dyDescent="0.2">
      <c r="A70" s="16"/>
    </row>
    <row r="71" spans="1:2" s="92" customFormat="1" ht="20.25" customHeight="1" x14ac:dyDescent="0.2">
      <c r="A71" s="16"/>
    </row>
    <row r="72" spans="1:2" s="92" customFormat="1" ht="20.25" customHeight="1" x14ac:dyDescent="0.2">
      <c r="A72" s="16"/>
    </row>
    <row r="73" spans="1:2" s="92" customFormat="1" ht="20.25" customHeight="1" x14ac:dyDescent="0.2">
      <c r="A73" s="16"/>
    </row>
    <row r="74" spans="1:2" s="92" customFormat="1" ht="20.25" customHeight="1" x14ac:dyDescent="0.2">
      <c r="A74" s="16"/>
    </row>
    <row r="75" spans="1:2" s="92" customFormat="1" ht="20.25" customHeight="1" x14ac:dyDescent="0.2">
      <c r="A75" s="16"/>
    </row>
    <row r="76" spans="1:2" s="92" customFormat="1" ht="20.25" customHeight="1" x14ac:dyDescent="0.2">
      <c r="A76" s="16"/>
    </row>
    <row r="77" spans="1:2" s="92" customFormat="1" ht="20.25" customHeight="1" x14ac:dyDescent="0.2">
      <c r="A77" s="16"/>
    </row>
    <row r="78" spans="1:2" s="92" customFormat="1" ht="20.25" customHeight="1" x14ac:dyDescent="0.2">
      <c r="A78" s="16"/>
    </row>
    <row r="79" spans="1:2" s="92" customFormat="1" ht="20.25" customHeight="1" x14ac:dyDescent="0.2">
      <c r="A79" s="16"/>
    </row>
    <row r="80" spans="1:2" s="92" customFormat="1" ht="20.25" customHeight="1" x14ac:dyDescent="0.2">
      <c r="A80" s="16"/>
    </row>
    <row r="81" spans="1:1" s="92" customFormat="1" ht="20.25" customHeight="1" x14ac:dyDescent="0.2">
      <c r="A81" s="16"/>
    </row>
    <row r="82" spans="1:1" s="92" customFormat="1" ht="20.25" customHeight="1" x14ac:dyDescent="0.2">
      <c r="A82" s="16"/>
    </row>
    <row r="83" spans="1:1" s="92" customFormat="1" ht="20.25" customHeight="1" x14ac:dyDescent="0.2">
      <c r="A83" s="16"/>
    </row>
    <row r="84" spans="1:1" s="92" customFormat="1" ht="20.25" customHeight="1" x14ac:dyDescent="0.2">
      <c r="A84" s="16"/>
    </row>
    <row r="85" spans="1:1" s="92" customFormat="1" ht="20.25" customHeight="1" x14ac:dyDescent="0.2">
      <c r="A85" s="16"/>
    </row>
    <row r="86" spans="1:1" s="92" customFormat="1" ht="20.25" customHeight="1" x14ac:dyDescent="0.2">
      <c r="A86" s="16"/>
    </row>
    <row r="87" spans="1:1" s="92" customFormat="1" ht="20.25" customHeight="1" x14ac:dyDescent="0.2">
      <c r="A87" s="16"/>
    </row>
    <row r="88" spans="1:1" s="92" customFormat="1" ht="20.25" customHeight="1" x14ac:dyDescent="0.2">
      <c r="A88" s="16"/>
    </row>
    <row r="89" spans="1:1" s="92" customFormat="1" ht="20.25" customHeight="1" x14ac:dyDescent="0.2">
      <c r="A89" s="16"/>
    </row>
    <row r="90" spans="1:1" s="92" customFormat="1" ht="20.25" customHeight="1" x14ac:dyDescent="0.2">
      <c r="A90" s="16"/>
    </row>
    <row r="91" spans="1:1" s="92" customFormat="1" ht="20.25" customHeight="1" x14ac:dyDescent="0.2">
      <c r="A91" s="16"/>
    </row>
    <row r="92" spans="1:1" s="92" customFormat="1" ht="20.25" customHeight="1" x14ac:dyDescent="0.2">
      <c r="A92" s="16"/>
    </row>
    <row r="93" spans="1:1" s="92" customFormat="1" ht="20.25" customHeight="1" x14ac:dyDescent="0.2">
      <c r="A93" s="16"/>
    </row>
    <row r="94" spans="1:1" s="92" customFormat="1" ht="20.25" customHeight="1" x14ac:dyDescent="0.2">
      <c r="A94" s="16"/>
    </row>
    <row r="95" spans="1:1" s="92" customFormat="1" ht="20.25" customHeight="1" x14ac:dyDescent="0.2">
      <c r="A95" s="16"/>
    </row>
    <row r="96" spans="1:1" s="92" customFormat="1" ht="20.25" customHeight="1" x14ac:dyDescent="0.2">
      <c r="A96" s="16"/>
    </row>
    <row r="97" spans="1:2" s="92" customFormat="1" ht="20.25" customHeight="1" x14ac:dyDescent="0.2">
      <c r="A97" s="16"/>
    </row>
    <row r="98" spans="1:2" s="92" customFormat="1" ht="20.25" customHeight="1" x14ac:dyDescent="0.2">
      <c r="A98" s="16"/>
    </row>
    <row r="99" spans="1:2" s="16" customFormat="1" ht="25.5" customHeight="1" x14ac:dyDescent="0.2">
      <c r="A99" s="16" t="s">
        <v>117</v>
      </c>
      <c r="B99" s="92"/>
    </row>
    <row r="100" spans="1:2" s="16" customFormat="1" ht="25.5" customHeight="1" x14ac:dyDescent="0.2">
      <c r="A100" s="29" t="s">
        <v>711</v>
      </c>
      <c r="B100" s="92"/>
    </row>
    <row r="101" spans="1:2" s="92" customFormat="1" ht="20.25" customHeight="1" x14ac:dyDescent="0.2">
      <c r="A101" s="16"/>
    </row>
    <row r="102" spans="1:2" s="92" customFormat="1" ht="20.25" customHeight="1" x14ac:dyDescent="0.2">
      <c r="A102" s="16"/>
    </row>
    <row r="103" spans="1:2" s="92" customFormat="1" ht="20.25" customHeight="1" x14ac:dyDescent="0.2">
      <c r="A103" s="16"/>
    </row>
    <row r="104" spans="1:2" s="92" customFormat="1" ht="20.25" customHeight="1" x14ac:dyDescent="0.2">
      <c r="A104" s="16"/>
    </row>
    <row r="105" spans="1:2" s="92" customFormat="1" ht="20.25" customHeight="1" x14ac:dyDescent="0.2">
      <c r="A105" s="16"/>
    </row>
    <row r="106" spans="1:2" s="92" customFormat="1" ht="20.25" customHeight="1" x14ac:dyDescent="0.2">
      <c r="A106" s="16"/>
    </row>
    <row r="107" spans="1:2" s="92" customFormat="1" ht="20.25" customHeight="1" x14ac:dyDescent="0.2">
      <c r="A107" s="16"/>
    </row>
    <row r="108" spans="1:2" s="92" customFormat="1" ht="20.25" customHeight="1" x14ac:dyDescent="0.2">
      <c r="A108" s="16"/>
    </row>
    <row r="109" spans="1:2" s="92" customFormat="1" ht="20.25" customHeight="1" x14ac:dyDescent="0.2">
      <c r="A109" s="16"/>
    </row>
    <row r="110" spans="1:2" s="92" customFormat="1" ht="20.25" customHeight="1" x14ac:dyDescent="0.2">
      <c r="A110" s="16"/>
    </row>
    <row r="111" spans="1:2" s="92" customFormat="1" ht="20.25" customHeight="1" x14ac:dyDescent="0.2">
      <c r="A111" s="16"/>
    </row>
    <row r="112" spans="1:2" s="92" customFormat="1" ht="20.25" customHeight="1" x14ac:dyDescent="0.2">
      <c r="A112" s="16"/>
    </row>
    <row r="113" spans="1:1" s="92" customFormat="1" ht="20.25" customHeight="1" x14ac:dyDescent="0.2">
      <c r="A113" s="16"/>
    </row>
    <row r="114" spans="1:1" s="92" customFormat="1" ht="20.25" customHeight="1" x14ac:dyDescent="0.2">
      <c r="A114" s="16"/>
    </row>
    <row r="115" spans="1:1" s="92" customFormat="1" ht="20.25" customHeight="1" x14ac:dyDescent="0.2">
      <c r="A115" s="16"/>
    </row>
    <row r="116" spans="1:1" s="92" customFormat="1" ht="20.25" customHeight="1" x14ac:dyDescent="0.2">
      <c r="A116" s="16"/>
    </row>
    <row r="117" spans="1:1" s="92" customFormat="1" ht="20.25" customHeight="1" x14ac:dyDescent="0.2">
      <c r="A117" s="16"/>
    </row>
    <row r="118" spans="1:1" s="92" customFormat="1" ht="20.25" customHeight="1" x14ac:dyDescent="0.2">
      <c r="A118" s="16"/>
    </row>
    <row r="119" spans="1:1" s="92" customFormat="1" ht="20.25" customHeight="1" x14ac:dyDescent="0.2">
      <c r="A119" s="16"/>
    </row>
    <row r="120" spans="1:1" s="92" customFormat="1" ht="20.25" customHeight="1" x14ac:dyDescent="0.2">
      <c r="A120" s="16"/>
    </row>
    <row r="121" spans="1:1" s="92" customFormat="1" ht="20.25" customHeight="1" x14ac:dyDescent="0.2">
      <c r="A121" s="16"/>
    </row>
    <row r="122" spans="1:1" s="92" customFormat="1" ht="20.25" customHeight="1" x14ac:dyDescent="0.2">
      <c r="A122" s="16"/>
    </row>
    <row r="123" spans="1:1" s="92" customFormat="1" ht="20.25" customHeight="1" x14ac:dyDescent="0.2">
      <c r="A123" s="16"/>
    </row>
    <row r="124" spans="1:1" s="92" customFormat="1" ht="20.25" customHeight="1" x14ac:dyDescent="0.2">
      <c r="A124" s="16"/>
    </row>
    <row r="125" spans="1:1" s="92" customFormat="1" ht="20.25" customHeight="1" x14ac:dyDescent="0.2">
      <c r="A125" s="16"/>
    </row>
    <row r="126" spans="1:1" s="92" customFormat="1" ht="20.25" customHeight="1" x14ac:dyDescent="0.2">
      <c r="A126" s="16"/>
    </row>
    <row r="127" spans="1:1" s="92" customFormat="1" ht="20.25" customHeight="1" x14ac:dyDescent="0.2">
      <c r="A127" s="16"/>
    </row>
    <row r="128" spans="1:1" s="92" customFormat="1" ht="20.25" customHeight="1" x14ac:dyDescent="0.2">
      <c r="A128" s="16"/>
    </row>
    <row r="129" spans="1:2" s="92" customFormat="1" ht="20.25" customHeight="1" x14ac:dyDescent="0.2">
      <c r="A129" s="16"/>
    </row>
    <row r="130" spans="1:2" s="92" customFormat="1" ht="20.25" customHeight="1" x14ac:dyDescent="0.2">
      <c r="A130" s="16"/>
    </row>
    <row r="131" spans="1:2" s="92" customFormat="1" ht="20.25" customHeight="1" x14ac:dyDescent="0.2">
      <c r="A131" s="16"/>
    </row>
    <row r="132" spans="1:2" s="92" customFormat="1" ht="20.25" customHeight="1" x14ac:dyDescent="0.2">
      <c r="A132" s="16"/>
    </row>
    <row r="133" spans="1:2" s="16" customFormat="1" ht="25.5" customHeight="1" x14ac:dyDescent="0.2">
      <c r="A133" s="16" t="s">
        <v>367</v>
      </c>
      <c r="B133" s="29"/>
    </row>
    <row r="134" spans="1:2" s="16" customFormat="1" ht="25.5" customHeight="1" x14ac:dyDescent="0.2">
      <c r="A134" s="29" t="s">
        <v>368</v>
      </c>
      <c r="B134" s="92"/>
    </row>
    <row r="135" spans="1:2" s="16" customFormat="1" ht="25.5" customHeight="1" x14ac:dyDescent="0.2">
      <c r="A135" s="29"/>
      <c r="B135" s="92"/>
    </row>
    <row r="136" spans="1:2" s="16" customFormat="1" ht="25.5" customHeight="1" x14ac:dyDescent="0.2">
      <c r="A136" s="29"/>
      <c r="B136" s="92"/>
    </row>
    <row r="137" spans="1:2" s="16" customFormat="1" ht="25.5" customHeight="1" x14ac:dyDescent="0.2">
      <c r="A137" s="29"/>
      <c r="B137" s="92"/>
    </row>
    <row r="138" spans="1:2" s="92" customFormat="1" ht="25.5" customHeight="1" x14ac:dyDescent="0.2">
      <c r="A138" s="29"/>
    </row>
    <row r="139" spans="1:2" s="92" customFormat="1" ht="25.5" customHeight="1" x14ac:dyDescent="0.2">
      <c r="A139" s="29"/>
    </row>
    <row r="140" spans="1:2" s="92" customFormat="1" ht="25.5" customHeight="1" x14ac:dyDescent="0.2">
      <c r="A140" s="29"/>
    </row>
    <row r="141" spans="1:2" s="92" customFormat="1" ht="25.5" customHeight="1" x14ac:dyDescent="0.2">
      <c r="A141" s="29"/>
    </row>
    <row r="142" spans="1:2" s="92" customFormat="1" ht="25.5" customHeight="1" x14ac:dyDescent="0.2">
      <c r="A142" s="29"/>
    </row>
    <row r="143" spans="1:2" s="92" customFormat="1" ht="25.5" customHeight="1" x14ac:dyDescent="0.2">
      <c r="A143" s="29"/>
    </row>
    <row r="144" spans="1:2" s="92" customFormat="1" ht="25.5" customHeight="1" x14ac:dyDescent="0.2">
      <c r="A144" s="29"/>
    </row>
    <row r="145" spans="1:2" s="92" customFormat="1" ht="25.5" customHeight="1" x14ac:dyDescent="0.2">
      <c r="A145" s="29"/>
    </row>
    <row r="146" spans="1:2" s="92" customFormat="1" ht="25.5" customHeight="1" x14ac:dyDescent="0.2">
      <c r="A146" s="29"/>
    </row>
    <row r="147" spans="1:2" s="92" customFormat="1" ht="25.5" customHeight="1" x14ac:dyDescent="0.2">
      <c r="A147" s="29"/>
    </row>
    <row r="148" spans="1:2" s="92" customFormat="1" ht="25.5" customHeight="1" x14ac:dyDescent="0.2">
      <c r="A148" s="16"/>
      <c r="B148" s="16"/>
    </row>
    <row r="149" spans="1:2" s="92" customFormat="1" ht="25.5" customHeight="1" x14ac:dyDescent="0.2">
      <c r="A149" s="16"/>
      <c r="B149" s="16"/>
    </row>
    <row r="150" spans="1:2" s="92" customFormat="1" ht="25.5" customHeight="1" x14ac:dyDescent="0.2">
      <c r="A150" s="16"/>
      <c r="B150" s="16"/>
    </row>
    <row r="151" spans="1:2" s="92" customFormat="1" ht="25.5" customHeight="1" x14ac:dyDescent="0.2">
      <c r="A151" s="16"/>
      <c r="B151" s="16"/>
    </row>
    <row r="152" spans="1:2" s="92" customFormat="1" ht="25.5" customHeight="1" x14ac:dyDescent="0.2">
      <c r="A152" s="16"/>
      <c r="B152" s="16"/>
    </row>
    <row r="153" spans="1:2" s="92" customFormat="1" ht="25.5" customHeight="1" x14ac:dyDescent="0.2">
      <c r="A153" s="16"/>
      <c r="B153" s="16"/>
    </row>
    <row r="154" spans="1:2" s="92" customFormat="1" ht="25.5" customHeight="1" x14ac:dyDescent="0.2">
      <c r="A154" s="16"/>
      <c r="B154" s="16"/>
    </row>
    <row r="155" spans="1:2" s="92" customFormat="1" ht="25.5" customHeight="1" x14ac:dyDescent="0.2">
      <c r="A155" s="16"/>
      <c r="B155" s="16"/>
    </row>
    <row r="156" spans="1:2" s="92" customFormat="1" ht="25.5" customHeight="1" x14ac:dyDescent="0.2"/>
    <row r="157" spans="1:2" s="92" customFormat="1" ht="20.25" customHeight="1" x14ac:dyDescent="0.2">
      <c r="A157" s="16"/>
    </row>
    <row r="158" spans="1:2" s="92" customFormat="1" ht="20.25" customHeight="1" x14ac:dyDescent="0.2">
      <c r="A158" s="16"/>
    </row>
    <row r="159" spans="1:2" s="92" customFormat="1" ht="20.25" customHeight="1" x14ac:dyDescent="0.2">
      <c r="A159" s="16"/>
    </row>
    <row r="160" spans="1:2" s="92" customFormat="1" ht="20.25" customHeight="1" x14ac:dyDescent="0.2">
      <c r="A160" s="16"/>
    </row>
    <row r="161" spans="1:2" s="16" customFormat="1" ht="25.5" customHeight="1" x14ac:dyDescent="0.2">
      <c r="A161" s="16" t="s">
        <v>367</v>
      </c>
      <c r="B161" s="29"/>
    </row>
    <row r="162" spans="1:2" s="16" customFormat="1" ht="25.5" customHeight="1" x14ac:dyDescent="0.2">
      <c r="A162" s="29" t="s">
        <v>369</v>
      </c>
      <c r="B162" s="92"/>
    </row>
    <row r="163" spans="1:2" s="16" customFormat="1" ht="25.5" customHeight="1" x14ac:dyDescent="0.2">
      <c r="A163" s="29"/>
      <c r="B163" s="92"/>
    </row>
    <row r="164" spans="1:2" s="16" customFormat="1" ht="25.5" customHeight="1" x14ac:dyDescent="0.2">
      <c r="A164" s="29"/>
      <c r="B164" s="92"/>
    </row>
    <row r="165" spans="1:2" s="16" customFormat="1" ht="25.5" customHeight="1" x14ac:dyDescent="0.2">
      <c r="A165" s="29"/>
      <c r="B165" s="92"/>
    </row>
    <row r="166" spans="1:2" s="16" customFormat="1" ht="25.5" customHeight="1" x14ac:dyDescent="0.2">
      <c r="A166" s="29"/>
      <c r="B166" s="92"/>
    </row>
    <row r="167" spans="1:2" s="16" customFormat="1" ht="25.5" customHeight="1" x14ac:dyDescent="0.2">
      <c r="A167" s="29"/>
      <c r="B167" s="92"/>
    </row>
    <row r="168" spans="1:2" s="16" customFormat="1" ht="25.5" customHeight="1" x14ac:dyDescent="0.2">
      <c r="A168" s="29"/>
      <c r="B168" s="92"/>
    </row>
    <row r="169" spans="1:2" s="92" customFormat="1" ht="25.5" customHeight="1" x14ac:dyDescent="0.2">
      <c r="A169" s="29"/>
    </row>
    <row r="170" spans="1:2" s="92" customFormat="1" ht="25.5" customHeight="1" x14ac:dyDescent="0.2">
      <c r="A170" s="29"/>
    </row>
    <row r="171" spans="1:2" s="92" customFormat="1" ht="25.5" customHeight="1" x14ac:dyDescent="0.2">
      <c r="A171" s="29"/>
    </row>
    <row r="172" spans="1:2" s="92" customFormat="1" ht="25.5" customHeight="1" x14ac:dyDescent="0.2">
      <c r="A172" s="29"/>
    </row>
    <row r="173" spans="1:2" s="92" customFormat="1" ht="25.5" customHeight="1" x14ac:dyDescent="0.2">
      <c r="A173" s="29"/>
    </row>
    <row r="174" spans="1:2" s="92" customFormat="1" ht="25.5" customHeight="1" x14ac:dyDescent="0.2">
      <c r="A174" s="29"/>
    </row>
    <row r="175" spans="1:2" s="92" customFormat="1" ht="25.5" customHeight="1" x14ac:dyDescent="0.2">
      <c r="A175" s="29"/>
    </row>
    <row r="176" spans="1:2" s="92" customFormat="1" ht="25.5" customHeight="1" x14ac:dyDescent="0.2">
      <c r="A176" s="29"/>
    </row>
    <row r="177" spans="1:2" s="92" customFormat="1" ht="25.5" customHeight="1" x14ac:dyDescent="0.2">
      <c r="A177" s="29"/>
    </row>
    <row r="178" spans="1:2" s="92" customFormat="1" ht="25.5" customHeight="1" x14ac:dyDescent="0.2">
      <c r="A178" s="29"/>
    </row>
    <row r="179" spans="1:2" s="92" customFormat="1" ht="25.5" customHeight="1" x14ac:dyDescent="0.2">
      <c r="A179" s="16"/>
      <c r="B179" s="16"/>
    </row>
    <row r="180" spans="1:2" s="92" customFormat="1" ht="25.5" customHeight="1" x14ac:dyDescent="0.2">
      <c r="A180" s="16"/>
      <c r="B180" s="16"/>
    </row>
    <row r="181" spans="1:2" s="92" customFormat="1" ht="25.5" customHeight="1" x14ac:dyDescent="0.2">
      <c r="A181" s="16"/>
      <c r="B181" s="16"/>
    </row>
    <row r="182" spans="1:2" s="92" customFormat="1" ht="25.5" customHeight="1" x14ac:dyDescent="0.2">
      <c r="A182" s="16"/>
      <c r="B182" s="16"/>
    </row>
    <row r="183" spans="1:2" s="92" customFormat="1" ht="25.5" customHeight="1" x14ac:dyDescent="0.2">
      <c r="A183" s="16"/>
      <c r="B183" s="16"/>
    </row>
    <row r="184" spans="1:2" s="92" customFormat="1" ht="25.5" customHeight="1" x14ac:dyDescent="0.2">
      <c r="A184" s="16"/>
      <c r="B184" s="16"/>
    </row>
    <row r="185" spans="1:2" s="92" customFormat="1" ht="25.5" customHeight="1" x14ac:dyDescent="0.2">
      <c r="A185" s="16"/>
      <c r="B185" s="16"/>
    </row>
    <row r="186" spans="1:2" s="92" customFormat="1" ht="25.5" customHeight="1" x14ac:dyDescent="0.2">
      <c r="A186" s="16"/>
      <c r="B186" s="16"/>
    </row>
    <row r="187" spans="1:2" s="92" customFormat="1" ht="25.5" customHeight="1" x14ac:dyDescent="0.2"/>
    <row r="188" spans="1:2" s="92" customFormat="1" ht="20.25" customHeight="1" x14ac:dyDescent="0.2">
      <c r="A188" s="16"/>
    </row>
    <row r="189" spans="1:2" s="16" customFormat="1" ht="25.5" customHeight="1" x14ac:dyDescent="0.2">
      <c r="A189" s="16" t="s">
        <v>370</v>
      </c>
      <c r="B189" s="29"/>
    </row>
    <row r="190" spans="1:2" s="16" customFormat="1" ht="25.5" customHeight="1" x14ac:dyDescent="0.2">
      <c r="A190" s="29"/>
      <c r="B190" s="92"/>
    </row>
    <row r="191" spans="1:2" s="16" customFormat="1" ht="25.5" customHeight="1" x14ac:dyDescent="0.2">
      <c r="A191" s="29"/>
      <c r="B191" s="92"/>
    </row>
    <row r="192" spans="1:2" s="16" customFormat="1" ht="25.5" customHeight="1" x14ac:dyDescent="0.2">
      <c r="A192" s="29"/>
      <c r="B192" s="92"/>
    </row>
    <row r="193" spans="1:2" s="16" customFormat="1" ht="25.5" customHeight="1" x14ac:dyDescent="0.2">
      <c r="A193" s="29"/>
      <c r="B193" s="92"/>
    </row>
    <row r="194" spans="1:2" s="16" customFormat="1" ht="25.5" customHeight="1" x14ac:dyDescent="0.2">
      <c r="A194" s="29"/>
      <c r="B194" s="92"/>
    </row>
    <row r="195" spans="1:2" s="16" customFormat="1" ht="25.5" customHeight="1" x14ac:dyDescent="0.2">
      <c r="A195" s="29"/>
      <c r="B195" s="92"/>
    </row>
    <row r="196" spans="1:2" s="16" customFormat="1" ht="25.5" customHeight="1" x14ac:dyDescent="0.2">
      <c r="A196" s="29"/>
      <c r="B196" s="92"/>
    </row>
    <row r="197" spans="1:2" s="92" customFormat="1" ht="25.5" customHeight="1" x14ac:dyDescent="0.2">
      <c r="A197" s="29"/>
    </row>
    <row r="198" spans="1:2" s="92" customFormat="1" ht="25.5" customHeight="1" x14ac:dyDescent="0.2">
      <c r="A198" s="29"/>
    </row>
    <row r="199" spans="1:2" s="92" customFormat="1" ht="25.5" customHeight="1" x14ac:dyDescent="0.2">
      <c r="A199" s="29"/>
    </row>
    <row r="200" spans="1:2" s="92" customFormat="1" ht="25.5" customHeight="1" x14ac:dyDescent="0.2">
      <c r="A200" s="29"/>
    </row>
    <row r="201" spans="1:2" s="92" customFormat="1" ht="25.5" customHeight="1" x14ac:dyDescent="0.2">
      <c r="A201" s="29"/>
    </row>
    <row r="202" spans="1:2" s="92" customFormat="1" ht="25.5" customHeight="1" x14ac:dyDescent="0.2">
      <c r="A202" s="29"/>
    </row>
    <row r="203" spans="1:2" s="92" customFormat="1" ht="25.5" customHeight="1" x14ac:dyDescent="0.2">
      <c r="A203" s="29"/>
    </row>
    <row r="204" spans="1:2" s="92" customFormat="1" ht="25.5" customHeight="1" x14ac:dyDescent="0.2">
      <c r="A204" s="29"/>
    </row>
    <row r="205" spans="1:2" s="92" customFormat="1" ht="25.5" customHeight="1" x14ac:dyDescent="0.2">
      <c r="A205" s="29"/>
    </row>
    <row r="206" spans="1:2" s="92" customFormat="1" ht="25.5" customHeight="1" x14ac:dyDescent="0.2">
      <c r="A206" s="16"/>
      <c r="B206" s="16"/>
    </row>
    <row r="207" spans="1:2" s="92" customFormat="1" ht="25.5" customHeight="1" x14ac:dyDescent="0.2">
      <c r="A207" s="16"/>
      <c r="B207" s="16"/>
    </row>
    <row r="208" spans="1:2" s="92" customFormat="1" ht="25.5" customHeight="1" x14ac:dyDescent="0.2">
      <c r="A208" s="16"/>
      <c r="B208" s="16"/>
    </row>
    <row r="209" spans="1:2" s="92" customFormat="1" ht="25.5" customHeight="1" x14ac:dyDescent="0.2">
      <c r="A209" s="16"/>
      <c r="B209" s="16"/>
    </row>
    <row r="210" spans="1:2" s="92" customFormat="1" ht="25.5" customHeight="1" x14ac:dyDescent="0.2">
      <c r="A210" s="16"/>
      <c r="B210" s="16"/>
    </row>
    <row r="211" spans="1:2" s="92" customFormat="1" ht="25.5" customHeight="1" x14ac:dyDescent="0.2">
      <c r="A211" s="16"/>
      <c r="B211" s="16"/>
    </row>
    <row r="212" spans="1:2" s="92" customFormat="1" ht="25.5" customHeight="1" x14ac:dyDescent="0.2">
      <c r="A212" s="16"/>
      <c r="B212" s="16"/>
    </row>
    <row r="213" spans="1:2" s="92" customFormat="1" ht="25.5" customHeight="1" x14ac:dyDescent="0.2">
      <c r="A213" s="16"/>
      <c r="B213" s="16"/>
    </row>
    <row r="214" spans="1:2" s="92" customFormat="1" ht="25.5" customHeight="1" x14ac:dyDescent="0.2">
      <c r="A214" s="16"/>
      <c r="B214" s="16"/>
    </row>
    <row r="215" spans="1:2" s="92" customFormat="1" ht="25.5" customHeight="1" x14ac:dyDescent="0.2"/>
    <row r="216" spans="1:2" s="92" customFormat="1" ht="20.25" customHeight="1" x14ac:dyDescent="0.2">
      <c r="A216" s="16"/>
    </row>
    <row r="217" spans="1:2" s="16" customFormat="1" ht="25.5" customHeight="1" x14ac:dyDescent="0.2">
      <c r="A217" s="16" t="s">
        <v>371</v>
      </c>
      <c r="B217" s="29"/>
    </row>
    <row r="218" spans="1:2" s="16" customFormat="1" ht="25.5" customHeight="1" x14ac:dyDescent="0.2">
      <c r="A218" s="29"/>
      <c r="B218" s="92"/>
    </row>
    <row r="219" spans="1:2" s="16" customFormat="1" ht="25.5" customHeight="1" x14ac:dyDescent="0.2">
      <c r="A219" s="29"/>
      <c r="B219" s="92"/>
    </row>
    <row r="220" spans="1:2" s="16" customFormat="1" ht="25.5" customHeight="1" x14ac:dyDescent="0.2">
      <c r="A220" s="29"/>
      <c r="B220" s="92"/>
    </row>
    <row r="221" spans="1:2" s="16" customFormat="1" ht="25.5" customHeight="1" x14ac:dyDescent="0.2">
      <c r="A221" s="29"/>
      <c r="B221" s="92"/>
    </row>
    <row r="222" spans="1:2" s="16" customFormat="1" ht="25.5" customHeight="1" x14ac:dyDescent="0.2">
      <c r="A222" s="29"/>
      <c r="B222" s="92"/>
    </row>
    <row r="223" spans="1:2" s="16" customFormat="1" ht="25.5" customHeight="1" x14ac:dyDescent="0.2">
      <c r="A223" s="29"/>
      <c r="B223" s="92"/>
    </row>
    <row r="224" spans="1:2" s="16" customFormat="1" ht="25.5" customHeight="1" x14ac:dyDescent="0.2">
      <c r="A224" s="29"/>
      <c r="B224" s="92"/>
    </row>
    <row r="225" spans="1:2" s="16" customFormat="1" ht="25.5" customHeight="1" x14ac:dyDescent="0.2">
      <c r="A225" s="29"/>
      <c r="B225" s="92"/>
    </row>
    <row r="226" spans="1:2" s="92" customFormat="1" ht="25.5" customHeight="1" x14ac:dyDescent="0.2">
      <c r="A226" s="29"/>
    </row>
    <row r="227" spans="1:2" s="92" customFormat="1" ht="25.5" customHeight="1" x14ac:dyDescent="0.2">
      <c r="A227" s="29"/>
    </row>
    <row r="228" spans="1:2" s="92" customFormat="1" ht="25.5" customHeight="1" x14ac:dyDescent="0.2">
      <c r="A228" s="29"/>
    </row>
    <row r="229" spans="1:2" s="92" customFormat="1" ht="25.5" customHeight="1" x14ac:dyDescent="0.2">
      <c r="A229" s="29"/>
    </row>
    <row r="230" spans="1:2" s="92" customFormat="1" ht="25.5" customHeight="1" x14ac:dyDescent="0.2">
      <c r="A230" s="29"/>
    </row>
    <row r="231" spans="1:2" s="92" customFormat="1" ht="25.5" customHeight="1" x14ac:dyDescent="0.2">
      <c r="A231" s="29"/>
    </row>
    <row r="232" spans="1:2" s="92" customFormat="1" ht="25.5" customHeight="1" x14ac:dyDescent="0.2">
      <c r="A232" s="29"/>
    </row>
    <row r="233" spans="1:2" s="92" customFormat="1" ht="25.5" customHeight="1" x14ac:dyDescent="0.2">
      <c r="A233" s="29"/>
    </row>
    <row r="234" spans="1:2" s="92" customFormat="1" ht="25.5" customHeight="1" x14ac:dyDescent="0.2">
      <c r="A234" s="29"/>
    </row>
    <row r="235" spans="1:2" s="92" customFormat="1" ht="25.5" customHeight="1" x14ac:dyDescent="0.2">
      <c r="A235" s="29"/>
    </row>
    <row r="236" spans="1:2" s="92" customFormat="1" ht="25.5" customHeight="1" x14ac:dyDescent="0.2">
      <c r="A236" s="16"/>
      <c r="B236" s="16"/>
    </row>
    <row r="237" spans="1:2" s="92" customFormat="1" ht="25.5" customHeight="1" x14ac:dyDescent="0.2">
      <c r="A237" s="16"/>
      <c r="B237" s="16"/>
    </row>
    <row r="238" spans="1:2" s="92" customFormat="1" ht="25.5" customHeight="1" x14ac:dyDescent="0.2">
      <c r="A238" s="16"/>
      <c r="B238" s="16"/>
    </row>
    <row r="239" spans="1:2" s="92" customFormat="1" ht="25.5" customHeight="1" x14ac:dyDescent="0.2">
      <c r="A239" s="16"/>
      <c r="B239" s="16"/>
    </row>
    <row r="240" spans="1:2" s="92" customFormat="1" ht="25.5" customHeight="1" x14ac:dyDescent="0.2">
      <c r="A240" s="16"/>
      <c r="B240" s="16"/>
    </row>
    <row r="241" spans="1:2" s="92" customFormat="1" ht="25.5" customHeight="1" x14ac:dyDescent="0.2">
      <c r="A241" s="16"/>
      <c r="B241" s="16"/>
    </row>
    <row r="242" spans="1:2" s="92" customFormat="1" ht="25.5" customHeight="1" x14ac:dyDescent="0.2">
      <c r="A242" s="16"/>
      <c r="B242" s="16"/>
    </row>
    <row r="243" spans="1:2" s="92" customFormat="1" ht="25.5" customHeight="1" x14ac:dyDescent="0.2">
      <c r="A243" s="16"/>
      <c r="B243" s="16"/>
    </row>
    <row r="244" spans="1:2" s="92" customFormat="1" ht="20.25" customHeight="1" x14ac:dyDescent="0.2"/>
    <row r="245" spans="1:2" s="16" customFormat="1" ht="25.5" customHeight="1" x14ac:dyDescent="0.2">
      <c r="A245" s="16" t="s">
        <v>362</v>
      </c>
      <c r="B245" s="29"/>
    </row>
    <row r="246" spans="1:2" s="16" customFormat="1" ht="25.5" customHeight="1" x14ac:dyDescent="0.2">
      <c r="A246" s="29"/>
      <c r="B246" s="92"/>
    </row>
    <row r="247" spans="1:2" s="16" customFormat="1" ht="25.5" customHeight="1" x14ac:dyDescent="0.2">
      <c r="A247" s="29"/>
      <c r="B247" s="92"/>
    </row>
    <row r="248" spans="1:2" s="16" customFormat="1" ht="25.5" customHeight="1" x14ac:dyDescent="0.2">
      <c r="A248" s="29"/>
      <c r="B248" s="92"/>
    </row>
    <row r="249" spans="1:2" s="16" customFormat="1" ht="25.5" customHeight="1" x14ac:dyDescent="0.2">
      <c r="A249" s="29"/>
      <c r="B249" s="92"/>
    </row>
    <row r="250" spans="1:2" s="16" customFormat="1" ht="25.5" customHeight="1" x14ac:dyDescent="0.2">
      <c r="A250" s="29"/>
      <c r="B250" s="92"/>
    </row>
    <row r="251" spans="1:2" s="16" customFormat="1" ht="25.5" customHeight="1" x14ac:dyDescent="0.2">
      <c r="A251" s="29"/>
      <c r="B251" s="92"/>
    </row>
    <row r="252" spans="1:2" s="16" customFormat="1" ht="25.5" customHeight="1" x14ac:dyDescent="0.2">
      <c r="A252" s="29"/>
      <c r="B252" s="92"/>
    </row>
    <row r="253" spans="1:2" s="92" customFormat="1" ht="25.5" customHeight="1" x14ac:dyDescent="0.2">
      <c r="A253" s="29"/>
    </row>
    <row r="254" spans="1:2" s="92" customFormat="1" ht="25.5" customHeight="1" x14ac:dyDescent="0.2">
      <c r="A254" s="29"/>
    </row>
    <row r="255" spans="1:2" s="92" customFormat="1" ht="25.5" customHeight="1" x14ac:dyDescent="0.2">
      <c r="A255" s="29"/>
    </row>
    <row r="256" spans="1:2" s="92" customFormat="1" ht="25.5" customHeight="1" x14ac:dyDescent="0.2">
      <c r="A256" s="29"/>
    </row>
    <row r="257" spans="1:2" s="92" customFormat="1" ht="25.5" customHeight="1" x14ac:dyDescent="0.2">
      <c r="A257" s="29"/>
    </row>
    <row r="258" spans="1:2" s="92" customFormat="1" ht="25.5" customHeight="1" x14ac:dyDescent="0.2">
      <c r="A258" s="29"/>
    </row>
    <row r="259" spans="1:2" s="92" customFormat="1" ht="25.5" customHeight="1" x14ac:dyDescent="0.2">
      <c r="A259" s="29"/>
    </row>
    <row r="260" spans="1:2" s="92" customFormat="1" ht="25.5" customHeight="1" x14ac:dyDescent="0.2">
      <c r="A260" s="29"/>
    </row>
    <row r="261" spans="1:2" s="92" customFormat="1" ht="25.5" customHeight="1" x14ac:dyDescent="0.2">
      <c r="A261" s="29"/>
    </row>
    <row r="262" spans="1:2" s="92" customFormat="1" ht="25.5" customHeight="1" x14ac:dyDescent="0.2">
      <c r="A262" s="16"/>
      <c r="B262" s="16"/>
    </row>
    <row r="263" spans="1:2" s="92" customFormat="1" ht="25.5" customHeight="1" x14ac:dyDescent="0.2">
      <c r="A263" s="16"/>
      <c r="B263" s="16"/>
    </row>
    <row r="264" spans="1:2" s="92" customFormat="1" ht="25.5" customHeight="1" x14ac:dyDescent="0.2">
      <c r="A264" s="16"/>
      <c r="B264" s="16"/>
    </row>
    <row r="265" spans="1:2" s="92" customFormat="1" ht="25.5" customHeight="1" x14ac:dyDescent="0.2">
      <c r="A265" s="16"/>
      <c r="B265" s="16"/>
    </row>
    <row r="266" spans="1:2" s="92" customFormat="1" ht="25.5" customHeight="1" x14ac:dyDescent="0.2">
      <c r="A266" s="16"/>
      <c r="B266" s="16"/>
    </row>
    <row r="267" spans="1:2" s="92" customFormat="1" ht="25.5" customHeight="1" x14ac:dyDescent="0.2">
      <c r="A267" s="16"/>
      <c r="B267" s="16"/>
    </row>
    <row r="268" spans="1:2" s="92" customFormat="1" ht="25.5" customHeight="1" x14ac:dyDescent="0.2">
      <c r="A268" s="16"/>
      <c r="B268" s="16"/>
    </row>
    <row r="269" spans="1:2" s="92" customFormat="1" ht="25.5" customHeight="1" x14ac:dyDescent="0.2">
      <c r="A269" s="16"/>
      <c r="B269" s="16"/>
    </row>
    <row r="270" spans="1:2" s="92" customFormat="1" ht="25.5" customHeight="1" x14ac:dyDescent="0.2">
      <c r="A270" s="16"/>
      <c r="B270" s="16"/>
    </row>
    <row r="271" spans="1:2" s="92" customFormat="1" ht="25.5" customHeight="1" x14ac:dyDescent="0.2"/>
    <row r="272" spans="1:2" s="92" customFormat="1" ht="20.25" customHeight="1" x14ac:dyDescent="0.2">
      <c r="A272" s="16" t="s">
        <v>365</v>
      </c>
      <c r="B272" s="29"/>
    </row>
    <row r="273" spans="1:2" s="92" customFormat="1" ht="20.25" customHeight="1" x14ac:dyDescent="0.2">
      <c r="A273" s="16" t="s">
        <v>364</v>
      </c>
      <c r="B273" s="29"/>
    </row>
    <row r="274" spans="1:2" s="92" customFormat="1" ht="20.25" customHeight="1" x14ac:dyDescent="0.2">
      <c r="A274" s="16"/>
      <c r="B274" s="29"/>
    </row>
    <row r="275" spans="1:2" s="92" customFormat="1" ht="20.25" customHeight="1" x14ac:dyDescent="0.2">
      <c r="A275" s="16"/>
      <c r="B275" s="29"/>
    </row>
    <row r="276" spans="1:2" s="92" customFormat="1" ht="20.25" customHeight="1" x14ac:dyDescent="0.2">
      <c r="A276" s="16"/>
      <c r="B276" s="29"/>
    </row>
    <row r="277" spans="1:2" s="92" customFormat="1" ht="20.25" customHeight="1" x14ac:dyDescent="0.2">
      <c r="A277" s="16"/>
      <c r="B277" s="29"/>
    </row>
    <row r="278" spans="1:2" s="92" customFormat="1" ht="20.25" customHeight="1" x14ac:dyDescent="0.2">
      <c r="A278" s="16"/>
      <c r="B278" s="29"/>
    </row>
    <row r="279" spans="1:2" s="92" customFormat="1" ht="20.25" customHeight="1" x14ac:dyDescent="0.2">
      <c r="A279" s="16"/>
      <c r="B279" s="29"/>
    </row>
    <row r="280" spans="1:2" s="92" customFormat="1" ht="20.25" customHeight="1" x14ac:dyDescent="0.2">
      <c r="A280" s="16"/>
      <c r="B280" s="29"/>
    </row>
    <row r="281" spans="1:2" s="92" customFormat="1" ht="20.25" customHeight="1" x14ac:dyDescent="0.2">
      <c r="A281" s="16"/>
      <c r="B281" s="29"/>
    </row>
    <row r="282" spans="1:2" s="92" customFormat="1" ht="20.25" customHeight="1" x14ac:dyDescent="0.2">
      <c r="A282" s="16"/>
      <c r="B282" s="29"/>
    </row>
    <row r="283" spans="1:2" s="92" customFormat="1" ht="20.25" customHeight="1" x14ac:dyDescent="0.2">
      <c r="A283" s="16"/>
      <c r="B283" s="29"/>
    </row>
    <row r="284" spans="1:2" s="92" customFormat="1" ht="20.25" customHeight="1" x14ac:dyDescent="0.2">
      <c r="A284" s="16"/>
      <c r="B284" s="29"/>
    </row>
    <row r="285" spans="1:2" s="92" customFormat="1" ht="20.25" customHeight="1" x14ac:dyDescent="0.2">
      <c r="A285" s="16"/>
      <c r="B285" s="29"/>
    </row>
    <row r="286" spans="1:2" s="92" customFormat="1" ht="20.25" customHeight="1" x14ac:dyDescent="0.2">
      <c r="A286" s="16"/>
      <c r="B286" s="29"/>
    </row>
    <row r="287" spans="1:2" s="92" customFormat="1" ht="20.25" customHeight="1" x14ac:dyDescent="0.2">
      <c r="A287" s="16"/>
      <c r="B287" s="29"/>
    </row>
    <row r="288" spans="1:2" s="92" customFormat="1" ht="20.25" customHeight="1" x14ac:dyDescent="0.2">
      <c r="A288" s="16"/>
      <c r="B288" s="29"/>
    </row>
    <row r="289" spans="1:2" s="92" customFormat="1" ht="20.25" customHeight="1" x14ac:dyDescent="0.2">
      <c r="A289" s="16"/>
      <c r="B289" s="29"/>
    </row>
    <row r="290" spans="1:2" s="92" customFormat="1" ht="20.25" customHeight="1" x14ac:dyDescent="0.2">
      <c r="A290" s="16"/>
      <c r="B290" s="29"/>
    </row>
    <row r="291" spans="1:2" s="92" customFormat="1" ht="20.25" customHeight="1" x14ac:dyDescent="0.2">
      <c r="A291" s="16"/>
      <c r="B291" s="29"/>
    </row>
    <row r="292" spans="1:2" s="92" customFormat="1" ht="20.25" customHeight="1" x14ac:dyDescent="0.2">
      <c r="A292" s="16"/>
      <c r="B292" s="29"/>
    </row>
    <row r="293" spans="1:2" s="92" customFormat="1" ht="20.25" customHeight="1" x14ac:dyDescent="0.2">
      <c r="A293" s="16"/>
      <c r="B293" s="29"/>
    </row>
    <row r="294" spans="1:2" s="92" customFormat="1" ht="20.25" customHeight="1" x14ac:dyDescent="0.2">
      <c r="A294" s="16"/>
      <c r="B294" s="29"/>
    </row>
    <row r="295" spans="1:2" s="92" customFormat="1" ht="20.25" customHeight="1" x14ac:dyDescent="0.2">
      <c r="A295" s="16"/>
      <c r="B295" s="29"/>
    </row>
    <row r="296" spans="1:2" s="92" customFormat="1" ht="20.25" customHeight="1" x14ac:dyDescent="0.2">
      <c r="A296" s="16"/>
      <c r="B296" s="29"/>
    </row>
    <row r="297" spans="1:2" s="92" customFormat="1" ht="20.25" customHeight="1" x14ac:dyDescent="0.2">
      <c r="A297" s="16"/>
      <c r="B297" s="29"/>
    </row>
    <row r="298" spans="1:2" s="92" customFormat="1" ht="20.25" customHeight="1" x14ac:dyDescent="0.2">
      <c r="A298" s="16"/>
      <c r="B298" s="29"/>
    </row>
    <row r="299" spans="1:2" s="92" customFormat="1" ht="20.25" customHeight="1" x14ac:dyDescent="0.2">
      <c r="A299" s="16"/>
      <c r="B299" s="29"/>
    </row>
    <row r="300" spans="1:2" s="92" customFormat="1" ht="20.25" customHeight="1" x14ac:dyDescent="0.2">
      <c r="A300" s="16"/>
      <c r="B300" s="29"/>
    </row>
    <row r="301" spans="1:2" s="92" customFormat="1" ht="20.25" customHeight="1" x14ac:dyDescent="0.2">
      <c r="A301" s="16"/>
      <c r="B301" s="29"/>
    </row>
    <row r="302" spans="1:2" s="92" customFormat="1" ht="20.25" customHeight="1" x14ac:dyDescent="0.2">
      <c r="A302" s="16"/>
      <c r="B302" s="29"/>
    </row>
    <row r="303" spans="1:2" s="92" customFormat="1" ht="20.25" customHeight="1" x14ac:dyDescent="0.2">
      <c r="A303" s="16"/>
      <c r="B303" s="29"/>
    </row>
    <row r="304" spans="1:2" s="92" customFormat="1" ht="20.25" customHeight="1" x14ac:dyDescent="0.2">
      <c r="A304" s="16"/>
      <c r="B304" s="29"/>
    </row>
    <row r="305" spans="1:2" s="92" customFormat="1" ht="20.25" customHeight="1" x14ac:dyDescent="0.2">
      <c r="A305" s="16"/>
      <c r="B305" s="29"/>
    </row>
    <row r="306" spans="1:2" s="92" customFormat="1" ht="20.25" customHeight="1" x14ac:dyDescent="0.2">
      <c r="A306" s="16"/>
      <c r="B306" s="29"/>
    </row>
    <row r="307" spans="1:2" s="16" customFormat="1" ht="25.5" customHeight="1" x14ac:dyDescent="0.2">
      <c r="A307" s="16" t="s">
        <v>364</v>
      </c>
      <c r="B307" s="92"/>
    </row>
    <row r="308" spans="1:2" s="16" customFormat="1" ht="25.5" customHeight="1" x14ac:dyDescent="0.2">
      <c r="A308" s="29" t="s">
        <v>372</v>
      </c>
      <c r="B308" s="92"/>
    </row>
    <row r="309" spans="1:2" s="16" customFormat="1" ht="25.5" customHeight="1" x14ac:dyDescent="0.2">
      <c r="A309" s="29"/>
      <c r="B309" s="92"/>
    </row>
    <row r="310" spans="1:2" s="16" customFormat="1" ht="25.5" customHeight="1" x14ac:dyDescent="0.2">
      <c r="A310" s="29"/>
      <c r="B310" s="92"/>
    </row>
    <row r="311" spans="1:2" s="16" customFormat="1" ht="25.5" customHeight="1" x14ac:dyDescent="0.2">
      <c r="A311" s="29"/>
      <c r="B311" s="92"/>
    </row>
    <row r="312" spans="1:2" s="16" customFormat="1" ht="25.5" customHeight="1" x14ac:dyDescent="0.2">
      <c r="A312" s="29"/>
      <c r="B312" s="92"/>
    </row>
    <row r="313" spans="1:2" s="16" customFormat="1" ht="25.5" customHeight="1" x14ac:dyDescent="0.2">
      <c r="A313" s="29"/>
      <c r="B313" s="92"/>
    </row>
    <row r="314" spans="1:2" s="16" customFormat="1" ht="25.5" customHeight="1" x14ac:dyDescent="0.2">
      <c r="A314" s="29"/>
      <c r="B314" s="92"/>
    </row>
    <row r="315" spans="1:2" s="92" customFormat="1" ht="25.5" customHeight="1" x14ac:dyDescent="0.2">
      <c r="A315" s="29"/>
    </row>
    <row r="316" spans="1:2" s="92" customFormat="1" ht="25.5" customHeight="1" x14ac:dyDescent="0.2">
      <c r="A316" s="29"/>
    </row>
    <row r="317" spans="1:2" s="92" customFormat="1" ht="25.5" customHeight="1" x14ac:dyDescent="0.2">
      <c r="A317" s="29"/>
    </row>
    <row r="318" spans="1:2" s="92" customFormat="1" ht="25.5" customHeight="1" x14ac:dyDescent="0.2">
      <c r="A318" s="29"/>
    </row>
    <row r="319" spans="1:2" s="92" customFormat="1" ht="25.5" customHeight="1" x14ac:dyDescent="0.2">
      <c r="A319" s="29"/>
    </row>
    <row r="320" spans="1:2" s="92" customFormat="1" ht="25.5" customHeight="1" x14ac:dyDescent="0.2">
      <c r="A320" s="29"/>
    </row>
    <row r="321" spans="1:2" s="92" customFormat="1" ht="25.5" customHeight="1" x14ac:dyDescent="0.2">
      <c r="A321" s="29"/>
    </row>
    <row r="322" spans="1:2" s="92" customFormat="1" ht="25.5" customHeight="1" x14ac:dyDescent="0.2">
      <c r="A322" s="29"/>
    </row>
    <row r="323" spans="1:2" s="92" customFormat="1" ht="25.5" customHeight="1" x14ac:dyDescent="0.2">
      <c r="A323" s="29"/>
    </row>
    <row r="324" spans="1:2" s="92" customFormat="1" ht="25.5" customHeight="1" x14ac:dyDescent="0.2">
      <c r="A324" s="29"/>
    </row>
    <row r="325" spans="1:2" s="92" customFormat="1" ht="25.5" customHeight="1" x14ac:dyDescent="0.2">
      <c r="A325" s="16"/>
      <c r="B325" s="16"/>
    </row>
    <row r="326" spans="1:2" s="92" customFormat="1" ht="25.5" customHeight="1" x14ac:dyDescent="0.2">
      <c r="A326" s="16"/>
      <c r="B326" s="16"/>
    </row>
    <row r="327" spans="1:2" s="92" customFormat="1" ht="25.5" customHeight="1" x14ac:dyDescent="0.2">
      <c r="A327" s="16"/>
      <c r="B327" s="16"/>
    </row>
    <row r="328" spans="1:2" s="92" customFormat="1" ht="25.5" customHeight="1" x14ac:dyDescent="0.2">
      <c r="A328" s="16"/>
      <c r="B328" s="16"/>
    </row>
    <row r="329" spans="1:2" s="92" customFormat="1" ht="25.5" customHeight="1" x14ac:dyDescent="0.2">
      <c r="A329" s="16"/>
      <c r="B329" s="16"/>
    </row>
    <row r="330" spans="1:2" s="92" customFormat="1" ht="25.5" customHeight="1" x14ac:dyDescent="0.2">
      <c r="A330" s="16"/>
      <c r="B330" s="16"/>
    </row>
    <row r="331" spans="1:2" s="92" customFormat="1" ht="25.5" customHeight="1" x14ac:dyDescent="0.2">
      <c r="A331" s="16"/>
      <c r="B331" s="16"/>
    </row>
    <row r="332" spans="1:2" s="92" customFormat="1" ht="25.5" customHeight="1" x14ac:dyDescent="0.2">
      <c r="A332" s="16"/>
      <c r="B332" s="16"/>
    </row>
    <row r="333" spans="1:2" s="92" customFormat="1" ht="25.5" customHeight="1" x14ac:dyDescent="0.2"/>
    <row r="334" spans="1:2" s="92" customFormat="1" ht="20.25" customHeight="1" x14ac:dyDescent="0.2">
      <c r="A334" s="16"/>
    </row>
    <row r="335" spans="1:2" s="92" customFormat="1" ht="20.25" customHeight="1" x14ac:dyDescent="0.2">
      <c r="A335" s="16" t="s">
        <v>364</v>
      </c>
    </row>
    <row r="336" spans="1:2" s="92" customFormat="1" ht="20.25" customHeight="1" x14ac:dyDescent="0.2">
      <c r="A336" s="29" t="s">
        <v>373</v>
      </c>
    </row>
    <row r="337" spans="1:1" s="92" customFormat="1" ht="20.25" customHeight="1" x14ac:dyDescent="0.2">
      <c r="A337" s="16"/>
    </row>
    <row r="338" spans="1:1" s="92" customFormat="1" ht="20.25" customHeight="1" x14ac:dyDescent="0.2">
      <c r="A338" s="16"/>
    </row>
    <row r="339" spans="1:1" s="92" customFormat="1" ht="20.25" customHeight="1" x14ac:dyDescent="0.2">
      <c r="A339" s="16"/>
    </row>
    <row r="340" spans="1:1" s="92" customFormat="1" ht="20.25" customHeight="1" x14ac:dyDescent="0.2">
      <c r="A340" s="16"/>
    </row>
    <row r="341" spans="1:1" s="92" customFormat="1" ht="20.25" customHeight="1" x14ac:dyDescent="0.2">
      <c r="A341" s="16"/>
    </row>
    <row r="342" spans="1:1" s="92" customFormat="1" ht="20.25" customHeight="1" x14ac:dyDescent="0.2">
      <c r="A342" s="16"/>
    </row>
    <row r="343" spans="1:1" s="92" customFormat="1" ht="20.25" customHeight="1" x14ac:dyDescent="0.2">
      <c r="A343" s="16"/>
    </row>
    <row r="344" spans="1:1" s="92" customFormat="1" ht="20.25" customHeight="1" x14ac:dyDescent="0.2">
      <c r="A344" s="16"/>
    </row>
    <row r="345" spans="1:1" s="92" customFormat="1" ht="20.25" customHeight="1" x14ac:dyDescent="0.2">
      <c r="A345" s="16"/>
    </row>
    <row r="346" spans="1:1" s="92" customFormat="1" ht="20.25" customHeight="1" x14ac:dyDescent="0.2">
      <c r="A346" s="16"/>
    </row>
    <row r="347" spans="1:1" s="92" customFormat="1" ht="20.25" customHeight="1" x14ac:dyDescent="0.2">
      <c r="A347" s="16"/>
    </row>
    <row r="348" spans="1:1" s="92" customFormat="1" ht="20.25" customHeight="1" x14ac:dyDescent="0.2">
      <c r="A348" s="16"/>
    </row>
    <row r="349" spans="1:1" s="92" customFormat="1" ht="20.25" customHeight="1" x14ac:dyDescent="0.2">
      <c r="A349" s="16"/>
    </row>
    <row r="350" spans="1:1" s="92" customFormat="1" ht="20.25" customHeight="1" x14ac:dyDescent="0.2">
      <c r="A350" s="16"/>
    </row>
    <row r="351" spans="1:1" s="92" customFormat="1" ht="20.25" customHeight="1" x14ac:dyDescent="0.2">
      <c r="A351" s="16"/>
    </row>
    <row r="352" spans="1:1" s="92" customFormat="1" ht="20.25" customHeight="1" x14ac:dyDescent="0.2">
      <c r="A352" s="16"/>
    </row>
    <row r="353" spans="1:1" s="92" customFormat="1" ht="20.25" customHeight="1" x14ac:dyDescent="0.2">
      <c r="A353" s="16"/>
    </row>
    <row r="354" spans="1:1" s="92" customFormat="1" ht="20.25" customHeight="1" x14ac:dyDescent="0.2">
      <c r="A354" s="16"/>
    </row>
    <row r="355" spans="1:1" s="92" customFormat="1" ht="20.25" customHeight="1" x14ac:dyDescent="0.2">
      <c r="A355" s="16"/>
    </row>
    <row r="356" spans="1:1" s="92" customFormat="1" ht="20.25" customHeight="1" x14ac:dyDescent="0.2">
      <c r="A356" s="16"/>
    </row>
    <row r="357" spans="1:1" s="92" customFormat="1" ht="20.25" customHeight="1" x14ac:dyDescent="0.2">
      <c r="A357" s="16"/>
    </row>
    <row r="358" spans="1:1" s="92" customFormat="1" ht="20.25" customHeight="1" x14ac:dyDescent="0.2">
      <c r="A358" s="16"/>
    </row>
    <row r="359" spans="1:1" s="92" customFormat="1" ht="20.25" customHeight="1" x14ac:dyDescent="0.2">
      <c r="A359" s="16"/>
    </row>
    <row r="360" spans="1:1" s="92" customFormat="1" ht="20.25" customHeight="1" x14ac:dyDescent="0.2">
      <c r="A360" s="16"/>
    </row>
    <row r="361" spans="1:1" s="92" customFormat="1" ht="20.25" customHeight="1" x14ac:dyDescent="0.2">
      <c r="A361" s="16"/>
    </row>
    <row r="362" spans="1:1" s="92" customFormat="1" ht="20.25" customHeight="1" x14ac:dyDescent="0.2">
      <c r="A362" s="16"/>
    </row>
    <row r="363" spans="1:1" s="92" customFormat="1" ht="20.25" customHeight="1" x14ac:dyDescent="0.2">
      <c r="A363" s="16"/>
    </row>
    <row r="364" spans="1:1" s="92" customFormat="1" ht="20.25" customHeight="1" x14ac:dyDescent="0.2">
      <c r="A364" s="16"/>
    </row>
    <row r="365" spans="1:1" s="92" customFormat="1" ht="20.25" customHeight="1" x14ac:dyDescent="0.2">
      <c r="A365" s="16"/>
    </row>
    <row r="366" spans="1:1" s="92" customFormat="1" ht="20.25" customHeight="1" x14ac:dyDescent="0.2">
      <c r="A366" s="16"/>
    </row>
    <row r="367" spans="1:1" s="92" customFormat="1" ht="20.25" customHeight="1" x14ac:dyDescent="0.2">
      <c r="A367" s="16"/>
    </row>
    <row r="368" spans="1:1" s="92" customFormat="1" ht="20.25" customHeight="1" x14ac:dyDescent="0.2">
      <c r="A368" s="16"/>
    </row>
    <row r="369" spans="1:2" s="16" customFormat="1" ht="25.5" customHeight="1" x14ac:dyDescent="0.2">
      <c r="A369" s="16" t="s">
        <v>364</v>
      </c>
      <c r="B369" s="92"/>
    </row>
    <row r="370" spans="1:2" s="16" customFormat="1" ht="25.5" customHeight="1" x14ac:dyDescent="0.2">
      <c r="A370" s="29" t="s">
        <v>374</v>
      </c>
      <c r="B370" s="92"/>
    </row>
    <row r="371" spans="1:2" s="16" customFormat="1" ht="25.5" customHeight="1" x14ac:dyDescent="0.2">
      <c r="A371" s="29"/>
      <c r="B371" s="92"/>
    </row>
    <row r="372" spans="1:2" s="16" customFormat="1" ht="25.5" customHeight="1" x14ac:dyDescent="0.2">
      <c r="A372" s="29"/>
      <c r="B372" s="92"/>
    </row>
    <row r="373" spans="1:2" s="16" customFormat="1" ht="25.5" customHeight="1" x14ac:dyDescent="0.2">
      <c r="A373" s="29"/>
      <c r="B373" s="92"/>
    </row>
    <row r="374" spans="1:2" s="16" customFormat="1" ht="25.5" customHeight="1" x14ac:dyDescent="0.2">
      <c r="A374" s="29"/>
      <c r="B374" s="92"/>
    </row>
    <row r="375" spans="1:2" s="16" customFormat="1" ht="25.5" customHeight="1" x14ac:dyDescent="0.2">
      <c r="A375" s="29"/>
      <c r="B375" s="92"/>
    </row>
    <row r="376" spans="1:2" s="16" customFormat="1" ht="25.5" customHeight="1" x14ac:dyDescent="0.2">
      <c r="A376" s="29"/>
      <c r="B376" s="92"/>
    </row>
    <row r="377" spans="1:2" s="92" customFormat="1" ht="25.5" customHeight="1" x14ac:dyDescent="0.2">
      <c r="A377" s="29"/>
    </row>
    <row r="378" spans="1:2" s="92" customFormat="1" ht="25.5" customHeight="1" x14ac:dyDescent="0.2">
      <c r="A378" s="29"/>
    </row>
    <row r="379" spans="1:2" s="92" customFormat="1" ht="25.5" customHeight="1" x14ac:dyDescent="0.2">
      <c r="A379" s="29"/>
    </row>
    <row r="380" spans="1:2" s="92" customFormat="1" ht="25.5" customHeight="1" x14ac:dyDescent="0.2">
      <c r="A380" s="29"/>
    </row>
    <row r="381" spans="1:2" s="92" customFormat="1" ht="25.5" customHeight="1" x14ac:dyDescent="0.2">
      <c r="A381" s="29"/>
    </row>
    <row r="382" spans="1:2" s="92" customFormat="1" ht="25.5" customHeight="1" x14ac:dyDescent="0.2">
      <c r="A382" s="29"/>
    </row>
    <row r="383" spans="1:2" s="92" customFormat="1" ht="25.5" customHeight="1" x14ac:dyDescent="0.2">
      <c r="A383" s="29"/>
    </row>
    <row r="384" spans="1:2" s="92" customFormat="1" ht="25.5" customHeight="1" x14ac:dyDescent="0.2">
      <c r="A384" s="29"/>
    </row>
    <row r="385" spans="1:2" s="92" customFormat="1" ht="25.5" customHeight="1" x14ac:dyDescent="0.2">
      <c r="A385" s="29"/>
    </row>
    <row r="386" spans="1:2" s="92" customFormat="1" ht="25.5" customHeight="1" x14ac:dyDescent="0.2">
      <c r="A386" s="29"/>
    </row>
    <row r="387" spans="1:2" s="92" customFormat="1" ht="25.5" customHeight="1" x14ac:dyDescent="0.2">
      <c r="A387" s="16"/>
      <c r="B387" s="16"/>
    </row>
    <row r="388" spans="1:2" s="92" customFormat="1" ht="25.5" customHeight="1" x14ac:dyDescent="0.2">
      <c r="A388" s="16"/>
      <c r="B388" s="16"/>
    </row>
    <row r="389" spans="1:2" s="92" customFormat="1" ht="25.5" customHeight="1" x14ac:dyDescent="0.2">
      <c r="A389" s="16"/>
      <c r="B389" s="16"/>
    </row>
    <row r="390" spans="1:2" s="92" customFormat="1" ht="25.5" customHeight="1" x14ac:dyDescent="0.2">
      <c r="A390" s="16"/>
      <c r="B390" s="16"/>
    </row>
    <row r="391" spans="1:2" s="92" customFormat="1" ht="25.5" customHeight="1" x14ac:dyDescent="0.2">
      <c r="A391" s="16"/>
      <c r="B391" s="16"/>
    </row>
    <row r="392" spans="1:2" s="92" customFormat="1" ht="25.5" customHeight="1" x14ac:dyDescent="0.2">
      <c r="A392" s="16"/>
      <c r="B392" s="16"/>
    </row>
    <row r="393" spans="1:2" s="92" customFormat="1" ht="25.5" customHeight="1" x14ac:dyDescent="0.2">
      <c r="A393" s="16"/>
      <c r="B393" s="16"/>
    </row>
    <row r="394" spans="1:2" s="92" customFormat="1" ht="25.5" customHeight="1" x14ac:dyDescent="0.2">
      <c r="A394" s="16"/>
      <c r="B394" s="16"/>
    </row>
    <row r="395" spans="1:2" s="92" customFormat="1" ht="25.5" customHeight="1" x14ac:dyDescent="0.2"/>
    <row r="396" spans="1:2" s="92" customFormat="1" ht="20.25" customHeight="1" x14ac:dyDescent="0.2">
      <c r="A396" s="16"/>
    </row>
    <row r="397" spans="1:2" s="16" customFormat="1" ht="25.5" customHeight="1" x14ac:dyDescent="0.2">
      <c r="A397" s="16" t="s">
        <v>364</v>
      </c>
      <c r="B397" s="92"/>
    </row>
    <row r="398" spans="1:2" s="16" customFormat="1" ht="25.5" customHeight="1" x14ac:dyDescent="0.2">
      <c r="A398" s="29" t="s">
        <v>375</v>
      </c>
      <c r="B398" s="92"/>
    </row>
    <row r="399" spans="1:2" s="16" customFormat="1" ht="25.5" customHeight="1" x14ac:dyDescent="0.2">
      <c r="A399" s="29"/>
      <c r="B399" s="92"/>
    </row>
    <row r="400" spans="1:2" s="16" customFormat="1" ht="25.5" customHeight="1" x14ac:dyDescent="0.2">
      <c r="A400" s="29"/>
      <c r="B400" s="92"/>
    </row>
    <row r="401" spans="1:2" s="16" customFormat="1" ht="25.5" customHeight="1" x14ac:dyDescent="0.2">
      <c r="A401" s="29"/>
      <c r="B401" s="92"/>
    </row>
    <row r="402" spans="1:2" s="16" customFormat="1" ht="25.5" customHeight="1" x14ac:dyDescent="0.2">
      <c r="A402" s="29"/>
      <c r="B402" s="92"/>
    </row>
    <row r="403" spans="1:2" s="16" customFormat="1" ht="25.5" customHeight="1" x14ac:dyDescent="0.2">
      <c r="A403" s="29"/>
      <c r="B403" s="92"/>
    </row>
    <row r="404" spans="1:2" s="16" customFormat="1" ht="25.5" customHeight="1" x14ac:dyDescent="0.2">
      <c r="A404" s="29"/>
      <c r="B404" s="92"/>
    </row>
    <row r="405" spans="1:2" s="92" customFormat="1" ht="25.5" customHeight="1" x14ac:dyDescent="0.2">
      <c r="A405" s="29"/>
    </row>
    <row r="406" spans="1:2" s="92" customFormat="1" ht="25.5" customHeight="1" x14ac:dyDescent="0.2">
      <c r="A406" s="29"/>
    </row>
    <row r="407" spans="1:2" s="92" customFormat="1" ht="25.5" customHeight="1" x14ac:dyDescent="0.2">
      <c r="A407" s="29"/>
    </row>
    <row r="408" spans="1:2" s="92" customFormat="1" ht="25.5" customHeight="1" x14ac:dyDescent="0.2">
      <c r="A408" s="29"/>
    </row>
    <row r="409" spans="1:2" s="92" customFormat="1" ht="25.5" customHeight="1" x14ac:dyDescent="0.2">
      <c r="A409" s="29"/>
    </row>
    <row r="410" spans="1:2" s="92" customFormat="1" ht="25.5" customHeight="1" x14ac:dyDescent="0.2">
      <c r="A410" s="29"/>
    </row>
    <row r="411" spans="1:2" s="92" customFormat="1" ht="25.5" customHeight="1" x14ac:dyDescent="0.2">
      <c r="A411" s="29"/>
    </row>
    <row r="412" spans="1:2" s="92" customFormat="1" ht="25.5" customHeight="1" x14ac:dyDescent="0.2">
      <c r="A412" s="29"/>
    </row>
    <row r="413" spans="1:2" s="92" customFormat="1" ht="25.5" customHeight="1" x14ac:dyDescent="0.2">
      <c r="A413" s="29"/>
    </row>
    <row r="414" spans="1:2" s="92" customFormat="1" ht="25.5" customHeight="1" x14ac:dyDescent="0.2">
      <c r="A414" s="29"/>
    </row>
    <row r="415" spans="1:2" s="92" customFormat="1" ht="25.5" customHeight="1" x14ac:dyDescent="0.2">
      <c r="A415" s="16"/>
      <c r="B415" s="16"/>
    </row>
    <row r="416" spans="1:2" s="92" customFormat="1" ht="25.5" customHeight="1" x14ac:dyDescent="0.2">
      <c r="A416" s="16"/>
      <c r="B416" s="16"/>
    </row>
    <row r="417" spans="1:2" s="92" customFormat="1" ht="25.5" customHeight="1" x14ac:dyDescent="0.2">
      <c r="A417" s="16"/>
      <c r="B417" s="16"/>
    </row>
    <row r="418" spans="1:2" s="92" customFormat="1" ht="25.5" customHeight="1" x14ac:dyDescent="0.2">
      <c r="A418" s="16"/>
      <c r="B418" s="16"/>
    </row>
    <row r="419" spans="1:2" s="92" customFormat="1" ht="25.5" customHeight="1" x14ac:dyDescent="0.2">
      <c r="A419" s="16"/>
      <c r="B419" s="16"/>
    </row>
    <row r="420" spans="1:2" s="92" customFormat="1" ht="25.5" customHeight="1" x14ac:dyDescent="0.2">
      <c r="A420" s="16"/>
      <c r="B420" s="16"/>
    </row>
    <row r="421" spans="1:2" s="92" customFormat="1" ht="25.5" customHeight="1" x14ac:dyDescent="0.2">
      <c r="A421" s="16"/>
      <c r="B421" s="16"/>
    </row>
    <row r="422" spans="1:2" s="92" customFormat="1" ht="25.5" customHeight="1" x14ac:dyDescent="0.2">
      <c r="A422" s="16"/>
      <c r="B422" s="16"/>
    </row>
    <row r="423" spans="1:2" s="92" customFormat="1" ht="25.5" customHeight="1" x14ac:dyDescent="0.2"/>
    <row r="424" spans="1:2" s="92" customFormat="1" ht="20.25" customHeight="1" x14ac:dyDescent="0.2">
      <c r="A424" s="16"/>
    </row>
    <row r="425" spans="1:2" s="92" customFormat="1" ht="20.25" customHeight="1" x14ac:dyDescent="0.2">
      <c r="A425" s="16" t="s">
        <v>376</v>
      </c>
    </row>
    <row r="426" spans="1:2" s="92" customFormat="1" ht="20.25" customHeight="1" x14ac:dyDescent="0.2">
      <c r="A426" s="16"/>
    </row>
    <row r="427" spans="1:2" s="92" customFormat="1" ht="20.25" customHeight="1" x14ac:dyDescent="0.2">
      <c r="A427" s="16"/>
    </row>
    <row r="428" spans="1:2" s="92" customFormat="1" ht="20.25" customHeight="1" x14ac:dyDescent="0.2">
      <c r="A428" s="16"/>
    </row>
    <row r="429" spans="1:2" s="92" customFormat="1" ht="20.25" customHeight="1" x14ac:dyDescent="0.2">
      <c r="A429" s="16"/>
    </row>
    <row r="430" spans="1:2" s="92" customFormat="1" ht="20.25" customHeight="1" x14ac:dyDescent="0.2">
      <c r="A430" s="16"/>
    </row>
    <row r="431" spans="1:2" s="92" customFormat="1" ht="20.25" customHeight="1" x14ac:dyDescent="0.2">
      <c r="A431" s="16"/>
    </row>
    <row r="432" spans="1:2" s="92" customFormat="1" ht="20.25" customHeight="1" x14ac:dyDescent="0.2">
      <c r="A432" s="16"/>
    </row>
    <row r="433" spans="1:1" s="92" customFormat="1" ht="20.25" customHeight="1" x14ac:dyDescent="0.2">
      <c r="A433" s="16"/>
    </row>
    <row r="434" spans="1:1" s="92" customFormat="1" ht="20.25" customHeight="1" x14ac:dyDescent="0.2">
      <c r="A434" s="16"/>
    </row>
    <row r="435" spans="1:1" s="92" customFormat="1" ht="20.25" customHeight="1" x14ac:dyDescent="0.2">
      <c r="A435" s="16"/>
    </row>
    <row r="436" spans="1:1" s="92" customFormat="1" ht="20.25" customHeight="1" x14ac:dyDescent="0.2">
      <c r="A436" s="16"/>
    </row>
    <row r="437" spans="1:1" s="92" customFormat="1" ht="20.25" customHeight="1" x14ac:dyDescent="0.2">
      <c r="A437" s="16"/>
    </row>
    <row r="438" spans="1:1" s="92" customFormat="1" ht="20.25" customHeight="1" x14ac:dyDescent="0.2">
      <c r="A438" s="16"/>
    </row>
    <row r="439" spans="1:1" s="92" customFormat="1" ht="20.25" customHeight="1" x14ac:dyDescent="0.2">
      <c r="A439" s="16"/>
    </row>
    <row r="440" spans="1:1" s="92" customFormat="1" ht="20.25" customHeight="1" x14ac:dyDescent="0.2">
      <c r="A440" s="16"/>
    </row>
    <row r="441" spans="1:1" s="92" customFormat="1" ht="20.25" customHeight="1" x14ac:dyDescent="0.2">
      <c r="A441" s="16"/>
    </row>
    <row r="442" spans="1:1" s="92" customFormat="1" ht="20.25" customHeight="1" x14ac:dyDescent="0.2">
      <c r="A442" s="16"/>
    </row>
    <row r="443" spans="1:1" s="92" customFormat="1" ht="20.25" customHeight="1" x14ac:dyDescent="0.2">
      <c r="A443" s="16"/>
    </row>
    <row r="444" spans="1:1" s="92" customFormat="1" ht="20.25" customHeight="1" x14ac:dyDescent="0.2">
      <c r="A444" s="16"/>
    </row>
    <row r="445" spans="1:1" s="92" customFormat="1" ht="20.25" customHeight="1" x14ac:dyDescent="0.2">
      <c r="A445" s="16"/>
    </row>
    <row r="446" spans="1:1" s="92" customFormat="1" ht="20.25" customHeight="1" x14ac:dyDescent="0.2">
      <c r="A446" s="16"/>
    </row>
    <row r="447" spans="1:1" s="92" customFormat="1" ht="20.25" customHeight="1" x14ac:dyDescent="0.2">
      <c r="A447" s="16"/>
    </row>
    <row r="448" spans="1:1" s="92" customFormat="1" ht="20.25" customHeight="1" x14ac:dyDescent="0.2">
      <c r="A448" s="16"/>
    </row>
    <row r="449" spans="1:2" s="92" customFormat="1" ht="20.25" customHeight="1" x14ac:dyDescent="0.2">
      <c r="A449" s="16"/>
    </row>
    <row r="450" spans="1:2" s="92" customFormat="1" ht="20.25" customHeight="1" x14ac:dyDescent="0.2">
      <c r="A450" s="16"/>
    </row>
    <row r="451" spans="1:2" s="92" customFormat="1" ht="20.25" customHeight="1" x14ac:dyDescent="0.2">
      <c r="A451" s="16"/>
    </row>
    <row r="452" spans="1:2" s="92" customFormat="1" ht="20.25" customHeight="1" x14ac:dyDescent="0.2">
      <c r="A452" s="16"/>
    </row>
    <row r="453" spans="1:2" s="92" customFormat="1" ht="20.25" customHeight="1" x14ac:dyDescent="0.2">
      <c r="A453" s="16"/>
    </row>
    <row r="454" spans="1:2" s="92" customFormat="1" ht="20.25" customHeight="1" x14ac:dyDescent="0.2">
      <c r="A454" s="16"/>
    </row>
    <row r="455" spans="1:2" s="92" customFormat="1" ht="20.25" customHeight="1" x14ac:dyDescent="0.2">
      <c r="A455" s="16"/>
    </row>
    <row r="456" spans="1:2" s="92" customFormat="1" ht="20.25" customHeight="1" x14ac:dyDescent="0.2">
      <c r="A456" s="16"/>
    </row>
    <row r="457" spans="1:2" s="92" customFormat="1" ht="20.25" customHeight="1" x14ac:dyDescent="0.2">
      <c r="A457" s="16"/>
    </row>
    <row r="458" spans="1:2" s="92" customFormat="1" ht="20.25" customHeight="1" x14ac:dyDescent="0.2">
      <c r="A458" s="16"/>
    </row>
    <row r="459" spans="1:2" s="16" customFormat="1" ht="25.5" customHeight="1" x14ac:dyDescent="0.2">
      <c r="A459" s="16" t="s">
        <v>376</v>
      </c>
      <c r="B459" s="92"/>
    </row>
    <row r="460" spans="1:2" s="16" customFormat="1" ht="25.5" customHeight="1" x14ac:dyDescent="0.2">
      <c r="A460" s="29" t="s">
        <v>377</v>
      </c>
      <c r="B460" s="92"/>
    </row>
    <row r="461" spans="1:2" s="16" customFormat="1" ht="25.5" customHeight="1" x14ac:dyDescent="0.2">
      <c r="A461" s="92"/>
      <c r="B461" s="92"/>
    </row>
    <row r="462" spans="1:2" s="16" customFormat="1" ht="25.5" customHeight="1" x14ac:dyDescent="0.2">
      <c r="A462" s="92"/>
      <c r="B462" s="92"/>
    </row>
    <row r="463" spans="1:2" s="16" customFormat="1" ht="25.5" customHeight="1" x14ac:dyDescent="0.2">
      <c r="A463" s="92"/>
      <c r="B463" s="92"/>
    </row>
    <row r="464" spans="1:2" s="16" customFormat="1" ht="25.5" customHeight="1" x14ac:dyDescent="0.2">
      <c r="A464" s="92"/>
      <c r="B464" s="92"/>
    </row>
    <row r="465" spans="1:2" s="16" customFormat="1" ht="25.5" customHeight="1" x14ac:dyDescent="0.2">
      <c r="A465" s="92"/>
      <c r="B465" s="92"/>
    </row>
    <row r="466" spans="1:2" s="16" customFormat="1" ht="25.5" customHeight="1" x14ac:dyDescent="0.2">
      <c r="A466" s="92"/>
      <c r="B466" s="92"/>
    </row>
    <row r="467" spans="1:2" s="16" customFormat="1" ht="25.5" customHeight="1" x14ac:dyDescent="0.2">
      <c r="A467" s="92"/>
      <c r="B467" s="92"/>
    </row>
    <row r="468" spans="1:2" s="16" customFormat="1" ht="25.5" customHeight="1" x14ac:dyDescent="0.2">
      <c r="A468" s="92"/>
      <c r="B468" s="92"/>
    </row>
    <row r="469" spans="1:2" s="16" customFormat="1" ht="25.5" customHeight="1" x14ac:dyDescent="0.2">
      <c r="A469" s="92"/>
      <c r="B469" s="92"/>
    </row>
    <row r="470" spans="1:2" s="16" customFormat="1" ht="25.5" customHeight="1" x14ac:dyDescent="0.2">
      <c r="A470" s="92"/>
      <c r="B470" s="92"/>
    </row>
    <row r="471" spans="1:2" s="16" customFormat="1" ht="25.5" customHeight="1" x14ac:dyDescent="0.2">
      <c r="A471" s="92"/>
      <c r="B471" s="92"/>
    </row>
    <row r="472" spans="1:2" s="16" customFormat="1" ht="25.5" customHeight="1" x14ac:dyDescent="0.2">
      <c r="A472" s="92"/>
      <c r="B472" s="92"/>
    </row>
    <row r="473" spans="1:2" s="16" customFormat="1" ht="25.5" customHeight="1" x14ac:dyDescent="0.2">
      <c r="A473" s="92"/>
      <c r="B473" s="92"/>
    </row>
    <row r="474" spans="1:2" s="92" customFormat="1" ht="25.5" customHeight="1" x14ac:dyDescent="0.2"/>
    <row r="475" spans="1:2" s="92" customFormat="1" ht="25.5" customHeight="1" x14ac:dyDescent="0.2"/>
    <row r="476" spans="1:2" s="92" customFormat="1" ht="25.5" customHeight="1" x14ac:dyDescent="0.2"/>
    <row r="477" spans="1:2" s="92" customFormat="1" ht="25.5" customHeight="1" x14ac:dyDescent="0.2"/>
    <row r="478" spans="1:2" s="92" customFormat="1" ht="25.5" customHeight="1" x14ac:dyDescent="0.2"/>
    <row r="479" spans="1:2" s="92" customFormat="1" ht="25.5" customHeight="1" x14ac:dyDescent="0.2"/>
    <row r="480" spans="1:2" s="92" customFormat="1" ht="25.5" customHeight="1" x14ac:dyDescent="0.2"/>
    <row r="481" spans="1:2" s="92" customFormat="1" ht="25.5" customHeight="1" x14ac:dyDescent="0.2"/>
    <row r="482" spans="1:2" s="92" customFormat="1" ht="25.5" customHeight="1" x14ac:dyDescent="0.2"/>
    <row r="483" spans="1:2" s="92" customFormat="1" ht="25.5" customHeight="1" x14ac:dyDescent="0.2"/>
    <row r="484" spans="1:2" s="92" customFormat="1" ht="25.5" customHeight="1" x14ac:dyDescent="0.2"/>
    <row r="485" spans="1:2" s="92" customFormat="1" ht="25.5" customHeight="1" x14ac:dyDescent="0.2"/>
    <row r="486" spans="1:2" s="16" customFormat="1" ht="25.5" customHeight="1" x14ac:dyDescent="0.2">
      <c r="A486" s="16" t="s">
        <v>376</v>
      </c>
      <c r="B486" s="92"/>
    </row>
    <row r="487" spans="1:2" s="16" customFormat="1" ht="25.5" customHeight="1" x14ac:dyDescent="0.2">
      <c r="A487" s="29" t="s">
        <v>702</v>
      </c>
      <c r="B487" s="92"/>
    </row>
    <row r="488" spans="1:2" s="92" customFormat="1" ht="20.25" customHeight="1" x14ac:dyDescent="0.2"/>
    <row r="489" spans="1:2" s="92" customFormat="1" ht="25.5" customHeight="1" x14ac:dyDescent="0.2"/>
    <row r="490" spans="1:2" s="92" customFormat="1" ht="25.5" customHeight="1" x14ac:dyDescent="0.2"/>
    <row r="491" spans="1:2" s="92" customFormat="1" ht="25.5" customHeight="1" x14ac:dyDescent="0.2"/>
    <row r="492" spans="1:2" s="92" customFormat="1" ht="25.5" customHeight="1" x14ac:dyDescent="0.2"/>
    <row r="493" spans="1:2" s="92" customFormat="1" ht="25.5" customHeight="1" x14ac:dyDescent="0.2"/>
    <row r="494" spans="1:2" s="92" customFormat="1" ht="25.5" customHeight="1" x14ac:dyDescent="0.2"/>
    <row r="495" spans="1:2" s="92" customFormat="1" ht="25.5" customHeight="1" x14ac:dyDescent="0.2"/>
    <row r="496" spans="1:2" s="92" customFormat="1" ht="25.5" customHeight="1" x14ac:dyDescent="0.2"/>
    <row r="497" s="92" customFormat="1" ht="25.5" customHeight="1" x14ac:dyDescent="0.2"/>
    <row r="498" s="92" customFormat="1" ht="25.5" customHeight="1" x14ac:dyDescent="0.2"/>
    <row r="499" s="92" customFormat="1" ht="25.5" customHeight="1" x14ac:dyDescent="0.2"/>
    <row r="500" s="92" customFormat="1" ht="25.5" customHeight="1" x14ac:dyDescent="0.2"/>
    <row r="501" s="92" customFormat="1" ht="25.5" customHeight="1" x14ac:dyDescent="0.2"/>
    <row r="502" s="92" customFormat="1" ht="25.5" customHeight="1" x14ac:dyDescent="0.2"/>
    <row r="503" s="92" customFormat="1" ht="25.5" customHeight="1" x14ac:dyDescent="0.2"/>
    <row r="504" s="92" customFormat="1" ht="25.5" customHeight="1" x14ac:dyDescent="0.2"/>
    <row r="505" s="92" customFormat="1" ht="25.5" customHeight="1" x14ac:dyDescent="0.2"/>
    <row r="506" s="92" customFormat="1" ht="25.5" customHeight="1" x14ac:dyDescent="0.2"/>
    <row r="507" s="92" customFormat="1" ht="25.5" customHeight="1" x14ac:dyDescent="0.2"/>
    <row r="508" s="92" customFormat="1" ht="25.5" customHeight="1" x14ac:dyDescent="0.2"/>
    <row r="509" s="92" customFormat="1" ht="25.5" customHeight="1" x14ac:dyDescent="0.2"/>
    <row r="510" s="92" customFormat="1" ht="25.5" customHeight="1" x14ac:dyDescent="0.2"/>
    <row r="511" s="92" customFormat="1" ht="25.5" customHeight="1" x14ac:dyDescent="0.2"/>
    <row r="512" s="92" customFormat="1" ht="25.5" customHeight="1" x14ac:dyDescent="0.2"/>
    <row r="513" spans="1:2" s="92" customFormat="1" ht="25.5" customHeight="1" x14ac:dyDescent="0.2"/>
    <row r="514" spans="1:2" s="16" customFormat="1" ht="25.5" customHeight="1" x14ac:dyDescent="0.2">
      <c r="A514" s="16" t="s">
        <v>378</v>
      </c>
      <c r="B514" s="92"/>
    </row>
    <row r="515" spans="1:2" s="16" customFormat="1" ht="25.5" customHeight="1" x14ac:dyDescent="0.2">
      <c r="A515" s="29" t="s">
        <v>379</v>
      </c>
      <c r="B515" s="92"/>
    </row>
    <row r="516" spans="1:2" s="92" customFormat="1" ht="25.5" customHeight="1" x14ac:dyDescent="0.2"/>
    <row r="517" spans="1:2" s="92" customFormat="1" ht="25.5" customHeight="1" x14ac:dyDescent="0.2"/>
    <row r="518" spans="1:2" s="92" customFormat="1" ht="25.5" customHeight="1" x14ac:dyDescent="0.2"/>
    <row r="519" spans="1:2" s="92" customFormat="1" ht="25.5" customHeight="1" x14ac:dyDescent="0.2"/>
    <row r="520" spans="1:2" s="92" customFormat="1" ht="25.5" customHeight="1" x14ac:dyDescent="0.2"/>
    <row r="521" spans="1:2" s="92" customFormat="1" ht="25.5" customHeight="1" x14ac:dyDescent="0.2"/>
    <row r="522" spans="1:2" s="92" customFormat="1" ht="25.5" customHeight="1" x14ac:dyDescent="0.2"/>
    <row r="523" spans="1:2" s="92" customFormat="1" ht="25.5" customHeight="1" x14ac:dyDescent="0.2"/>
    <row r="524" spans="1:2" s="92" customFormat="1" ht="25.5" customHeight="1" x14ac:dyDescent="0.2"/>
    <row r="525" spans="1:2" s="92" customFormat="1" ht="25.5" customHeight="1" x14ac:dyDescent="0.2"/>
    <row r="526" spans="1:2" s="92" customFormat="1" ht="25.5" customHeight="1" x14ac:dyDescent="0.2"/>
    <row r="527" spans="1:2" s="92" customFormat="1" ht="25.5" customHeight="1" x14ac:dyDescent="0.2"/>
    <row r="528" spans="1:2" s="92" customFormat="1" ht="25.5" customHeight="1" x14ac:dyDescent="0.2"/>
    <row r="529" spans="1:2" s="92" customFormat="1" ht="25.5" customHeight="1" x14ac:dyDescent="0.2"/>
    <row r="530" spans="1:2" s="92" customFormat="1" ht="25.5" customHeight="1" x14ac:dyDescent="0.2"/>
    <row r="531" spans="1:2" s="92" customFormat="1" ht="25.5" customHeight="1" x14ac:dyDescent="0.2"/>
    <row r="532" spans="1:2" s="92" customFormat="1" ht="25.5" customHeight="1" x14ac:dyDescent="0.2"/>
    <row r="533" spans="1:2" s="92" customFormat="1" ht="25.5" customHeight="1" x14ac:dyDescent="0.2"/>
    <row r="534" spans="1:2" s="92" customFormat="1" ht="25.5" customHeight="1" x14ac:dyDescent="0.2"/>
    <row r="535" spans="1:2" s="92" customFormat="1" ht="25.5" customHeight="1" x14ac:dyDescent="0.2"/>
    <row r="536" spans="1:2" s="92" customFormat="1" ht="25.5" customHeight="1" x14ac:dyDescent="0.2"/>
    <row r="537" spans="1:2" s="92" customFormat="1" ht="25.5" customHeight="1" x14ac:dyDescent="0.2"/>
    <row r="538" spans="1:2" s="92" customFormat="1" ht="25.5" customHeight="1" x14ac:dyDescent="0.2"/>
    <row r="539" spans="1:2" s="92" customFormat="1" ht="25.5" customHeight="1" x14ac:dyDescent="0.2"/>
    <row r="540" spans="1:2" s="92" customFormat="1" ht="25.5" customHeight="1" x14ac:dyDescent="0.2"/>
    <row r="541" spans="1:2" s="16" customFormat="1" ht="25.5" customHeight="1" x14ac:dyDescent="0.2">
      <c r="A541" s="16" t="s">
        <v>378</v>
      </c>
      <c r="B541" s="92"/>
    </row>
    <row r="542" spans="1:2" s="16" customFormat="1" ht="25.5" customHeight="1" x14ac:dyDescent="0.2">
      <c r="A542" s="29" t="s">
        <v>380</v>
      </c>
      <c r="B542" s="92"/>
    </row>
    <row r="543" spans="1:2" s="92" customFormat="1" ht="25.5" customHeight="1" x14ac:dyDescent="0.2"/>
    <row r="544" spans="1:2" s="92" customFormat="1" ht="25.5" customHeight="1" x14ac:dyDescent="0.2"/>
    <row r="545" s="92" customFormat="1" ht="25.5" customHeight="1" x14ac:dyDescent="0.2"/>
    <row r="546" s="92" customFormat="1" ht="25.5" customHeight="1" x14ac:dyDescent="0.2"/>
    <row r="547" s="92" customFormat="1" ht="25.5" customHeight="1" x14ac:dyDescent="0.2"/>
    <row r="548" s="92" customFormat="1" ht="25.5" customHeight="1" x14ac:dyDescent="0.2"/>
    <row r="549" s="92" customFormat="1" ht="25.5" customHeight="1" x14ac:dyDescent="0.2"/>
    <row r="550" s="92" customFormat="1" ht="25.5" customHeight="1" x14ac:dyDescent="0.2"/>
    <row r="551" s="92" customFormat="1" ht="25.5" customHeight="1" x14ac:dyDescent="0.2"/>
    <row r="552" s="92" customFormat="1" ht="25.5" customHeight="1" x14ac:dyDescent="0.2"/>
    <row r="553" s="92" customFormat="1" ht="25.5" customHeight="1" x14ac:dyDescent="0.2"/>
    <row r="554" s="92" customFormat="1" ht="25.5" customHeight="1" x14ac:dyDescent="0.2"/>
    <row r="555" s="92" customFormat="1" ht="25.5" customHeight="1" x14ac:dyDescent="0.2"/>
    <row r="556" s="92" customFormat="1" ht="25.5" customHeight="1" x14ac:dyDescent="0.2"/>
    <row r="557" s="92" customFormat="1" ht="25.5" customHeight="1" x14ac:dyDescent="0.2"/>
    <row r="558" s="92" customFormat="1" ht="25.5" customHeight="1" x14ac:dyDescent="0.2"/>
    <row r="559" s="92" customFormat="1" ht="25.5" customHeight="1" x14ac:dyDescent="0.2"/>
    <row r="560" s="92" customFormat="1" ht="25.5" customHeight="1" x14ac:dyDescent="0.2"/>
    <row r="561" spans="1:2" s="92" customFormat="1" ht="25.5" customHeight="1" x14ac:dyDescent="0.2"/>
    <row r="562" spans="1:2" s="92" customFormat="1" ht="25.5" customHeight="1" x14ac:dyDescent="0.2"/>
    <row r="563" spans="1:2" s="92" customFormat="1" ht="25.5" customHeight="1" x14ac:dyDescent="0.2"/>
    <row r="564" spans="1:2" s="92" customFormat="1" ht="25.5" customHeight="1" x14ac:dyDescent="0.2"/>
    <row r="565" spans="1:2" s="92" customFormat="1" ht="25.5" customHeight="1" x14ac:dyDescent="0.2"/>
    <row r="566" spans="1:2" s="92" customFormat="1" ht="25.5" customHeight="1" x14ac:dyDescent="0.2"/>
    <row r="567" spans="1:2" s="92" customFormat="1" ht="25.5" customHeight="1" x14ac:dyDescent="0.2"/>
    <row r="568" spans="1:2" s="16" customFormat="1" ht="25.5" customHeight="1" x14ac:dyDescent="0.2">
      <c r="A568" s="16" t="s">
        <v>378</v>
      </c>
      <c r="B568" s="92"/>
    </row>
    <row r="569" spans="1:2" s="16" customFormat="1" ht="25.5" customHeight="1" x14ac:dyDescent="0.2">
      <c r="A569" s="29" t="s">
        <v>705</v>
      </c>
      <c r="B569" s="92"/>
    </row>
    <row r="570" spans="1:2" s="92" customFormat="1" ht="25.5" customHeight="1" x14ac:dyDescent="0.2"/>
    <row r="571" spans="1:2" s="92" customFormat="1" ht="25.5" customHeight="1" x14ac:dyDescent="0.2"/>
    <row r="572" spans="1:2" s="92" customFormat="1" ht="25.5" customHeight="1" x14ac:dyDescent="0.2"/>
    <row r="573" spans="1:2" s="92" customFormat="1" ht="25.5" customHeight="1" x14ac:dyDescent="0.2"/>
    <row r="574" spans="1:2" s="92" customFormat="1" ht="25.5" customHeight="1" x14ac:dyDescent="0.2"/>
    <row r="575" spans="1:2" s="92" customFormat="1" ht="25.5" customHeight="1" x14ac:dyDescent="0.2"/>
    <row r="576" spans="1:2" s="92" customFormat="1" ht="25.5" customHeight="1" x14ac:dyDescent="0.2"/>
    <row r="577" s="92" customFormat="1" ht="25.5" customHeight="1" x14ac:dyDescent="0.2"/>
    <row r="578" s="92" customFormat="1" ht="25.5" customHeight="1" x14ac:dyDescent="0.2"/>
    <row r="579" s="92" customFormat="1" ht="25.5" customHeight="1" x14ac:dyDescent="0.2"/>
    <row r="580" s="92" customFormat="1" ht="25.5" customHeight="1" x14ac:dyDescent="0.2"/>
    <row r="581" s="92" customFormat="1" ht="25.5" customHeight="1" x14ac:dyDescent="0.2"/>
    <row r="595" spans="1:1" ht="25.5" customHeight="1" x14ac:dyDescent="0.2">
      <c r="A595" s="16" t="s">
        <v>381</v>
      </c>
    </row>
    <row r="596" spans="1:1" ht="25.5" customHeight="1" x14ac:dyDescent="0.2">
      <c r="A596" s="29" t="s">
        <v>706</v>
      </c>
    </row>
    <row r="622" spans="1:2" s="16" customFormat="1" ht="25.5" customHeight="1" x14ac:dyDescent="0.2">
      <c r="A622" s="16" t="s">
        <v>381</v>
      </c>
      <c r="B622" s="92"/>
    </row>
    <row r="623" spans="1:2" s="16" customFormat="1" ht="25.5" customHeight="1" x14ac:dyDescent="0.2">
      <c r="A623" s="29" t="s">
        <v>707</v>
      </c>
      <c r="B623" s="92"/>
    </row>
    <row r="649" spans="1:1" ht="25.5" customHeight="1" x14ac:dyDescent="0.2">
      <c r="A649" s="16" t="s">
        <v>381</v>
      </c>
    </row>
    <row r="650" spans="1:1" ht="25.5" customHeight="1" x14ac:dyDescent="0.2">
      <c r="A650" s="29" t="s">
        <v>708</v>
      </c>
    </row>
    <row r="676" spans="1:2" s="16" customFormat="1" ht="25.5" customHeight="1" x14ac:dyDescent="0.2">
      <c r="A676" s="16" t="s">
        <v>685</v>
      </c>
      <c r="B676" s="92"/>
    </row>
    <row r="677" spans="1:2" s="16" customFormat="1" ht="25.5" customHeight="1" x14ac:dyDescent="0.2">
      <c r="B677" s="92"/>
    </row>
    <row r="678" spans="1:2" s="16" customFormat="1" ht="25.5" customHeight="1" x14ac:dyDescent="0.2">
      <c r="B678" s="92"/>
    </row>
    <row r="679" spans="1:2" s="16" customFormat="1" ht="25.5" customHeight="1" x14ac:dyDescent="0.2">
      <c r="A679" s="29"/>
      <c r="B679" s="92"/>
    </row>
    <row r="703" spans="1:1" ht="25.5" customHeight="1" x14ac:dyDescent="0.2">
      <c r="A703" s="16" t="s">
        <v>686</v>
      </c>
    </row>
    <row r="730" spans="2:2" s="16" customFormat="1" ht="25.5" customHeight="1" x14ac:dyDescent="0.2">
      <c r="B730" s="92"/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&amp;L&amp;"Arial,Regular"&amp;6&amp;F
&amp;D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7300-3505-4692-AEAD-287D16BBD3FD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Content!A55</f>
        <v>1. PRELIMINARIES/GENERAL CONDITIONS</v>
      </c>
      <c r="E2" s="598"/>
      <c r="F2" s="597" t="str">
        <f>Content!B57</f>
        <v>1.2 - Preliminaries</v>
      </c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9486-9184-4F70-96D4-51824FB0525A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Content!A55</f>
        <v>1. PRELIMINARIES/GENERAL CONDITIONS</v>
      </c>
      <c r="E2" s="598"/>
      <c r="F2" s="597" t="str">
        <f>Content!B58</f>
        <v>1.3 - Preliminaries Pricing Schedules</v>
      </c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O316"/>
  <sheetViews>
    <sheetView view="pageBreakPreview" topLeftCell="A4" zoomScale="98" zoomScaleNormal="100" zoomScaleSheetLayoutView="98" workbookViewId="0">
      <selection activeCell="E30" sqref="E30"/>
    </sheetView>
  </sheetViews>
  <sheetFormatPr defaultColWidth="9.140625" defaultRowHeight="12.75" x14ac:dyDescent="0.2"/>
  <cols>
    <col min="1" max="1" width="7.7109375" style="18" customWidth="1"/>
    <col min="2" max="3" width="5.7109375" style="18" customWidth="1"/>
    <col min="4" max="4" width="31" style="18" customWidth="1"/>
    <col min="5" max="5" width="10.85546875" style="18" customWidth="1"/>
    <col min="6" max="6" width="5.7109375" style="18" customWidth="1"/>
    <col min="7" max="7" width="13.7109375" style="20" customWidth="1"/>
    <col min="8" max="8" width="13.7109375" style="18" customWidth="1"/>
    <col min="9" max="9" width="1.7109375" style="55" customWidth="1"/>
    <col min="10" max="12" width="9.140625" style="55"/>
    <col min="13" max="13" width="1.7109375" style="55" customWidth="1"/>
    <col min="14" max="14" width="9.140625" style="55"/>
    <col min="15" max="15" width="1.85546875" style="55" customWidth="1"/>
    <col min="16" max="16384" width="9.140625" style="18"/>
  </cols>
  <sheetData>
    <row r="1" spans="1:15" s="148" customFormat="1" ht="21" customHeight="1" x14ac:dyDescent="0.2">
      <c r="A1" s="484" t="str">
        <f>Setup!E5</f>
        <v>1ST STAGE TENDER DOCUMENT</v>
      </c>
      <c r="B1" s="484"/>
      <c r="C1" s="484"/>
      <c r="D1" s="484"/>
      <c r="J1" s="148" t="s">
        <v>285</v>
      </c>
    </row>
    <row r="2" spans="1:15" s="149" customFormat="1" ht="21" customHeight="1" x14ac:dyDescent="0.2">
      <c r="A2" s="485" t="str">
        <f>Setup!E6</f>
        <v>New Sports and Community Pavilion, Edmonds Park, Didcot</v>
      </c>
      <c r="B2" s="485"/>
      <c r="C2" s="485"/>
      <c r="D2" s="485"/>
    </row>
    <row r="3" spans="1:15" s="149" customFormat="1" ht="21" customHeight="1" x14ac:dyDescent="0.2">
      <c r="A3" s="485"/>
      <c r="B3" s="485"/>
      <c r="C3" s="485"/>
      <c r="D3" s="485"/>
    </row>
    <row r="4" spans="1:15" s="148" customFormat="1" ht="21" customHeight="1" x14ac:dyDescent="0.2">
      <c r="A4" s="484" t="s">
        <v>117</v>
      </c>
      <c r="B4" s="484"/>
      <c r="C4" s="484"/>
      <c r="D4" s="484"/>
    </row>
    <row r="5" spans="1:15" s="151" customFormat="1" ht="25.5" customHeight="1" x14ac:dyDescent="0.2">
      <c r="A5" s="492">
        <v>1.3</v>
      </c>
      <c r="B5" s="493" t="s">
        <v>704</v>
      </c>
      <c r="C5" s="493"/>
      <c r="D5" s="493"/>
      <c r="G5" s="152"/>
      <c r="I5" s="153"/>
      <c r="J5" s="599" t="s">
        <v>283</v>
      </c>
      <c r="K5" s="600"/>
      <c r="L5" s="601"/>
      <c r="M5" s="153"/>
      <c r="N5" s="602" t="s">
        <v>284</v>
      </c>
      <c r="O5" s="153"/>
    </row>
    <row r="6" spans="1:15" s="17" customFormat="1" ht="25.5" customHeight="1" x14ac:dyDescent="0.2">
      <c r="A6" s="42" t="s">
        <v>63</v>
      </c>
      <c r="B6" s="41" t="s">
        <v>64</v>
      </c>
      <c r="C6" s="41"/>
      <c r="D6" s="41"/>
      <c r="E6" s="42"/>
      <c r="F6" s="41"/>
      <c r="G6" s="50" t="s">
        <v>118</v>
      </c>
      <c r="H6" s="50" t="s">
        <v>119</v>
      </c>
      <c r="I6" s="57"/>
      <c r="J6" s="58" t="s">
        <v>286</v>
      </c>
      <c r="K6" s="60" t="s">
        <v>288</v>
      </c>
      <c r="L6" s="59" t="s">
        <v>287</v>
      </c>
      <c r="M6" s="57"/>
      <c r="N6" s="603"/>
      <c r="O6" s="57"/>
    </row>
    <row r="7" spans="1:15" s="155" customFormat="1" ht="12.75" customHeight="1" x14ac:dyDescent="0.25">
      <c r="A7" s="154"/>
      <c r="D7" s="156"/>
      <c r="E7" s="156"/>
      <c r="F7" s="156"/>
      <c r="G7" s="177"/>
      <c r="H7" s="176"/>
      <c r="I7" s="157"/>
      <c r="J7" s="158"/>
      <c r="K7" s="159"/>
      <c r="L7" s="160"/>
      <c r="M7" s="161"/>
      <c r="N7" s="162"/>
      <c r="O7" s="157"/>
    </row>
    <row r="8" spans="1:15" s="155" customFormat="1" ht="12.75" customHeight="1" x14ac:dyDescent="0.25">
      <c r="A8" s="165">
        <v>1</v>
      </c>
      <c r="B8" s="163" t="s">
        <v>120</v>
      </c>
      <c r="D8" s="156"/>
      <c r="E8" s="156"/>
      <c r="F8" s="156"/>
      <c r="G8" s="177"/>
      <c r="H8" s="176"/>
      <c r="I8" s="157"/>
      <c r="J8" s="158"/>
      <c r="K8" s="159"/>
      <c r="L8" s="160"/>
      <c r="M8" s="161"/>
      <c r="N8" s="159"/>
      <c r="O8" s="157"/>
    </row>
    <row r="9" spans="1:15" s="155" customFormat="1" ht="6.75" customHeight="1" x14ac:dyDescent="0.25">
      <c r="A9" s="154"/>
      <c r="D9" s="156"/>
      <c r="E9" s="156"/>
      <c r="F9" s="156"/>
      <c r="G9" s="177"/>
      <c r="H9" s="176"/>
      <c r="I9" s="157"/>
      <c r="J9" s="158"/>
      <c r="K9" s="159"/>
      <c r="L9" s="160"/>
      <c r="M9" s="161"/>
      <c r="N9" s="159"/>
      <c r="O9" s="157"/>
    </row>
    <row r="10" spans="1:15" s="155" customFormat="1" ht="14.25" x14ac:dyDescent="0.25">
      <c r="A10" s="154" t="s">
        <v>10</v>
      </c>
      <c r="B10" s="155" t="s">
        <v>282</v>
      </c>
      <c r="D10" s="156"/>
      <c r="E10" s="156"/>
      <c r="F10" s="156"/>
      <c r="G10" s="177"/>
      <c r="H10" s="176"/>
      <c r="I10" s="157"/>
      <c r="J10" s="158"/>
      <c r="K10" s="159"/>
      <c r="L10" s="160"/>
      <c r="M10" s="161"/>
      <c r="N10" s="159"/>
      <c r="O10" s="157"/>
    </row>
    <row r="11" spans="1:15" s="155" customFormat="1" ht="14.25" x14ac:dyDescent="0.25">
      <c r="A11" s="154"/>
      <c r="B11" s="155" t="s">
        <v>714</v>
      </c>
      <c r="D11" s="156"/>
      <c r="E11" s="156"/>
      <c r="F11" s="156"/>
      <c r="G11" s="177"/>
      <c r="H11" s="176"/>
      <c r="I11" s="157"/>
      <c r="J11" s="158"/>
      <c r="K11" s="159"/>
      <c r="L11" s="160"/>
      <c r="M11" s="161"/>
      <c r="N11" s="159"/>
      <c r="O11" s="157"/>
    </row>
    <row r="12" spans="1:15" s="155" customFormat="1" ht="14.25" x14ac:dyDescent="0.25">
      <c r="A12" s="154"/>
      <c r="B12" s="155" t="s">
        <v>715</v>
      </c>
      <c r="D12" s="156"/>
      <c r="E12" s="156"/>
      <c r="F12" s="156"/>
      <c r="G12" s="177"/>
      <c r="H12" s="176"/>
      <c r="I12" s="157"/>
      <c r="J12" s="158"/>
      <c r="K12" s="159"/>
      <c r="L12" s="160"/>
      <c r="M12" s="161"/>
      <c r="N12" s="159"/>
      <c r="O12" s="157"/>
    </row>
    <row r="13" spans="1:15" s="155" customFormat="1" ht="14.25" x14ac:dyDescent="0.25">
      <c r="A13" s="154"/>
      <c r="B13" s="155" t="s">
        <v>716</v>
      </c>
      <c r="D13" s="156"/>
      <c r="E13" s="156"/>
      <c r="F13" s="156"/>
      <c r="G13" s="177"/>
      <c r="H13" s="176"/>
      <c r="I13" s="157"/>
      <c r="J13" s="158"/>
      <c r="K13" s="159"/>
      <c r="L13" s="160"/>
      <c r="M13" s="161"/>
      <c r="N13" s="159"/>
      <c r="O13" s="157"/>
    </row>
    <row r="14" spans="1:15" s="155" customFormat="1" ht="14.25" x14ac:dyDescent="0.25">
      <c r="A14" s="154"/>
      <c r="B14" s="155" t="s">
        <v>717</v>
      </c>
      <c r="D14" s="156"/>
      <c r="E14" s="156"/>
      <c r="F14" s="156"/>
      <c r="G14" s="177"/>
      <c r="H14" s="176"/>
      <c r="I14" s="157"/>
      <c r="J14" s="158"/>
      <c r="K14" s="159"/>
      <c r="L14" s="160"/>
      <c r="M14" s="161"/>
      <c r="N14" s="159"/>
      <c r="O14" s="157"/>
    </row>
    <row r="15" spans="1:15" s="155" customFormat="1" ht="6.75" customHeight="1" x14ac:dyDescent="0.25">
      <c r="A15" s="154"/>
      <c r="D15" s="156"/>
      <c r="E15" s="156"/>
      <c r="F15" s="156"/>
      <c r="G15" s="177"/>
      <c r="H15" s="176"/>
      <c r="I15" s="157"/>
      <c r="J15" s="158"/>
      <c r="K15" s="159"/>
      <c r="L15" s="160"/>
      <c r="M15" s="161"/>
      <c r="N15" s="159"/>
      <c r="O15" s="157"/>
    </row>
    <row r="16" spans="1:15" s="155" customFormat="1" ht="14.25" x14ac:dyDescent="0.25">
      <c r="A16" s="154" t="s">
        <v>10</v>
      </c>
      <c r="B16" s="155" t="s">
        <v>718</v>
      </c>
      <c r="D16" s="156"/>
      <c r="E16" s="156"/>
      <c r="F16" s="156"/>
      <c r="G16" s="177"/>
      <c r="H16" s="176"/>
      <c r="I16" s="157"/>
      <c r="J16" s="158"/>
      <c r="K16" s="159"/>
      <c r="L16" s="160"/>
      <c r="M16" s="161"/>
      <c r="N16" s="159"/>
      <c r="O16" s="157"/>
    </row>
    <row r="17" spans="1:15" s="155" customFormat="1" ht="14.25" x14ac:dyDescent="0.25">
      <c r="A17" s="154"/>
      <c r="B17" s="155" t="s">
        <v>719</v>
      </c>
      <c r="D17" s="156"/>
      <c r="E17" s="156"/>
      <c r="F17" s="156"/>
      <c r="G17" s="177"/>
      <c r="H17" s="176"/>
      <c r="I17" s="157"/>
      <c r="J17" s="158"/>
      <c r="K17" s="159"/>
      <c r="L17" s="160"/>
      <c r="M17" s="161"/>
      <c r="N17" s="159"/>
      <c r="O17" s="157"/>
    </row>
    <row r="18" spans="1:15" s="155" customFormat="1" ht="14.25" x14ac:dyDescent="0.25">
      <c r="A18" s="154"/>
      <c r="B18" s="155" t="s">
        <v>720</v>
      </c>
      <c r="D18" s="156"/>
      <c r="E18" s="156"/>
      <c r="F18" s="156"/>
      <c r="G18" s="177"/>
      <c r="H18" s="176"/>
      <c r="I18" s="157"/>
      <c r="J18" s="158"/>
      <c r="K18" s="159"/>
      <c r="L18" s="160"/>
      <c r="M18" s="161"/>
      <c r="N18" s="159"/>
      <c r="O18" s="157"/>
    </row>
    <row r="19" spans="1:15" s="155" customFormat="1" ht="14.25" x14ac:dyDescent="0.25">
      <c r="A19" s="154"/>
      <c r="B19" s="155" t="s">
        <v>721</v>
      </c>
      <c r="D19" s="156"/>
      <c r="E19" s="156"/>
      <c r="F19" s="156"/>
      <c r="G19" s="177"/>
      <c r="H19" s="176"/>
      <c r="I19" s="157"/>
      <c r="J19" s="158"/>
      <c r="K19" s="159"/>
      <c r="L19" s="160"/>
      <c r="M19" s="161"/>
      <c r="N19" s="159"/>
      <c r="O19" s="157"/>
    </row>
    <row r="20" spans="1:15" s="155" customFormat="1" ht="7.5" customHeight="1" x14ac:dyDescent="0.25">
      <c r="A20" s="154"/>
      <c r="D20" s="156"/>
      <c r="E20" s="156"/>
      <c r="F20" s="156"/>
      <c r="G20" s="177"/>
      <c r="H20" s="176"/>
      <c r="I20" s="157"/>
      <c r="J20" s="158"/>
      <c r="K20" s="159"/>
      <c r="L20" s="160"/>
      <c r="M20" s="161"/>
      <c r="N20" s="159"/>
      <c r="O20" s="157"/>
    </row>
    <row r="21" spans="1:15" s="155" customFormat="1" ht="14.25" x14ac:dyDescent="0.25">
      <c r="A21" s="154" t="s">
        <v>10</v>
      </c>
      <c r="B21" s="155" t="s">
        <v>1382</v>
      </c>
      <c r="D21" s="156"/>
      <c r="E21" s="156"/>
      <c r="F21" s="156"/>
      <c r="G21" s="177"/>
      <c r="H21" s="176"/>
      <c r="I21" s="157"/>
      <c r="J21" s="158"/>
      <c r="K21" s="159"/>
      <c r="L21" s="160"/>
      <c r="M21" s="161"/>
      <c r="N21" s="159"/>
      <c r="O21" s="157"/>
    </row>
    <row r="22" spans="1:15" s="155" customFormat="1" ht="14.25" x14ac:dyDescent="0.25">
      <c r="A22" s="154"/>
      <c r="B22" s="155" t="s">
        <v>1380</v>
      </c>
      <c r="D22" s="156"/>
      <c r="E22" s="156"/>
      <c r="F22" s="156"/>
      <c r="G22" s="177"/>
      <c r="H22" s="176"/>
      <c r="I22" s="157"/>
      <c r="J22" s="158"/>
      <c r="K22" s="159"/>
      <c r="L22" s="160"/>
      <c r="M22" s="161"/>
      <c r="N22" s="159"/>
      <c r="O22" s="157"/>
    </row>
    <row r="23" spans="1:15" s="155" customFormat="1" ht="14.25" x14ac:dyDescent="0.25">
      <c r="A23" s="154"/>
      <c r="B23" s="155" t="s">
        <v>1381</v>
      </c>
      <c r="D23" s="156"/>
      <c r="E23" s="156"/>
      <c r="F23" s="156"/>
      <c r="G23" s="177"/>
      <c r="H23" s="176"/>
      <c r="I23" s="157"/>
      <c r="J23" s="158"/>
      <c r="K23" s="159"/>
      <c r="L23" s="160"/>
      <c r="M23" s="161"/>
      <c r="N23" s="159"/>
      <c r="O23" s="157"/>
    </row>
    <row r="24" spans="1:15" s="155" customFormat="1" ht="9.75" customHeight="1" x14ac:dyDescent="0.25">
      <c r="A24" s="154"/>
      <c r="D24" s="156"/>
      <c r="E24" s="156"/>
      <c r="F24" s="156"/>
      <c r="G24" s="177"/>
      <c r="H24" s="176"/>
      <c r="I24" s="157"/>
      <c r="J24" s="158"/>
      <c r="K24" s="159"/>
      <c r="L24" s="160"/>
      <c r="M24" s="161"/>
      <c r="N24" s="159"/>
      <c r="O24" s="157"/>
    </row>
    <row r="25" spans="1:15" s="155" customFormat="1" ht="12.75" customHeight="1" x14ac:dyDescent="0.25">
      <c r="A25" s="164">
        <v>1.1000000000000001</v>
      </c>
      <c r="B25" s="163" t="s">
        <v>121</v>
      </c>
      <c r="D25" s="156"/>
      <c r="E25" s="156"/>
      <c r="F25" s="156"/>
      <c r="G25" s="177"/>
      <c r="H25" s="176"/>
      <c r="I25" s="157"/>
      <c r="J25" s="158"/>
      <c r="K25" s="159"/>
      <c r="L25" s="160"/>
      <c r="M25" s="161"/>
      <c r="N25" s="159"/>
      <c r="O25" s="157"/>
    </row>
    <row r="26" spans="1:15" s="155" customFormat="1" ht="12.75" customHeight="1" x14ac:dyDescent="0.25">
      <c r="A26" s="154"/>
      <c r="D26" s="156"/>
      <c r="E26" s="156"/>
      <c r="F26" s="156"/>
      <c r="G26" s="177"/>
      <c r="H26" s="176"/>
      <c r="I26" s="157"/>
      <c r="J26" s="158"/>
      <c r="K26" s="159"/>
      <c r="L26" s="160"/>
      <c r="M26" s="161"/>
      <c r="N26" s="159"/>
      <c r="O26" s="157"/>
    </row>
    <row r="27" spans="1:15" s="155" customFormat="1" ht="12.75" customHeight="1" x14ac:dyDescent="0.25">
      <c r="A27" s="165" t="s">
        <v>122</v>
      </c>
      <c r="B27" s="163" t="s">
        <v>123</v>
      </c>
      <c r="D27" s="156"/>
      <c r="E27" s="156"/>
      <c r="F27" s="156"/>
      <c r="G27" s="177"/>
      <c r="H27" s="176"/>
      <c r="I27" s="157"/>
      <c r="J27" s="158"/>
      <c r="K27" s="159"/>
      <c r="L27" s="160"/>
      <c r="M27" s="161"/>
      <c r="N27" s="159"/>
      <c r="O27" s="157"/>
    </row>
    <row r="28" spans="1:15" s="155" customFormat="1" ht="12.75" customHeight="1" x14ac:dyDescent="0.25">
      <c r="A28" s="154"/>
      <c r="B28" s="155">
        <v>1</v>
      </c>
      <c r="C28" s="155" t="s">
        <v>123</v>
      </c>
      <c r="D28" s="156"/>
      <c r="E28" s="156"/>
      <c r="F28" s="156"/>
      <c r="G28" s="177">
        <f t="shared" ref="G28:G29" si="0">SUM(J28:L28)</f>
        <v>0</v>
      </c>
      <c r="H28" s="176">
        <f t="shared" ref="H28:H29" si="1">N28</f>
        <v>0</v>
      </c>
      <c r="I28" s="157"/>
      <c r="J28" s="158"/>
      <c r="K28" s="159"/>
      <c r="L28" s="160"/>
      <c r="M28" s="161"/>
      <c r="N28" s="159"/>
      <c r="O28" s="157"/>
    </row>
    <row r="29" spans="1:15" s="155" customFormat="1" ht="12.75" customHeight="1" x14ac:dyDescent="0.25">
      <c r="A29" s="154"/>
      <c r="B29" s="155">
        <v>2</v>
      </c>
      <c r="C29" s="155" t="s">
        <v>124</v>
      </c>
      <c r="D29" s="156"/>
      <c r="E29" s="156"/>
      <c r="F29" s="156"/>
      <c r="G29" s="177">
        <f t="shared" si="0"/>
        <v>0</v>
      </c>
      <c r="H29" s="176">
        <f t="shared" si="1"/>
        <v>0</v>
      </c>
      <c r="I29" s="157"/>
      <c r="J29" s="158"/>
      <c r="K29" s="159"/>
      <c r="L29" s="160"/>
      <c r="M29" s="161"/>
      <c r="N29" s="159"/>
      <c r="O29" s="157"/>
    </row>
    <row r="30" spans="1:15" s="155" customFormat="1" ht="12.75" customHeight="1" x14ac:dyDescent="0.25">
      <c r="A30" s="154"/>
      <c r="B30" s="155">
        <v>3</v>
      </c>
      <c r="C30" s="155" t="s">
        <v>125</v>
      </c>
      <c r="D30" s="156"/>
      <c r="E30" s="156"/>
      <c r="F30" s="156"/>
      <c r="G30" s="177">
        <f t="shared" ref="G30:G34" si="2">SUM(J30:L30)</f>
        <v>0</v>
      </c>
      <c r="H30" s="176">
        <f t="shared" ref="H30:H34" si="3">N30</f>
        <v>0</v>
      </c>
      <c r="I30" s="157"/>
      <c r="J30" s="158"/>
      <c r="K30" s="159"/>
      <c r="L30" s="160"/>
      <c r="M30" s="161"/>
      <c r="N30" s="159"/>
      <c r="O30" s="157"/>
    </row>
    <row r="31" spans="1:15" s="155" customFormat="1" ht="12.75" customHeight="1" x14ac:dyDescent="0.25">
      <c r="A31" s="154"/>
      <c r="B31" s="155">
        <v>4</v>
      </c>
      <c r="C31" s="155" t="s">
        <v>126</v>
      </c>
      <c r="D31" s="156"/>
      <c r="E31" s="156"/>
      <c r="F31" s="156"/>
      <c r="G31" s="177">
        <f t="shared" si="2"/>
        <v>0</v>
      </c>
      <c r="H31" s="176">
        <f t="shared" si="3"/>
        <v>0</v>
      </c>
      <c r="I31" s="157"/>
      <c r="J31" s="158"/>
      <c r="K31" s="159"/>
      <c r="L31" s="160"/>
      <c r="M31" s="161"/>
      <c r="N31" s="159"/>
      <c r="O31" s="157"/>
    </row>
    <row r="32" spans="1:15" s="155" customFormat="1" ht="12.75" customHeight="1" x14ac:dyDescent="0.25">
      <c r="A32" s="154"/>
      <c r="B32" s="155">
        <v>5</v>
      </c>
      <c r="C32" s="155" t="s">
        <v>127</v>
      </c>
      <c r="D32" s="156"/>
      <c r="E32" s="156"/>
      <c r="F32" s="156"/>
      <c r="G32" s="177">
        <f t="shared" si="2"/>
        <v>0</v>
      </c>
      <c r="H32" s="176">
        <f t="shared" si="3"/>
        <v>0</v>
      </c>
      <c r="I32" s="157"/>
      <c r="J32" s="158"/>
      <c r="K32" s="159"/>
      <c r="L32" s="160"/>
      <c r="M32" s="161"/>
      <c r="N32" s="159"/>
      <c r="O32" s="157"/>
    </row>
    <row r="33" spans="1:15" s="155" customFormat="1" ht="12.75" customHeight="1" x14ac:dyDescent="0.25">
      <c r="A33" s="154"/>
      <c r="B33" s="155">
        <v>6</v>
      </c>
      <c r="C33" s="155" t="s">
        <v>128</v>
      </c>
      <c r="D33" s="156"/>
      <c r="E33" s="156"/>
      <c r="F33" s="156"/>
      <c r="G33" s="177">
        <f t="shared" si="2"/>
        <v>0</v>
      </c>
      <c r="H33" s="176">
        <f t="shared" si="3"/>
        <v>0</v>
      </c>
      <c r="I33" s="157"/>
      <c r="J33" s="158"/>
      <c r="K33" s="159"/>
      <c r="L33" s="160"/>
      <c r="M33" s="161"/>
      <c r="N33" s="159"/>
      <c r="O33" s="157"/>
    </row>
    <row r="34" spans="1:15" s="155" customFormat="1" ht="12.75" customHeight="1" x14ac:dyDescent="0.25">
      <c r="A34" s="154"/>
      <c r="B34" s="155">
        <v>7</v>
      </c>
      <c r="C34" s="155" t="s">
        <v>129</v>
      </c>
      <c r="D34" s="156"/>
      <c r="E34" s="156"/>
      <c r="F34" s="156"/>
      <c r="G34" s="177">
        <f t="shared" si="2"/>
        <v>0</v>
      </c>
      <c r="H34" s="176">
        <f t="shared" si="3"/>
        <v>0</v>
      </c>
      <c r="I34" s="157"/>
      <c r="J34" s="158"/>
      <c r="K34" s="159"/>
      <c r="L34" s="160"/>
      <c r="M34" s="161"/>
      <c r="N34" s="159"/>
      <c r="O34" s="157"/>
    </row>
    <row r="35" spans="1:15" s="155" customFormat="1" ht="8.25" customHeight="1" x14ac:dyDescent="0.25">
      <c r="A35" s="154"/>
      <c r="D35" s="156"/>
      <c r="E35" s="156"/>
      <c r="F35" s="156"/>
      <c r="G35" s="177"/>
      <c r="H35" s="176"/>
      <c r="I35" s="157"/>
      <c r="J35" s="158"/>
      <c r="K35" s="159"/>
      <c r="L35" s="160"/>
      <c r="M35" s="161"/>
      <c r="N35" s="159"/>
      <c r="O35" s="157"/>
    </row>
    <row r="36" spans="1:15" s="155" customFormat="1" ht="12.75" customHeight="1" x14ac:dyDescent="0.25">
      <c r="A36" s="165" t="s">
        <v>130</v>
      </c>
      <c r="B36" s="163" t="s">
        <v>131</v>
      </c>
      <c r="D36" s="156"/>
      <c r="E36" s="156"/>
      <c r="F36" s="156"/>
      <c r="G36" s="177"/>
      <c r="H36" s="176"/>
      <c r="I36" s="157"/>
      <c r="J36" s="158"/>
      <c r="K36" s="159"/>
      <c r="L36" s="160"/>
      <c r="M36" s="161"/>
      <c r="N36" s="159"/>
      <c r="O36" s="157"/>
    </row>
    <row r="37" spans="1:15" s="155" customFormat="1" ht="12.75" customHeight="1" x14ac:dyDescent="0.25">
      <c r="A37" s="154"/>
      <c r="B37" s="155">
        <v>1</v>
      </c>
      <c r="C37" s="155" t="s">
        <v>132</v>
      </c>
      <c r="D37" s="156"/>
      <c r="E37" s="156"/>
      <c r="F37" s="156"/>
      <c r="G37" s="177">
        <f t="shared" ref="G37:G38" si="4">SUM(J37:L37)</f>
        <v>0</v>
      </c>
      <c r="H37" s="176">
        <f t="shared" ref="H37:H38" si="5">N37</f>
        <v>0</v>
      </c>
      <c r="I37" s="157"/>
      <c r="J37" s="158"/>
      <c r="K37" s="159"/>
      <c r="L37" s="160"/>
      <c r="M37" s="161"/>
      <c r="N37" s="159"/>
      <c r="O37" s="157"/>
    </row>
    <row r="38" spans="1:15" s="155" customFormat="1" ht="12.75" customHeight="1" x14ac:dyDescent="0.25">
      <c r="A38" s="154"/>
      <c r="B38" s="155">
        <v>2</v>
      </c>
      <c r="C38" s="155" t="s">
        <v>133</v>
      </c>
      <c r="D38" s="156"/>
      <c r="E38" s="156"/>
      <c r="F38" s="156"/>
      <c r="G38" s="177">
        <f t="shared" si="4"/>
        <v>0</v>
      </c>
      <c r="H38" s="176">
        <f t="shared" si="5"/>
        <v>0</v>
      </c>
      <c r="I38" s="157"/>
      <c r="J38" s="158"/>
      <c r="K38" s="159"/>
      <c r="L38" s="160"/>
      <c r="M38" s="161"/>
      <c r="N38" s="159"/>
      <c r="O38" s="157"/>
    </row>
    <row r="39" spans="1:15" s="155" customFormat="1" ht="12.75" customHeight="1" x14ac:dyDescent="0.25">
      <c r="A39" s="154"/>
      <c r="D39" s="156"/>
      <c r="E39" s="156"/>
      <c r="F39" s="156"/>
      <c r="G39" s="177"/>
      <c r="H39" s="176"/>
      <c r="I39" s="157"/>
      <c r="J39" s="158"/>
      <c r="K39" s="159"/>
      <c r="L39" s="160"/>
      <c r="M39" s="161"/>
      <c r="N39" s="159"/>
      <c r="O39" s="157"/>
    </row>
    <row r="40" spans="1:15" s="155" customFormat="1" ht="12.75" customHeight="1" x14ac:dyDescent="0.25">
      <c r="A40" s="164">
        <v>1.2</v>
      </c>
      <c r="B40" s="163" t="s">
        <v>120</v>
      </c>
      <c r="D40" s="156"/>
      <c r="E40" s="156"/>
      <c r="F40" s="156"/>
      <c r="G40" s="177"/>
      <c r="H40" s="176"/>
      <c r="I40" s="157"/>
      <c r="J40" s="158"/>
      <c r="K40" s="159"/>
      <c r="L40" s="160"/>
      <c r="M40" s="161"/>
      <c r="N40" s="159"/>
      <c r="O40" s="157"/>
    </row>
    <row r="41" spans="1:15" s="155" customFormat="1" ht="12.75" customHeight="1" x14ac:dyDescent="0.25">
      <c r="A41" s="154"/>
      <c r="D41" s="156"/>
      <c r="E41" s="156"/>
      <c r="F41" s="156"/>
      <c r="G41" s="177"/>
      <c r="H41" s="176"/>
      <c r="I41" s="157"/>
      <c r="J41" s="158"/>
      <c r="K41" s="159"/>
      <c r="L41" s="160"/>
      <c r="M41" s="161"/>
      <c r="N41" s="159"/>
      <c r="O41" s="157"/>
    </row>
    <row r="42" spans="1:15" s="155" customFormat="1" ht="12.75" customHeight="1" x14ac:dyDescent="0.25">
      <c r="A42" s="165" t="s">
        <v>134</v>
      </c>
      <c r="B42" s="163" t="s">
        <v>135</v>
      </c>
      <c r="D42" s="156"/>
      <c r="E42" s="156"/>
      <c r="F42" s="156"/>
      <c r="G42" s="177"/>
      <c r="H42" s="176"/>
      <c r="I42" s="157"/>
      <c r="J42" s="158"/>
      <c r="K42" s="159"/>
      <c r="L42" s="160"/>
      <c r="M42" s="161"/>
      <c r="N42" s="159"/>
      <c r="O42" s="157"/>
    </row>
    <row r="43" spans="1:15" s="155" customFormat="1" ht="8.25" customHeight="1" x14ac:dyDescent="0.25">
      <c r="A43" s="154"/>
      <c r="D43" s="156"/>
      <c r="E43" s="156"/>
      <c r="F43" s="156"/>
      <c r="G43" s="177"/>
      <c r="H43" s="176"/>
      <c r="I43" s="157"/>
      <c r="J43" s="158"/>
      <c r="K43" s="159"/>
      <c r="L43" s="160"/>
      <c r="M43" s="161"/>
      <c r="N43" s="159"/>
      <c r="O43" s="157"/>
    </row>
    <row r="44" spans="1:15" s="155" customFormat="1" ht="12.75" customHeight="1" x14ac:dyDescent="0.25">
      <c r="A44" s="154" t="s">
        <v>136</v>
      </c>
      <c r="B44" s="155" t="s">
        <v>137</v>
      </c>
      <c r="D44" s="156"/>
      <c r="E44" s="156"/>
      <c r="F44" s="156"/>
      <c r="G44" s="177"/>
      <c r="H44" s="176"/>
      <c r="I44" s="157"/>
      <c r="J44" s="158"/>
      <c r="K44" s="159"/>
      <c r="L44" s="160"/>
      <c r="M44" s="161"/>
      <c r="N44" s="159"/>
      <c r="O44" s="157"/>
    </row>
    <row r="45" spans="1:15" s="155" customFormat="1" ht="12.75" customHeight="1" x14ac:dyDescent="0.25">
      <c r="A45" s="154"/>
      <c r="B45" s="155">
        <v>1</v>
      </c>
      <c r="C45" s="155" t="s">
        <v>138</v>
      </c>
      <c r="D45" s="156"/>
      <c r="E45" s="156"/>
      <c r="F45" s="156"/>
      <c r="G45" s="177">
        <f t="shared" ref="G45:G53" si="6">SUM(J45:L45)</f>
        <v>0</v>
      </c>
      <c r="H45" s="176">
        <f t="shared" ref="H45:H53" si="7">N45</f>
        <v>0</v>
      </c>
      <c r="I45" s="157"/>
      <c r="J45" s="158"/>
      <c r="K45" s="159"/>
      <c r="L45" s="160"/>
      <c r="M45" s="161"/>
      <c r="N45" s="159"/>
      <c r="O45" s="157"/>
    </row>
    <row r="46" spans="1:15" s="155" customFormat="1" ht="12.75" customHeight="1" x14ac:dyDescent="0.25">
      <c r="A46" s="154"/>
      <c r="B46" s="155">
        <v>2</v>
      </c>
      <c r="C46" s="155" t="s">
        <v>139</v>
      </c>
      <c r="D46" s="156"/>
      <c r="E46" s="156"/>
      <c r="F46" s="156"/>
      <c r="G46" s="177">
        <f t="shared" si="6"/>
        <v>0</v>
      </c>
      <c r="H46" s="176">
        <f t="shared" si="7"/>
        <v>0</v>
      </c>
      <c r="I46" s="157"/>
      <c r="J46" s="158"/>
      <c r="K46" s="159"/>
      <c r="L46" s="160"/>
      <c r="M46" s="161"/>
      <c r="N46" s="159"/>
      <c r="O46" s="157"/>
    </row>
    <row r="47" spans="1:15" s="155" customFormat="1" ht="12.75" customHeight="1" x14ac:dyDescent="0.25">
      <c r="A47" s="154"/>
      <c r="B47" s="155">
        <v>3</v>
      </c>
      <c r="C47" s="155" t="s">
        <v>140</v>
      </c>
      <c r="D47" s="156"/>
      <c r="E47" s="156"/>
      <c r="F47" s="156"/>
      <c r="G47" s="177">
        <f t="shared" si="6"/>
        <v>0</v>
      </c>
      <c r="H47" s="176">
        <f t="shared" si="7"/>
        <v>0</v>
      </c>
      <c r="I47" s="157"/>
      <c r="J47" s="158"/>
      <c r="K47" s="159"/>
      <c r="L47" s="160"/>
      <c r="M47" s="161"/>
      <c r="N47" s="159"/>
      <c r="O47" s="157"/>
    </row>
    <row r="48" spans="1:15" s="155" customFormat="1" ht="12.75" customHeight="1" x14ac:dyDescent="0.25">
      <c r="A48" s="154"/>
      <c r="B48" s="155">
        <v>4</v>
      </c>
      <c r="C48" s="155" t="s">
        <v>141</v>
      </c>
      <c r="D48" s="156"/>
      <c r="E48" s="156"/>
      <c r="F48" s="156"/>
      <c r="G48" s="177">
        <f t="shared" si="6"/>
        <v>0</v>
      </c>
      <c r="H48" s="176">
        <f t="shared" si="7"/>
        <v>0</v>
      </c>
      <c r="I48" s="157"/>
      <c r="J48" s="158"/>
      <c r="K48" s="159"/>
      <c r="L48" s="160"/>
      <c r="M48" s="161"/>
      <c r="N48" s="159"/>
      <c r="O48" s="157"/>
    </row>
    <row r="49" spans="1:15" s="155" customFormat="1" ht="12.75" customHeight="1" x14ac:dyDescent="0.25">
      <c r="A49" s="154"/>
      <c r="B49" s="155">
        <v>5</v>
      </c>
      <c r="C49" s="155" t="s">
        <v>142</v>
      </c>
      <c r="D49" s="156"/>
      <c r="E49" s="156"/>
      <c r="F49" s="156"/>
      <c r="G49" s="177">
        <f t="shared" si="6"/>
        <v>0</v>
      </c>
      <c r="H49" s="176">
        <f t="shared" si="7"/>
        <v>0</v>
      </c>
      <c r="I49" s="157"/>
      <c r="J49" s="158"/>
      <c r="K49" s="159"/>
      <c r="L49" s="160"/>
      <c r="M49" s="161"/>
      <c r="N49" s="159"/>
      <c r="O49" s="157"/>
    </row>
    <row r="50" spans="1:15" s="155" customFormat="1" ht="12.75" customHeight="1" x14ac:dyDescent="0.25">
      <c r="A50" s="154"/>
      <c r="B50" s="155">
        <v>6</v>
      </c>
      <c r="C50" s="155" t="s">
        <v>143</v>
      </c>
      <c r="D50" s="156"/>
      <c r="E50" s="156"/>
      <c r="F50" s="156"/>
      <c r="G50" s="177">
        <f t="shared" si="6"/>
        <v>0</v>
      </c>
      <c r="H50" s="176">
        <f t="shared" si="7"/>
        <v>0</v>
      </c>
      <c r="I50" s="157"/>
      <c r="J50" s="158"/>
      <c r="K50" s="159"/>
      <c r="L50" s="160"/>
      <c r="M50" s="161"/>
      <c r="N50" s="159"/>
      <c r="O50" s="157"/>
    </row>
    <row r="51" spans="1:15" s="155" customFormat="1" ht="12.75" customHeight="1" x14ac:dyDescent="0.25">
      <c r="A51" s="154"/>
      <c r="B51" s="155">
        <v>7</v>
      </c>
      <c r="C51" s="155" t="s">
        <v>144</v>
      </c>
      <c r="D51" s="156"/>
      <c r="E51" s="156"/>
      <c r="F51" s="156"/>
      <c r="G51" s="177">
        <f t="shared" si="6"/>
        <v>0</v>
      </c>
      <c r="H51" s="176">
        <f t="shared" si="7"/>
        <v>0</v>
      </c>
      <c r="I51" s="157"/>
      <c r="J51" s="158"/>
      <c r="K51" s="159"/>
      <c r="L51" s="160"/>
      <c r="M51" s="161"/>
      <c r="N51" s="159"/>
      <c r="O51" s="157"/>
    </row>
    <row r="52" spans="1:15" s="155" customFormat="1" ht="12.75" customHeight="1" x14ac:dyDescent="0.25">
      <c r="A52" s="154"/>
      <c r="B52" s="155">
        <v>8</v>
      </c>
      <c r="C52" s="155" t="s">
        <v>145</v>
      </c>
      <c r="D52" s="156"/>
      <c r="E52" s="156"/>
      <c r="F52" s="156"/>
      <c r="G52" s="177">
        <f t="shared" si="6"/>
        <v>0</v>
      </c>
      <c r="H52" s="176">
        <f t="shared" si="7"/>
        <v>0</v>
      </c>
      <c r="I52" s="157"/>
      <c r="J52" s="158"/>
      <c r="K52" s="159"/>
      <c r="L52" s="160"/>
      <c r="M52" s="161"/>
      <c r="N52" s="159"/>
      <c r="O52" s="157"/>
    </row>
    <row r="53" spans="1:15" s="155" customFormat="1" ht="12.75" customHeight="1" x14ac:dyDescent="0.25">
      <c r="A53" s="154"/>
      <c r="B53" s="155">
        <v>9</v>
      </c>
      <c r="C53" s="155" t="s">
        <v>146</v>
      </c>
      <c r="D53" s="156"/>
      <c r="E53" s="156"/>
      <c r="F53" s="156"/>
      <c r="G53" s="177">
        <f t="shared" si="6"/>
        <v>0</v>
      </c>
      <c r="H53" s="176">
        <f t="shared" si="7"/>
        <v>0</v>
      </c>
      <c r="I53" s="157"/>
      <c r="J53" s="158"/>
      <c r="K53" s="159"/>
      <c r="L53" s="160"/>
      <c r="M53" s="161"/>
      <c r="N53" s="159"/>
      <c r="O53" s="157"/>
    </row>
    <row r="54" spans="1:15" s="155" customFormat="1" ht="6.75" customHeight="1" x14ac:dyDescent="0.25">
      <c r="A54" s="154"/>
      <c r="D54" s="156"/>
      <c r="E54" s="156"/>
      <c r="F54" s="156"/>
      <c r="G54" s="177"/>
      <c r="H54" s="176"/>
      <c r="I54" s="157"/>
      <c r="J54" s="158"/>
      <c r="K54" s="159"/>
      <c r="L54" s="160"/>
      <c r="M54" s="161"/>
      <c r="N54" s="159"/>
      <c r="O54" s="157"/>
    </row>
    <row r="55" spans="1:15" s="155" customFormat="1" ht="6.75" customHeight="1" x14ac:dyDescent="0.25">
      <c r="A55" s="154"/>
      <c r="D55" s="156"/>
      <c r="E55" s="156"/>
      <c r="F55" s="156"/>
      <c r="G55" s="177"/>
      <c r="H55" s="176"/>
      <c r="I55" s="157"/>
      <c r="J55" s="158"/>
      <c r="K55" s="159"/>
      <c r="L55" s="160"/>
      <c r="M55" s="161"/>
      <c r="N55" s="159"/>
      <c r="O55" s="157"/>
    </row>
    <row r="56" spans="1:15" s="181" customFormat="1" ht="28.5" customHeight="1" x14ac:dyDescent="0.2">
      <c r="A56" s="179"/>
      <c r="B56" s="179"/>
      <c r="C56" s="179"/>
      <c r="D56" s="179"/>
      <c r="E56" s="179"/>
      <c r="F56" s="180" t="s">
        <v>147</v>
      </c>
      <c r="G56" s="179">
        <f>SUM(G7:G55)</f>
        <v>0</v>
      </c>
      <c r="H56" s="180">
        <f>SUM(H7:H55)</f>
        <v>0</v>
      </c>
      <c r="I56" s="179"/>
    </row>
    <row r="57" spans="1:15" s="155" customFormat="1" ht="14.25" x14ac:dyDescent="0.25">
      <c r="A57" s="154"/>
      <c r="D57" s="156"/>
      <c r="E57" s="156"/>
      <c r="F57" s="156"/>
      <c r="G57" s="177"/>
      <c r="H57" s="176"/>
      <c r="I57" s="157"/>
      <c r="J57" s="158"/>
      <c r="K57" s="159"/>
      <c r="L57" s="160"/>
      <c r="M57" s="161"/>
      <c r="N57" s="159"/>
      <c r="O57" s="157"/>
    </row>
    <row r="58" spans="1:15" s="155" customFormat="1" ht="14.25" x14ac:dyDescent="0.25">
      <c r="A58" s="164">
        <v>1.2</v>
      </c>
      <c r="B58" s="163" t="s">
        <v>120</v>
      </c>
      <c r="D58" s="156"/>
      <c r="E58" s="156"/>
      <c r="F58" s="156"/>
      <c r="G58" s="177"/>
      <c r="H58" s="176"/>
      <c r="I58" s="157"/>
      <c r="J58" s="158"/>
      <c r="K58" s="159"/>
      <c r="L58" s="160"/>
      <c r="M58" s="161"/>
      <c r="N58" s="159"/>
      <c r="O58" s="157"/>
    </row>
    <row r="59" spans="1:15" s="155" customFormat="1" ht="14.25" x14ac:dyDescent="0.25">
      <c r="A59" s="154"/>
      <c r="D59" s="156"/>
      <c r="E59" s="156"/>
      <c r="F59" s="156"/>
      <c r="G59" s="177"/>
      <c r="H59" s="176"/>
      <c r="I59" s="157"/>
      <c r="J59" s="158"/>
      <c r="K59" s="159"/>
      <c r="L59" s="160"/>
      <c r="M59" s="161"/>
      <c r="N59" s="159"/>
      <c r="O59" s="157"/>
    </row>
    <row r="60" spans="1:15" s="155" customFormat="1" ht="14.25" x14ac:dyDescent="0.25">
      <c r="A60" s="165" t="s">
        <v>134</v>
      </c>
      <c r="B60" s="163" t="s">
        <v>135</v>
      </c>
      <c r="D60" s="156"/>
      <c r="E60" s="156"/>
      <c r="F60" s="156"/>
      <c r="G60" s="177"/>
      <c r="H60" s="176"/>
      <c r="I60" s="157"/>
      <c r="J60" s="158"/>
      <c r="K60" s="159"/>
      <c r="L60" s="160"/>
      <c r="M60" s="161"/>
      <c r="N60" s="159"/>
      <c r="O60" s="157"/>
    </row>
    <row r="61" spans="1:15" s="155" customFormat="1" ht="14.25" x14ac:dyDescent="0.25">
      <c r="A61" s="154"/>
      <c r="D61" s="156"/>
      <c r="E61" s="156"/>
      <c r="F61" s="156"/>
      <c r="G61" s="177"/>
      <c r="H61" s="176"/>
      <c r="I61" s="157"/>
      <c r="J61" s="158"/>
      <c r="K61" s="159"/>
      <c r="L61" s="160"/>
      <c r="M61" s="161"/>
      <c r="N61" s="159"/>
      <c r="O61" s="157"/>
    </row>
    <row r="62" spans="1:15" s="155" customFormat="1" ht="14.25" x14ac:dyDescent="0.25">
      <c r="A62" s="154" t="s">
        <v>148</v>
      </c>
      <c r="B62" s="155" t="s">
        <v>149</v>
      </c>
      <c r="D62" s="156"/>
      <c r="E62" s="156"/>
      <c r="F62" s="156"/>
      <c r="G62" s="177"/>
      <c r="H62" s="176"/>
      <c r="I62" s="157"/>
      <c r="J62" s="158"/>
      <c r="K62" s="159"/>
      <c r="L62" s="160"/>
      <c r="M62" s="161"/>
      <c r="N62" s="159"/>
      <c r="O62" s="157"/>
    </row>
    <row r="63" spans="1:15" s="155" customFormat="1" ht="14.25" x14ac:dyDescent="0.25">
      <c r="A63" s="154"/>
      <c r="B63" s="155">
        <v>1</v>
      </c>
      <c r="C63" s="155" t="s">
        <v>150</v>
      </c>
      <c r="D63" s="156"/>
      <c r="E63" s="156"/>
      <c r="F63" s="156"/>
      <c r="G63" s="177">
        <f t="shared" ref="G63:G67" si="8">SUM(J63:L63)</f>
        <v>0</v>
      </c>
      <c r="H63" s="176">
        <f t="shared" ref="H63:H67" si="9">N63</f>
        <v>0</v>
      </c>
      <c r="I63" s="157"/>
      <c r="J63" s="158"/>
      <c r="K63" s="159"/>
      <c r="L63" s="160"/>
      <c r="M63" s="161"/>
      <c r="N63" s="159"/>
      <c r="O63" s="157"/>
    </row>
    <row r="64" spans="1:15" s="155" customFormat="1" ht="14.25" x14ac:dyDescent="0.25">
      <c r="A64" s="154"/>
      <c r="B64" s="155">
        <v>2</v>
      </c>
      <c r="C64" s="155" t="s">
        <v>151</v>
      </c>
      <c r="D64" s="156"/>
      <c r="E64" s="156"/>
      <c r="F64" s="156"/>
      <c r="G64" s="177">
        <f t="shared" si="8"/>
        <v>0</v>
      </c>
      <c r="H64" s="176">
        <f t="shared" si="9"/>
        <v>0</v>
      </c>
      <c r="I64" s="157"/>
      <c r="J64" s="158"/>
      <c r="K64" s="159"/>
      <c r="L64" s="160"/>
      <c r="M64" s="161"/>
      <c r="N64" s="159"/>
      <c r="O64" s="157"/>
    </row>
    <row r="65" spans="1:15" s="155" customFormat="1" ht="14.25" x14ac:dyDescent="0.25">
      <c r="A65" s="154"/>
      <c r="B65" s="155">
        <v>3</v>
      </c>
      <c r="C65" s="155" t="s">
        <v>703</v>
      </c>
      <c r="D65" s="156"/>
      <c r="E65" s="156"/>
      <c r="F65" s="156"/>
      <c r="G65" s="177">
        <f t="shared" si="8"/>
        <v>0</v>
      </c>
      <c r="H65" s="176">
        <f t="shared" si="9"/>
        <v>0</v>
      </c>
      <c r="I65" s="157"/>
      <c r="J65" s="158"/>
      <c r="K65" s="159"/>
      <c r="L65" s="160"/>
      <c r="M65" s="161"/>
      <c r="N65" s="159"/>
      <c r="O65" s="157"/>
    </row>
    <row r="66" spans="1:15" s="155" customFormat="1" ht="14.25" x14ac:dyDescent="0.25">
      <c r="A66" s="154"/>
      <c r="B66" s="155">
        <v>4</v>
      </c>
      <c r="C66" s="155" t="s">
        <v>152</v>
      </c>
      <c r="D66" s="156"/>
      <c r="E66" s="156"/>
      <c r="F66" s="156"/>
      <c r="G66" s="177">
        <f t="shared" si="8"/>
        <v>0</v>
      </c>
      <c r="H66" s="176">
        <f t="shared" si="9"/>
        <v>0</v>
      </c>
      <c r="I66" s="157"/>
      <c r="J66" s="158"/>
      <c r="K66" s="159"/>
      <c r="L66" s="160"/>
      <c r="M66" s="161"/>
      <c r="N66" s="159"/>
      <c r="O66" s="157"/>
    </row>
    <row r="67" spans="1:15" s="155" customFormat="1" ht="14.25" x14ac:dyDescent="0.25">
      <c r="A67" s="154"/>
      <c r="B67" s="155">
        <v>5</v>
      </c>
      <c r="C67" s="155" t="s">
        <v>153</v>
      </c>
      <c r="D67" s="156"/>
      <c r="E67" s="156"/>
      <c r="F67" s="156"/>
      <c r="G67" s="177">
        <f t="shared" si="8"/>
        <v>0</v>
      </c>
      <c r="H67" s="176">
        <f t="shared" si="9"/>
        <v>0</v>
      </c>
      <c r="I67" s="157"/>
      <c r="J67" s="158"/>
      <c r="K67" s="159"/>
      <c r="L67" s="160"/>
      <c r="M67" s="161"/>
      <c r="N67" s="159"/>
      <c r="O67" s="157"/>
    </row>
    <row r="68" spans="1:15" s="155" customFormat="1" ht="14.25" x14ac:dyDescent="0.25">
      <c r="A68" s="154"/>
      <c r="D68" s="156"/>
      <c r="E68" s="156"/>
      <c r="F68" s="156"/>
      <c r="G68" s="177"/>
      <c r="H68" s="176"/>
      <c r="I68" s="157"/>
      <c r="J68" s="158"/>
      <c r="K68" s="159"/>
      <c r="L68" s="160"/>
      <c r="M68" s="161"/>
      <c r="N68" s="159"/>
      <c r="O68" s="157"/>
    </row>
    <row r="69" spans="1:15" s="155" customFormat="1" ht="14.25" x14ac:dyDescent="0.25">
      <c r="A69" s="154" t="s">
        <v>154</v>
      </c>
      <c r="B69" s="155" t="s">
        <v>155</v>
      </c>
      <c r="D69" s="156"/>
      <c r="E69" s="156"/>
      <c r="F69" s="156"/>
      <c r="G69" s="177"/>
      <c r="H69" s="176"/>
      <c r="I69" s="157"/>
      <c r="J69" s="158"/>
      <c r="K69" s="159"/>
      <c r="L69" s="160"/>
      <c r="M69" s="161"/>
      <c r="N69" s="159"/>
      <c r="O69" s="157"/>
    </row>
    <row r="70" spans="1:15" s="155" customFormat="1" ht="14.25" x14ac:dyDescent="0.25">
      <c r="A70" s="154"/>
      <c r="B70" s="155">
        <v>1</v>
      </c>
      <c r="C70" s="155" t="s">
        <v>156</v>
      </c>
      <c r="D70" s="156"/>
      <c r="E70" s="156"/>
      <c r="F70" s="156"/>
      <c r="G70" s="177">
        <f t="shared" ref="G70:G75" si="10">SUM(J70:L70)</f>
        <v>0</v>
      </c>
      <c r="H70" s="176">
        <f t="shared" ref="H70:H75" si="11">N70</f>
        <v>0</v>
      </c>
      <c r="I70" s="157"/>
      <c r="J70" s="158"/>
      <c r="K70" s="159"/>
      <c r="L70" s="160"/>
      <c r="M70" s="161"/>
      <c r="N70" s="159"/>
      <c r="O70" s="157"/>
    </row>
    <row r="71" spans="1:15" s="155" customFormat="1" ht="14.25" x14ac:dyDescent="0.25">
      <c r="A71" s="154"/>
      <c r="B71" s="155">
        <v>2</v>
      </c>
      <c r="C71" s="155" t="s">
        <v>157</v>
      </c>
      <c r="D71" s="156"/>
      <c r="E71" s="156"/>
      <c r="F71" s="156"/>
      <c r="G71" s="177">
        <f t="shared" si="10"/>
        <v>0</v>
      </c>
      <c r="H71" s="176">
        <f t="shared" si="11"/>
        <v>0</v>
      </c>
      <c r="I71" s="157"/>
      <c r="J71" s="158"/>
      <c r="K71" s="159"/>
      <c r="L71" s="160"/>
      <c r="M71" s="161"/>
      <c r="N71" s="159"/>
      <c r="O71" s="157"/>
    </row>
    <row r="72" spans="1:15" s="155" customFormat="1" ht="14.25" x14ac:dyDescent="0.25">
      <c r="A72" s="154"/>
      <c r="B72" s="155">
        <v>3</v>
      </c>
      <c r="C72" s="155" t="s">
        <v>158</v>
      </c>
      <c r="D72" s="156"/>
      <c r="E72" s="156"/>
      <c r="F72" s="156"/>
      <c r="G72" s="177">
        <f t="shared" si="10"/>
        <v>0</v>
      </c>
      <c r="H72" s="176">
        <f t="shared" si="11"/>
        <v>0</v>
      </c>
      <c r="I72" s="157"/>
      <c r="J72" s="158"/>
      <c r="K72" s="159"/>
      <c r="L72" s="160"/>
      <c r="M72" s="161"/>
      <c r="N72" s="159"/>
      <c r="O72" s="157"/>
    </row>
    <row r="73" spans="1:15" s="155" customFormat="1" ht="14.25" x14ac:dyDescent="0.25">
      <c r="A73" s="154"/>
      <c r="B73" s="155">
        <v>4</v>
      </c>
      <c r="C73" s="155" t="s">
        <v>159</v>
      </c>
      <c r="D73" s="156"/>
      <c r="E73" s="156"/>
      <c r="F73" s="156"/>
      <c r="G73" s="177">
        <f t="shared" si="10"/>
        <v>0</v>
      </c>
      <c r="H73" s="176">
        <f t="shared" si="11"/>
        <v>0</v>
      </c>
      <c r="I73" s="157"/>
      <c r="J73" s="158"/>
      <c r="K73" s="159"/>
      <c r="L73" s="160"/>
      <c r="M73" s="161"/>
      <c r="N73" s="159"/>
      <c r="O73" s="157"/>
    </row>
    <row r="74" spans="1:15" s="155" customFormat="1" ht="14.25" x14ac:dyDescent="0.25">
      <c r="A74" s="154"/>
      <c r="B74" s="155">
        <v>5</v>
      </c>
      <c r="C74" s="155" t="s">
        <v>160</v>
      </c>
      <c r="D74" s="156"/>
      <c r="E74" s="156"/>
      <c r="F74" s="156"/>
      <c r="G74" s="177">
        <f t="shared" si="10"/>
        <v>0</v>
      </c>
      <c r="H74" s="176">
        <f t="shared" si="11"/>
        <v>0</v>
      </c>
      <c r="I74" s="157"/>
      <c r="J74" s="158"/>
      <c r="K74" s="159"/>
      <c r="L74" s="160"/>
      <c r="M74" s="161"/>
      <c r="N74" s="159"/>
      <c r="O74" s="157"/>
    </row>
    <row r="75" spans="1:15" s="155" customFormat="1" ht="14.25" x14ac:dyDescent="0.25">
      <c r="A75" s="154"/>
      <c r="B75" s="155">
        <v>6</v>
      </c>
      <c r="C75" s="155" t="s">
        <v>161</v>
      </c>
      <c r="D75" s="156"/>
      <c r="E75" s="156"/>
      <c r="F75" s="156"/>
      <c r="G75" s="177">
        <f t="shared" si="10"/>
        <v>0</v>
      </c>
      <c r="H75" s="176">
        <f t="shared" si="11"/>
        <v>0</v>
      </c>
      <c r="I75" s="157"/>
      <c r="J75" s="158"/>
      <c r="K75" s="159"/>
      <c r="L75" s="160"/>
      <c r="M75" s="161"/>
      <c r="N75" s="159"/>
      <c r="O75" s="157"/>
    </row>
    <row r="76" spans="1:15" s="155" customFormat="1" ht="14.25" x14ac:dyDescent="0.25">
      <c r="A76" s="154"/>
      <c r="D76" s="156"/>
      <c r="E76" s="156"/>
      <c r="F76" s="156"/>
      <c r="G76" s="177"/>
      <c r="H76" s="176"/>
      <c r="I76" s="157"/>
      <c r="J76" s="158"/>
      <c r="K76" s="159"/>
      <c r="L76" s="160"/>
      <c r="M76" s="161"/>
      <c r="N76" s="159"/>
      <c r="O76" s="157"/>
    </row>
    <row r="77" spans="1:15" s="155" customFormat="1" ht="14.25" x14ac:dyDescent="0.25">
      <c r="A77" s="165" t="s">
        <v>162</v>
      </c>
      <c r="B77" s="163" t="s">
        <v>163</v>
      </c>
      <c r="D77" s="156"/>
      <c r="E77" s="156"/>
      <c r="F77" s="156"/>
      <c r="G77" s="177"/>
      <c r="H77" s="176"/>
      <c r="I77" s="157"/>
      <c r="J77" s="158"/>
      <c r="K77" s="159"/>
      <c r="L77" s="160"/>
      <c r="M77" s="161"/>
      <c r="N77" s="159"/>
      <c r="O77" s="157"/>
    </row>
    <row r="78" spans="1:15" s="155" customFormat="1" ht="14.25" x14ac:dyDescent="0.25">
      <c r="A78" s="154"/>
      <c r="D78" s="156"/>
      <c r="E78" s="156"/>
      <c r="F78" s="156"/>
      <c r="G78" s="177"/>
      <c r="H78" s="176"/>
      <c r="I78" s="157"/>
      <c r="J78" s="158"/>
      <c r="K78" s="159"/>
      <c r="L78" s="160"/>
      <c r="M78" s="161"/>
      <c r="N78" s="159"/>
      <c r="O78" s="157"/>
    </row>
    <row r="79" spans="1:15" s="155" customFormat="1" ht="14.25" x14ac:dyDescent="0.25">
      <c r="A79" s="154" t="s">
        <v>164</v>
      </c>
      <c r="B79" s="155" t="s">
        <v>165</v>
      </c>
      <c r="D79" s="156"/>
      <c r="E79" s="156"/>
      <c r="F79" s="156"/>
      <c r="G79" s="177"/>
      <c r="H79" s="176"/>
      <c r="I79" s="157"/>
      <c r="J79" s="158"/>
      <c r="K79" s="159"/>
      <c r="L79" s="160"/>
      <c r="M79" s="161"/>
      <c r="N79" s="159"/>
      <c r="O79" s="157"/>
    </row>
    <row r="80" spans="1:15" s="155" customFormat="1" ht="14.25" x14ac:dyDescent="0.25">
      <c r="A80" s="154"/>
      <c r="B80" s="155">
        <v>1</v>
      </c>
      <c r="C80" s="155" t="s">
        <v>123</v>
      </c>
      <c r="D80" s="156"/>
      <c r="E80" s="156"/>
      <c r="F80" s="156"/>
      <c r="G80" s="177">
        <f t="shared" ref="G80:G86" si="12">SUM(J80:L80)</f>
        <v>0</v>
      </c>
      <c r="H80" s="176">
        <f t="shared" ref="H80:H86" si="13">N80</f>
        <v>0</v>
      </c>
      <c r="I80" s="157"/>
      <c r="J80" s="158"/>
      <c r="K80" s="159"/>
      <c r="L80" s="160"/>
      <c r="M80" s="161"/>
      <c r="N80" s="159"/>
      <c r="O80" s="157"/>
    </row>
    <row r="81" spans="1:15" s="155" customFormat="1" ht="14.25" x14ac:dyDescent="0.25">
      <c r="A81" s="154"/>
      <c r="B81" s="155">
        <v>2</v>
      </c>
      <c r="C81" s="155" t="s">
        <v>124</v>
      </c>
      <c r="D81" s="156"/>
      <c r="E81" s="156"/>
      <c r="F81" s="156"/>
      <c r="G81" s="177">
        <f t="shared" si="12"/>
        <v>0</v>
      </c>
      <c r="H81" s="176">
        <f t="shared" si="13"/>
        <v>0</v>
      </c>
      <c r="I81" s="157"/>
      <c r="J81" s="158"/>
      <c r="K81" s="159"/>
      <c r="L81" s="160"/>
      <c r="M81" s="161"/>
      <c r="N81" s="159"/>
      <c r="O81" s="157"/>
    </row>
    <row r="82" spans="1:15" s="155" customFormat="1" ht="14.25" x14ac:dyDescent="0.25">
      <c r="A82" s="154"/>
      <c r="B82" s="155">
        <v>3</v>
      </c>
      <c r="C82" s="155" t="s">
        <v>125</v>
      </c>
      <c r="D82" s="156"/>
      <c r="E82" s="156"/>
      <c r="F82" s="156"/>
      <c r="G82" s="177">
        <f t="shared" si="12"/>
        <v>0</v>
      </c>
      <c r="H82" s="176">
        <f t="shared" si="13"/>
        <v>0</v>
      </c>
      <c r="I82" s="157"/>
      <c r="J82" s="158"/>
      <c r="K82" s="159"/>
      <c r="L82" s="160"/>
      <c r="M82" s="161"/>
      <c r="N82" s="159"/>
      <c r="O82" s="157"/>
    </row>
    <row r="83" spans="1:15" s="155" customFormat="1" ht="14.25" x14ac:dyDescent="0.25">
      <c r="A83" s="154"/>
      <c r="B83" s="155">
        <v>4</v>
      </c>
      <c r="C83" s="155" t="s">
        <v>126</v>
      </c>
      <c r="D83" s="156"/>
      <c r="E83" s="156"/>
      <c r="F83" s="156"/>
      <c r="G83" s="177">
        <f t="shared" si="12"/>
        <v>0</v>
      </c>
      <c r="H83" s="176">
        <f t="shared" si="13"/>
        <v>0</v>
      </c>
      <c r="I83" s="157"/>
      <c r="J83" s="158"/>
      <c r="K83" s="159"/>
      <c r="L83" s="160"/>
      <c r="M83" s="161"/>
      <c r="N83" s="159"/>
      <c r="O83" s="157"/>
    </row>
    <row r="84" spans="1:15" s="155" customFormat="1" ht="14.25" x14ac:dyDescent="0.25">
      <c r="A84" s="154"/>
      <c r="B84" s="155">
        <v>5</v>
      </c>
      <c r="C84" s="155" t="s">
        <v>127</v>
      </c>
      <c r="D84" s="156"/>
      <c r="E84" s="156"/>
      <c r="F84" s="156"/>
      <c r="G84" s="177">
        <f t="shared" si="12"/>
        <v>0</v>
      </c>
      <c r="H84" s="176">
        <f t="shared" si="13"/>
        <v>0</v>
      </c>
      <c r="I84" s="157"/>
      <c r="J84" s="158"/>
      <c r="K84" s="159"/>
      <c r="L84" s="160"/>
      <c r="M84" s="161"/>
      <c r="N84" s="159"/>
      <c r="O84" s="157"/>
    </row>
    <row r="85" spans="1:15" s="155" customFormat="1" ht="14.25" x14ac:dyDescent="0.25">
      <c r="A85" s="154"/>
      <c r="B85" s="155">
        <v>6</v>
      </c>
      <c r="C85" s="155" t="s">
        <v>128</v>
      </c>
      <c r="D85" s="156"/>
      <c r="E85" s="156"/>
      <c r="F85" s="156"/>
      <c r="G85" s="177">
        <f t="shared" si="12"/>
        <v>0</v>
      </c>
      <c r="H85" s="176">
        <f t="shared" si="13"/>
        <v>0</v>
      </c>
      <c r="I85" s="157"/>
      <c r="J85" s="158"/>
      <c r="K85" s="159"/>
      <c r="L85" s="160"/>
      <c r="M85" s="161"/>
      <c r="N85" s="159"/>
      <c r="O85" s="157"/>
    </row>
    <row r="86" spans="1:15" s="155" customFormat="1" ht="14.25" x14ac:dyDescent="0.25">
      <c r="A86" s="154"/>
      <c r="B86" s="155">
        <v>7</v>
      </c>
      <c r="C86" s="155" t="s">
        <v>129</v>
      </c>
      <c r="D86" s="156"/>
      <c r="E86" s="156"/>
      <c r="F86" s="156"/>
      <c r="G86" s="177">
        <f t="shared" si="12"/>
        <v>0</v>
      </c>
      <c r="H86" s="176">
        <f t="shared" si="13"/>
        <v>0</v>
      </c>
      <c r="I86" s="157"/>
      <c r="J86" s="158"/>
      <c r="K86" s="159"/>
      <c r="L86" s="160"/>
      <c r="M86" s="161"/>
      <c r="N86" s="159"/>
      <c r="O86" s="157"/>
    </row>
    <row r="87" spans="1:15" s="155" customFormat="1" ht="14.25" x14ac:dyDescent="0.25">
      <c r="A87" s="154"/>
      <c r="D87" s="156"/>
      <c r="E87" s="156"/>
      <c r="F87" s="156"/>
      <c r="G87" s="177"/>
      <c r="H87" s="176"/>
      <c r="I87" s="157"/>
      <c r="J87" s="158"/>
      <c r="K87" s="159"/>
      <c r="L87" s="160"/>
      <c r="M87" s="161"/>
      <c r="N87" s="159"/>
      <c r="O87" s="157"/>
    </row>
    <row r="88" spans="1:15" s="155" customFormat="1" ht="14.25" x14ac:dyDescent="0.25">
      <c r="A88" s="165" t="s">
        <v>166</v>
      </c>
      <c r="B88" s="163" t="s">
        <v>167</v>
      </c>
      <c r="D88" s="156"/>
      <c r="E88" s="156"/>
      <c r="F88" s="156"/>
      <c r="G88" s="177"/>
      <c r="H88" s="176"/>
      <c r="I88" s="157"/>
      <c r="J88" s="158"/>
      <c r="K88" s="159"/>
      <c r="L88" s="160"/>
      <c r="M88" s="161"/>
      <c r="N88" s="159"/>
      <c r="O88" s="157"/>
    </row>
    <row r="89" spans="1:15" s="155" customFormat="1" ht="14.25" x14ac:dyDescent="0.25">
      <c r="A89" s="154"/>
      <c r="D89" s="156"/>
      <c r="E89" s="156"/>
      <c r="F89" s="156"/>
      <c r="G89" s="177"/>
      <c r="H89" s="176"/>
      <c r="I89" s="157"/>
      <c r="J89" s="158"/>
      <c r="K89" s="159"/>
      <c r="L89" s="160"/>
      <c r="M89" s="161"/>
      <c r="N89" s="159"/>
      <c r="O89" s="157"/>
    </row>
    <row r="90" spans="1:15" s="155" customFormat="1" ht="14.25" x14ac:dyDescent="0.25">
      <c r="A90" s="154" t="s">
        <v>168</v>
      </c>
      <c r="B90" s="155" t="s">
        <v>165</v>
      </c>
      <c r="D90" s="156"/>
      <c r="E90" s="156"/>
      <c r="F90" s="156"/>
      <c r="G90" s="177"/>
      <c r="H90" s="176"/>
      <c r="I90" s="157"/>
      <c r="J90" s="158"/>
      <c r="K90" s="159"/>
      <c r="L90" s="160"/>
      <c r="M90" s="161"/>
      <c r="N90" s="159"/>
      <c r="O90" s="157"/>
    </row>
    <row r="91" spans="1:15" s="155" customFormat="1" ht="14.25" x14ac:dyDescent="0.25">
      <c r="A91" s="154"/>
      <c r="B91" s="155">
        <v>1</v>
      </c>
      <c r="C91" s="155" t="s">
        <v>169</v>
      </c>
      <c r="D91" s="156"/>
      <c r="E91" s="156"/>
      <c r="F91" s="156"/>
      <c r="G91" s="177">
        <f t="shared" ref="G91:G95" si="14">SUM(J91:L91)</f>
        <v>0</v>
      </c>
      <c r="H91" s="176">
        <f t="shared" ref="H91:H95" si="15">N91</f>
        <v>0</v>
      </c>
      <c r="I91" s="157"/>
      <c r="J91" s="158"/>
      <c r="K91" s="159"/>
      <c r="L91" s="160"/>
      <c r="M91" s="161"/>
      <c r="N91" s="159"/>
      <c r="O91" s="157"/>
    </row>
    <row r="92" spans="1:15" s="155" customFormat="1" ht="14.25" x14ac:dyDescent="0.25">
      <c r="A92" s="154"/>
      <c r="B92" s="155">
        <v>2</v>
      </c>
      <c r="C92" s="155" t="s">
        <v>170</v>
      </c>
      <c r="D92" s="156"/>
      <c r="E92" s="156"/>
      <c r="F92" s="156"/>
      <c r="G92" s="177">
        <f t="shared" si="14"/>
        <v>0</v>
      </c>
      <c r="H92" s="176">
        <f t="shared" si="15"/>
        <v>0</v>
      </c>
      <c r="I92" s="157"/>
      <c r="J92" s="158"/>
      <c r="K92" s="159"/>
      <c r="L92" s="160"/>
      <c r="M92" s="161"/>
      <c r="N92" s="159"/>
      <c r="O92" s="157"/>
    </row>
    <row r="93" spans="1:15" s="155" customFormat="1" ht="14.25" x14ac:dyDescent="0.25">
      <c r="A93" s="154"/>
      <c r="B93" s="155">
        <v>3</v>
      </c>
      <c r="C93" s="155" t="s">
        <v>171</v>
      </c>
      <c r="D93" s="156"/>
      <c r="E93" s="156"/>
      <c r="F93" s="156"/>
      <c r="G93" s="177">
        <f t="shared" si="14"/>
        <v>0</v>
      </c>
      <c r="H93" s="176">
        <f t="shared" si="15"/>
        <v>0</v>
      </c>
      <c r="I93" s="157"/>
      <c r="J93" s="158"/>
      <c r="K93" s="159"/>
      <c r="L93" s="160"/>
      <c r="M93" s="161"/>
      <c r="N93" s="159"/>
      <c r="O93" s="157"/>
    </row>
    <row r="94" spans="1:15" s="155" customFormat="1" ht="14.25" x14ac:dyDescent="0.25">
      <c r="A94" s="154"/>
      <c r="B94" s="155">
        <v>4</v>
      </c>
      <c r="C94" s="155" t="s">
        <v>172</v>
      </c>
      <c r="D94" s="156"/>
      <c r="E94" s="156"/>
      <c r="F94" s="156"/>
      <c r="G94" s="177">
        <f t="shared" si="14"/>
        <v>0</v>
      </c>
      <c r="H94" s="176">
        <f t="shared" si="15"/>
        <v>0</v>
      </c>
      <c r="I94" s="157"/>
      <c r="J94" s="158"/>
      <c r="K94" s="159"/>
      <c r="L94" s="160"/>
      <c r="M94" s="161"/>
      <c r="N94" s="159"/>
      <c r="O94" s="157"/>
    </row>
    <row r="95" spans="1:15" s="155" customFormat="1" ht="14.25" x14ac:dyDescent="0.25">
      <c r="A95" s="154"/>
      <c r="B95" s="155">
        <v>5</v>
      </c>
      <c r="C95" s="155" t="s">
        <v>173</v>
      </c>
      <c r="D95" s="156"/>
      <c r="E95" s="156"/>
      <c r="F95" s="156"/>
      <c r="G95" s="177">
        <f t="shared" si="14"/>
        <v>0</v>
      </c>
      <c r="H95" s="176">
        <f t="shared" si="15"/>
        <v>0</v>
      </c>
      <c r="I95" s="157"/>
      <c r="J95" s="158"/>
      <c r="K95" s="159"/>
      <c r="L95" s="160"/>
      <c r="M95" s="161"/>
      <c r="N95" s="159"/>
      <c r="O95" s="157"/>
    </row>
    <row r="96" spans="1:15" s="155" customFormat="1" ht="14.25" x14ac:dyDescent="0.25">
      <c r="A96" s="154"/>
      <c r="D96" s="156"/>
      <c r="E96" s="156"/>
      <c r="F96" s="156"/>
      <c r="G96" s="177"/>
      <c r="H96" s="176"/>
      <c r="I96" s="157"/>
      <c r="J96" s="158"/>
      <c r="K96" s="159"/>
      <c r="L96" s="160"/>
      <c r="M96" s="161"/>
      <c r="N96" s="159"/>
      <c r="O96" s="157"/>
    </row>
    <row r="97" spans="1:15" s="155" customFormat="1" ht="14.25" x14ac:dyDescent="0.25">
      <c r="A97" s="154"/>
      <c r="D97" s="156"/>
      <c r="E97" s="156"/>
      <c r="F97" s="156"/>
      <c r="G97" s="177"/>
      <c r="H97" s="176"/>
      <c r="I97" s="157"/>
      <c r="J97" s="158"/>
      <c r="K97" s="159"/>
      <c r="L97" s="160"/>
      <c r="M97" s="161"/>
      <c r="N97" s="159"/>
      <c r="O97" s="157"/>
    </row>
    <row r="98" spans="1:15" s="155" customFormat="1" ht="14.25" x14ac:dyDescent="0.25">
      <c r="A98" s="154"/>
      <c r="D98" s="156"/>
      <c r="E98" s="156"/>
      <c r="F98" s="156"/>
      <c r="G98" s="177"/>
      <c r="H98" s="176"/>
      <c r="I98" s="157"/>
      <c r="J98" s="158"/>
      <c r="K98" s="159"/>
      <c r="L98" s="160"/>
      <c r="M98" s="161"/>
      <c r="N98" s="159"/>
      <c r="O98" s="157"/>
    </row>
    <row r="99" spans="1:15" s="181" customFormat="1" ht="28.5" customHeight="1" x14ac:dyDescent="0.2">
      <c r="A99" s="179"/>
      <c r="B99" s="179"/>
      <c r="C99" s="179"/>
      <c r="D99" s="179"/>
      <c r="E99" s="179"/>
      <c r="F99" s="180" t="s">
        <v>147</v>
      </c>
      <c r="G99" s="179">
        <f>SUM(G57:G98)</f>
        <v>0</v>
      </c>
      <c r="H99" s="180">
        <f>SUM(H57:H98)</f>
        <v>0</v>
      </c>
      <c r="I99" s="179"/>
    </row>
    <row r="100" spans="1:15" s="155" customFormat="1" ht="14.25" x14ac:dyDescent="0.25">
      <c r="A100" s="154"/>
      <c r="D100" s="156"/>
      <c r="E100" s="156"/>
      <c r="F100" s="156"/>
      <c r="G100" s="177"/>
      <c r="H100" s="176"/>
      <c r="I100" s="157"/>
      <c r="J100" s="158"/>
      <c r="K100" s="159"/>
      <c r="L100" s="160"/>
      <c r="M100" s="161"/>
      <c r="N100" s="159"/>
      <c r="O100" s="157"/>
    </row>
    <row r="101" spans="1:15" s="155" customFormat="1" ht="14.25" x14ac:dyDescent="0.25">
      <c r="A101" s="164">
        <v>1.2</v>
      </c>
      <c r="B101" s="163" t="s">
        <v>120</v>
      </c>
      <c r="D101" s="156"/>
      <c r="E101" s="156"/>
      <c r="F101" s="156"/>
      <c r="G101" s="177"/>
      <c r="H101" s="176"/>
      <c r="I101" s="157"/>
      <c r="J101" s="158"/>
      <c r="K101" s="159"/>
      <c r="L101" s="160"/>
      <c r="M101" s="161"/>
      <c r="N101" s="159"/>
      <c r="O101" s="157"/>
    </row>
    <row r="102" spans="1:15" s="155" customFormat="1" ht="14.25" x14ac:dyDescent="0.25">
      <c r="A102" s="154"/>
      <c r="D102" s="156"/>
      <c r="E102" s="156"/>
      <c r="F102" s="156"/>
      <c r="G102" s="177"/>
      <c r="H102" s="176"/>
      <c r="I102" s="157"/>
      <c r="J102" s="158"/>
      <c r="K102" s="159"/>
      <c r="L102" s="160"/>
      <c r="M102" s="161"/>
      <c r="N102" s="159"/>
      <c r="O102" s="157"/>
    </row>
    <row r="103" spans="1:15" s="155" customFormat="1" ht="14.25" x14ac:dyDescent="0.25">
      <c r="A103" s="165" t="s">
        <v>174</v>
      </c>
      <c r="B103" s="163" t="s">
        <v>175</v>
      </c>
      <c r="D103" s="156"/>
      <c r="E103" s="156"/>
      <c r="F103" s="156"/>
      <c r="G103" s="177"/>
      <c r="H103" s="176"/>
      <c r="I103" s="157"/>
      <c r="J103" s="158"/>
      <c r="K103" s="159"/>
      <c r="L103" s="160"/>
      <c r="M103" s="161"/>
      <c r="N103" s="159"/>
      <c r="O103" s="157"/>
    </row>
    <row r="104" spans="1:15" s="155" customFormat="1" ht="14.25" x14ac:dyDescent="0.25">
      <c r="A104" s="154"/>
      <c r="D104" s="156"/>
      <c r="E104" s="156"/>
      <c r="F104" s="156"/>
      <c r="G104" s="177"/>
      <c r="H104" s="176"/>
      <c r="I104" s="157"/>
      <c r="J104" s="158"/>
      <c r="K104" s="159"/>
      <c r="L104" s="160"/>
      <c r="M104" s="161"/>
      <c r="N104" s="159"/>
      <c r="O104" s="157"/>
    </row>
    <row r="105" spans="1:15" s="155" customFormat="1" ht="14.25" x14ac:dyDescent="0.25">
      <c r="A105" s="154" t="s">
        <v>176</v>
      </c>
      <c r="B105" s="155" t="s">
        <v>165</v>
      </c>
      <c r="D105" s="156"/>
      <c r="E105" s="156"/>
      <c r="F105" s="156"/>
      <c r="G105" s="177"/>
      <c r="H105" s="176"/>
      <c r="I105" s="157"/>
      <c r="J105" s="158"/>
      <c r="K105" s="159"/>
      <c r="L105" s="160"/>
      <c r="M105" s="161"/>
      <c r="N105" s="159"/>
      <c r="O105" s="157"/>
    </row>
    <row r="106" spans="1:15" s="155" customFormat="1" ht="14.25" x14ac:dyDescent="0.25">
      <c r="A106" s="154"/>
      <c r="B106" s="155">
        <v>1</v>
      </c>
      <c r="C106" s="155" t="s">
        <v>177</v>
      </c>
      <c r="D106" s="156"/>
      <c r="E106" s="156"/>
      <c r="F106" s="156"/>
      <c r="G106" s="177">
        <f t="shared" ref="G106:G108" si="16">SUM(J106:L106)</f>
        <v>0</v>
      </c>
      <c r="H106" s="176">
        <f t="shared" ref="H106:H108" si="17">N106</f>
        <v>0</v>
      </c>
      <c r="I106" s="157"/>
      <c r="J106" s="158"/>
      <c r="K106" s="159"/>
      <c r="L106" s="160"/>
      <c r="M106" s="161"/>
      <c r="N106" s="159"/>
      <c r="O106" s="157"/>
    </row>
    <row r="107" spans="1:15" s="155" customFormat="1" ht="14.25" x14ac:dyDescent="0.25">
      <c r="A107" s="154"/>
      <c r="B107" s="155">
        <v>2</v>
      </c>
      <c r="C107" s="155" t="s">
        <v>178</v>
      </c>
      <c r="D107" s="156"/>
      <c r="E107" s="156"/>
      <c r="F107" s="156"/>
      <c r="G107" s="177">
        <f t="shared" si="16"/>
        <v>0</v>
      </c>
      <c r="H107" s="176">
        <f t="shared" si="17"/>
        <v>0</v>
      </c>
      <c r="I107" s="157"/>
      <c r="J107" s="158"/>
      <c r="K107" s="159"/>
      <c r="L107" s="160"/>
      <c r="M107" s="161"/>
      <c r="N107" s="159"/>
      <c r="O107" s="157"/>
    </row>
    <row r="108" spans="1:15" s="155" customFormat="1" ht="14.25" x14ac:dyDescent="0.25">
      <c r="A108" s="154"/>
      <c r="B108" s="155">
        <v>3</v>
      </c>
      <c r="C108" s="155" t="s">
        <v>179</v>
      </c>
      <c r="D108" s="156"/>
      <c r="E108" s="156"/>
      <c r="F108" s="156"/>
      <c r="G108" s="177">
        <f t="shared" si="16"/>
        <v>0</v>
      </c>
      <c r="H108" s="176">
        <f t="shared" si="17"/>
        <v>0</v>
      </c>
      <c r="I108" s="157"/>
      <c r="J108" s="158"/>
      <c r="K108" s="159"/>
      <c r="L108" s="160"/>
      <c r="M108" s="161"/>
      <c r="N108" s="159"/>
      <c r="O108" s="157"/>
    </row>
    <row r="109" spans="1:15" s="155" customFormat="1" ht="14.25" x14ac:dyDescent="0.25">
      <c r="A109" s="154"/>
      <c r="D109" s="156"/>
      <c r="E109" s="156"/>
      <c r="F109" s="156"/>
      <c r="G109" s="177"/>
      <c r="H109" s="176"/>
      <c r="I109" s="157"/>
      <c r="J109" s="158"/>
      <c r="K109" s="159"/>
      <c r="L109" s="160"/>
      <c r="M109" s="161"/>
      <c r="N109" s="159"/>
      <c r="O109" s="157"/>
    </row>
    <row r="110" spans="1:15" s="155" customFormat="1" ht="14.25" x14ac:dyDescent="0.25">
      <c r="A110" s="165" t="s">
        <v>180</v>
      </c>
      <c r="B110" s="163" t="s">
        <v>181</v>
      </c>
      <c r="D110" s="156"/>
      <c r="E110" s="156"/>
      <c r="F110" s="156"/>
      <c r="G110" s="177"/>
      <c r="H110" s="176"/>
      <c r="I110" s="157"/>
      <c r="J110" s="158"/>
      <c r="K110" s="159"/>
      <c r="L110" s="160"/>
      <c r="M110" s="161"/>
      <c r="N110" s="159"/>
      <c r="O110" s="157"/>
    </row>
    <row r="111" spans="1:15" s="155" customFormat="1" ht="14.25" x14ac:dyDescent="0.25">
      <c r="A111" s="154"/>
      <c r="D111" s="156"/>
      <c r="E111" s="156"/>
      <c r="F111" s="156"/>
      <c r="G111" s="177"/>
      <c r="H111" s="176"/>
      <c r="I111" s="157"/>
      <c r="J111" s="158"/>
      <c r="K111" s="159"/>
      <c r="L111" s="160"/>
      <c r="M111" s="161"/>
      <c r="N111" s="159"/>
      <c r="O111" s="157"/>
    </row>
    <row r="112" spans="1:15" s="155" customFormat="1" ht="14.25" x14ac:dyDescent="0.25">
      <c r="A112" s="154" t="s">
        <v>182</v>
      </c>
      <c r="B112" s="155" t="s">
        <v>165</v>
      </c>
      <c r="D112" s="156"/>
      <c r="E112" s="156"/>
      <c r="F112" s="156"/>
      <c r="G112" s="177"/>
      <c r="H112" s="176"/>
      <c r="I112" s="157"/>
      <c r="J112" s="158"/>
      <c r="K112" s="159"/>
      <c r="L112" s="160"/>
      <c r="M112" s="161"/>
      <c r="N112" s="159"/>
      <c r="O112" s="157"/>
    </row>
    <row r="113" spans="1:15" s="155" customFormat="1" ht="14.25" x14ac:dyDescent="0.25">
      <c r="A113" s="154"/>
      <c r="B113" s="155">
        <v>1</v>
      </c>
      <c r="C113" s="155" t="s">
        <v>183</v>
      </c>
      <c r="D113" s="156"/>
      <c r="E113" s="156"/>
      <c r="F113" s="156"/>
      <c r="G113" s="177">
        <f t="shared" ref="G113:G115" si="18">SUM(J113:L113)</f>
        <v>0</v>
      </c>
      <c r="H113" s="176">
        <f t="shared" ref="H113:H115" si="19">N113</f>
        <v>0</v>
      </c>
      <c r="I113" s="157"/>
      <c r="J113" s="158"/>
      <c r="K113" s="159"/>
      <c r="L113" s="160"/>
      <c r="M113" s="161"/>
      <c r="N113" s="159"/>
      <c r="O113" s="157"/>
    </row>
    <row r="114" spans="1:15" s="155" customFormat="1" ht="14.25" x14ac:dyDescent="0.25">
      <c r="A114" s="154"/>
      <c r="B114" s="155">
        <v>2</v>
      </c>
      <c r="C114" s="155" t="s">
        <v>184</v>
      </c>
      <c r="D114" s="156"/>
      <c r="E114" s="156"/>
      <c r="F114" s="156"/>
      <c r="G114" s="177">
        <f t="shared" si="18"/>
        <v>0</v>
      </c>
      <c r="H114" s="176">
        <f t="shared" si="19"/>
        <v>0</v>
      </c>
      <c r="I114" s="157"/>
      <c r="J114" s="158"/>
      <c r="K114" s="159"/>
      <c r="L114" s="160"/>
      <c r="M114" s="161"/>
      <c r="N114" s="159"/>
      <c r="O114" s="157"/>
    </row>
    <row r="115" spans="1:15" s="155" customFormat="1" ht="14.25" x14ac:dyDescent="0.25">
      <c r="A115" s="154"/>
      <c r="B115" s="155">
        <v>3</v>
      </c>
      <c r="C115" s="155" t="s">
        <v>185</v>
      </c>
      <c r="D115" s="156"/>
      <c r="E115" s="156"/>
      <c r="F115" s="156"/>
      <c r="G115" s="177">
        <f t="shared" si="18"/>
        <v>0</v>
      </c>
      <c r="H115" s="176">
        <f t="shared" si="19"/>
        <v>0</v>
      </c>
      <c r="I115" s="157"/>
      <c r="J115" s="158"/>
      <c r="K115" s="159"/>
      <c r="L115" s="160"/>
      <c r="M115" s="161"/>
      <c r="N115" s="159"/>
      <c r="O115" s="157"/>
    </row>
    <row r="116" spans="1:15" s="155" customFormat="1" ht="14.25" x14ac:dyDescent="0.25">
      <c r="A116" s="154"/>
      <c r="B116" s="155">
        <v>4</v>
      </c>
      <c r="C116" s="155" t="s">
        <v>1308</v>
      </c>
      <c r="D116" s="156"/>
      <c r="E116" s="156"/>
      <c r="F116" s="156"/>
      <c r="G116" s="177">
        <f t="shared" ref="G116" si="20">SUM(J116:L116)</f>
        <v>0</v>
      </c>
      <c r="H116" s="176">
        <f t="shared" ref="H116" si="21">N116</f>
        <v>0</v>
      </c>
      <c r="I116" s="157"/>
      <c r="J116" s="158"/>
      <c r="K116" s="159"/>
      <c r="L116" s="160"/>
      <c r="M116" s="161"/>
      <c r="N116" s="159"/>
      <c r="O116" s="157"/>
    </row>
    <row r="117" spans="1:15" s="155" customFormat="1" ht="14.25" x14ac:dyDescent="0.25">
      <c r="A117" s="154"/>
      <c r="D117" s="156"/>
      <c r="E117" s="156"/>
      <c r="F117" s="156"/>
      <c r="G117" s="177"/>
      <c r="H117" s="176"/>
      <c r="I117" s="157"/>
      <c r="J117" s="158"/>
      <c r="K117" s="159"/>
      <c r="L117" s="160"/>
      <c r="M117" s="161"/>
      <c r="N117" s="159"/>
      <c r="O117" s="157"/>
    </row>
    <row r="118" spans="1:15" s="155" customFormat="1" ht="14.25" x14ac:dyDescent="0.25">
      <c r="A118" s="165" t="s">
        <v>186</v>
      </c>
      <c r="B118" s="163" t="s">
        <v>187</v>
      </c>
      <c r="D118" s="156"/>
      <c r="E118" s="156"/>
      <c r="F118" s="156"/>
      <c r="G118" s="177"/>
      <c r="H118" s="176"/>
      <c r="I118" s="157"/>
      <c r="J118" s="158"/>
      <c r="K118" s="159"/>
      <c r="L118" s="160"/>
      <c r="M118" s="161"/>
      <c r="N118" s="159"/>
      <c r="O118" s="157"/>
    </row>
    <row r="119" spans="1:15" s="155" customFormat="1" ht="14.25" x14ac:dyDescent="0.25">
      <c r="A119" s="154"/>
      <c r="D119" s="156"/>
      <c r="E119" s="156"/>
      <c r="F119" s="156"/>
      <c r="G119" s="177"/>
      <c r="H119" s="176"/>
      <c r="I119" s="157"/>
      <c r="J119" s="158"/>
      <c r="K119" s="159"/>
      <c r="L119" s="160"/>
      <c r="M119" s="161"/>
      <c r="N119" s="159"/>
      <c r="O119" s="157"/>
    </row>
    <row r="120" spans="1:15" s="155" customFormat="1" ht="14.25" x14ac:dyDescent="0.25">
      <c r="A120" s="154" t="s">
        <v>188</v>
      </c>
      <c r="B120" s="155" t="s">
        <v>165</v>
      </c>
      <c r="D120" s="156"/>
      <c r="E120" s="156"/>
      <c r="F120" s="156"/>
      <c r="G120" s="177"/>
      <c r="H120" s="176"/>
      <c r="I120" s="157"/>
      <c r="J120" s="158"/>
      <c r="K120" s="159"/>
      <c r="L120" s="160"/>
      <c r="M120" s="161"/>
      <c r="N120" s="159"/>
      <c r="O120" s="157"/>
    </row>
    <row r="121" spans="1:15" s="155" customFormat="1" ht="14.25" x14ac:dyDescent="0.25">
      <c r="A121" s="154"/>
      <c r="B121" s="155">
        <v>1</v>
      </c>
      <c r="C121" s="155" t="s">
        <v>189</v>
      </c>
      <c r="D121" s="156"/>
      <c r="E121" s="156"/>
      <c r="F121" s="156"/>
      <c r="G121" s="177">
        <f t="shared" ref="G121:G125" si="22">SUM(J121:L121)</f>
        <v>0</v>
      </c>
      <c r="H121" s="176">
        <f t="shared" ref="H121:H125" si="23">N121</f>
        <v>0</v>
      </c>
      <c r="I121" s="157"/>
      <c r="J121" s="158"/>
      <c r="K121" s="159"/>
      <c r="L121" s="160"/>
      <c r="M121" s="161"/>
      <c r="N121" s="159"/>
      <c r="O121" s="157"/>
    </row>
    <row r="122" spans="1:15" s="155" customFormat="1" ht="14.25" x14ac:dyDescent="0.25">
      <c r="A122" s="154"/>
      <c r="B122" s="155">
        <v>2</v>
      </c>
      <c r="C122" s="155" t="s">
        <v>190</v>
      </c>
      <c r="D122" s="156"/>
      <c r="E122" s="156"/>
      <c r="F122" s="156"/>
      <c r="G122" s="177">
        <f t="shared" si="22"/>
        <v>0</v>
      </c>
      <c r="H122" s="176">
        <f t="shared" si="23"/>
        <v>0</v>
      </c>
      <c r="I122" s="157"/>
      <c r="J122" s="158"/>
      <c r="K122" s="159"/>
      <c r="L122" s="160"/>
      <c r="M122" s="161"/>
      <c r="N122" s="159"/>
      <c r="O122" s="157"/>
    </row>
    <row r="123" spans="1:15" s="155" customFormat="1" ht="14.25" x14ac:dyDescent="0.25">
      <c r="A123" s="154"/>
      <c r="B123" s="155">
        <v>3</v>
      </c>
      <c r="C123" s="155" t="s">
        <v>191</v>
      </c>
      <c r="D123" s="156"/>
      <c r="E123" s="156"/>
      <c r="F123" s="156"/>
      <c r="G123" s="177">
        <f t="shared" si="22"/>
        <v>0</v>
      </c>
      <c r="H123" s="176">
        <f t="shared" si="23"/>
        <v>0</v>
      </c>
      <c r="I123" s="157"/>
      <c r="J123" s="158"/>
      <c r="K123" s="159"/>
      <c r="L123" s="160"/>
      <c r="M123" s="161"/>
      <c r="N123" s="159"/>
      <c r="O123" s="157"/>
    </row>
    <row r="124" spans="1:15" s="155" customFormat="1" ht="14.25" x14ac:dyDescent="0.25">
      <c r="A124" s="154"/>
      <c r="B124" s="155">
        <v>4</v>
      </c>
      <c r="C124" s="155" t="s">
        <v>192</v>
      </c>
      <c r="D124" s="156"/>
      <c r="E124" s="156"/>
      <c r="F124" s="156"/>
      <c r="G124" s="177">
        <f t="shared" si="22"/>
        <v>0</v>
      </c>
      <c r="H124" s="176">
        <f t="shared" si="23"/>
        <v>0</v>
      </c>
      <c r="I124" s="157"/>
      <c r="J124" s="158"/>
      <c r="K124" s="159"/>
      <c r="L124" s="160"/>
      <c r="M124" s="161"/>
      <c r="N124" s="159"/>
      <c r="O124" s="157"/>
    </row>
    <row r="125" spans="1:15" s="155" customFormat="1" ht="14.25" x14ac:dyDescent="0.25">
      <c r="A125" s="154"/>
      <c r="B125" s="155">
        <v>5</v>
      </c>
      <c r="C125" s="155" t="s">
        <v>193</v>
      </c>
      <c r="D125" s="156"/>
      <c r="E125" s="156"/>
      <c r="F125" s="156"/>
      <c r="G125" s="177">
        <f t="shared" si="22"/>
        <v>0</v>
      </c>
      <c r="H125" s="176">
        <f t="shared" si="23"/>
        <v>0</v>
      </c>
      <c r="I125" s="157"/>
      <c r="J125" s="158"/>
      <c r="K125" s="159"/>
      <c r="L125" s="160"/>
      <c r="M125" s="161"/>
      <c r="N125" s="159"/>
      <c r="O125" s="157"/>
    </row>
    <row r="126" spans="1:15" s="155" customFormat="1" ht="12.75" customHeight="1" x14ac:dyDescent="0.25">
      <c r="A126" s="154"/>
      <c r="D126" s="156"/>
      <c r="E126" s="156"/>
      <c r="F126" s="156"/>
      <c r="G126" s="177"/>
      <c r="H126" s="176"/>
      <c r="I126" s="157"/>
      <c r="J126" s="158"/>
      <c r="K126" s="159"/>
      <c r="L126" s="160"/>
      <c r="M126" s="161"/>
      <c r="N126" s="159"/>
      <c r="O126" s="157"/>
    </row>
    <row r="127" spans="1:15" s="155" customFormat="1" ht="12.75" customHeight="1" x14ac:dyDescent="0.25">
      <c r="A127" s="165" t="s">
        <v>194</v>
      </c>
      <c r="B127" s="163" t="s">
        <v>195</v>
      </c>
      <c r="D127" s="156"/>
      <c r="E127" s="156"/>
      <c r="F127" s="156"/>
      <c r="G127" s="177"/>
      <c r="H127" s="176"/>
      <c r="I127" s="157"/>
      <c r="J127" s="158"/>
      <c r="K127" s="159"/>
      <c r="L127" s="160"/>
      <c r="M127" s="161"/>
      <c r="N127" s="159"/>
      <c r="O127" s="157"/>
    </row>
    <row r="128" spans="1:15" s="155" customFormat="1" ht="12.75" customHeight="1" x14ac:dyDescent="0.25">
      <c r="A128" s="154"/>
      <c r="D128" s="156"/>
      <c r="E128" s="156"/>
      <c r="F128" s="156"/>
      <c r="G128" s="177"/>
      <c r="H128" s="176"/>
      <c r="I128" s="157"/>
      <c r="J128" s="158"/>
      <c r="K128" s="159"/>
      <c r="L128" s="160"/>
      <c r="M128" s="161"/>
      <c r="N128" s="159"/>
      <c r="O128" s="157"/>
    </row>
    <row r="129" spans="1:15" s="155" customFormat="1" ht="12.75" customHeight="1" x14ac:dyDescent="0.25">
      <c r="A129" s="154" t="s">
        <v>196</v>
      </c>
      <c r="B129" s="155" t="s">
        <v>165</v>
      </c>
      <c r="D129" s="156"/>
      <c r="E129" s="156"/>
      <c r="F129" s="156"/>
      <c r="G129" s="177"/>
      <c r="H129" s="176"/>
      <c r="I129" s="157"/>
      <c r="J129" s="158"/>
      <c r="K129" s="159"/>
      <c r="L129" s="160"/>
      <c r="M129" s="161"/>
      <c r="N129" s="159"/>
      <c r="O129" s="157"/>
    </row>
    <row r="130" spans="1:15" s="155" customFormat="1" ht="12.75" customHeight="1" x14ac:dyDescent="0.25">
      <c r="A130" s="154"/>
      <c r="B130" s="155">
        <v>1</v>
      </c>
      <c r="C130" s="155" t="s">
        <v>197</v>
      </c>
      <c r="D130" s="156"/>
      <c r="E130" s="156"/>
      <c r="F130" s="156"/>
      <c r="G130" s="177">
        <f t="shared" ref="G130:G136" si="24">SUM(J130:L130)</f>
        <v>0</v>
      </c>
      <c r="H130" s="176">
        <f t="shared" ref="H130:H136" si="25">N130</f>
        <v>0</v>
      </c>
      <c r="I130" s="157"/>
      <c r="J130" s="158"/>
      <c r="K130" s="159"/>
      <c r="L130" s="160"/>
      <c r="M130" s="161"/>
      <c r="N130" s="159"/>
      <c r="O130" s="157"/>
    </row>
    <row r="131" spans="1:15" s="155" customFormat="1" ht="12.75" customHeight="1" x14ac:dyDescent="0.25">
      <c r="A131" s="154"/>
      <c r="B131" s="155">
        <v>2</v>
      </c>
      <c r="C131" s="155" t="s">
        <v>198</v>
      </c>
      <c r="D131" s="156"/>
      <c r="E131" s="156"/>
      <c r="F131" s="156"/>
      <c r="G131" s="177">
        <f t="shared" si="24"/>
        <v>0</v>
      </c>
      <c r="H131" s="176">
        <f t="shared" si="25"/>
        <v>0</v>
      </c>
      <c r="I131" s="157"/>
      <c r="J131" s="158"/>
      <c r="K131" s="159"/>
      <c r="L131" s="160"/>
      <c r="M131" s="161"/>
      <c r="N131" s="159"/>
      <c r="O131" s="157"/>
    </row>
    <row r="132" spans="1:15" s="155" customFormat="1" ht="12.75" customHeight="1" x14ac:dyDescent="0.25">
      <c r="A132" s="154"/>
      <c r="B132" s="155">
        <v>3</v>
      </c>
      <c r="C132" s="155" t="s">
        <v>199</v>
      </c>
      <c r="D132" s="156"/>
      <c r="E132" s="156"/>
      <c r="F132" s="156"/>
      <c r="G132" s="177">
        <f t="shared" si="24"/>
        <v>0</v>
      </c>
      <c r="H132" s="176">
        <f t="shared" si="25"/>
        <v>0</v>
      </c>
      <c r="I132" s="157"/>
      <c r="J132" s="158"/>
      <c r="K132" s="159"/>
      <c r="L132" s="160"/>
      <c r="M132" s="161"/>
      <c r="N132" s="159"/>
      <c r="O132" s="157"/>
    </row>
    <row r="133" spans="1:15" s="155" customFormat="1" ht="12.75" customHeight="1" x14ac:dyDescent="0.25">
      <c r="A133" s="154"/>
      <c r="B133" s="155">
        <v>4</v>
      </c>
      <c r="C133" s="155" t="s">
        <v>200</v>
      </c>
      <c r="D133" s="156"/>
      <c r="E133" s="156"/>
      <c r="F133" s="156"/>
      <c r="G133" s="177">
        <f t="shared" si="24"/>
        <v>0</v>
      </c>
      <c r="H133" s="176">
        <f t="shared" si="25"/>
        <v>0</v>
      </c>
      <c r="I133" s="157"/>
      <c r="J133" s="158"/>
      <c r="K133" s="159"/>
      <c r="L133" s="160"/>
      <c r="M133" s="161"/>
      <c r="N133" s="159"/>
      <c r="O133" s="157"/>
    </row>
    <row r="134" spans="1:15" s="155" customFormat="1" ht="12.75" customHeight="1" x14ac:dyDescent="0.25">
      <c r="A134" s="154"/>
      <c r="B134" s="155">
        <v>5</v>
      </c>
      <c r="C134" s="155" t="s">
        <v>201</v>
      </c>
      <c r="D134" s="156"/>
      <c r="E134" s="156"/>
      <c r="F134" s="156"/>
      <c r="G134" s="177">
        <f t="shared" si="24"/>
        <v>0</v>
      </c>
      <c r="H134" s="176">
        <f t="shared" si="25"/>
        <v>0</v>
      </c>
      <c r="I134" s="157"/>
      <c r="J134" s="158"/>
      <c r="K134" s="159"/>
      <c r="L134" s="160"/>
      <c r="M134" s="161"/>
      <c r="N134" s="159"/>
      <c r="O134" s="157"/>
    </row>
    <row r="135" spans="1:15" s="155" customFormat="1" ht="12.75" customHeight="1" x14ac:dyDescent="0.25">
      <c r="A135" s="154"/>
      <c r="B135" s="155">
        <v>6</v>
      </c>
      <c r="C135" s="155" t="s">
        <v>202</v>
      </c>
      <c r="D135" s="156"/>
      <c r="E135" s="156"/>
      <c r="F135" s="156"/>
      <c r="G135" s="177">
        <f t="shared" si="24"/>
        <v>0</v>
      </c>
      <c r="H135" s="176">
        <f t="shared" si="25"/>
        <v>0</v>
      </c>
      <c r="I135" s="157"/>
      <c r="J135" s="158"/>
      <c r="K135" s="159"/>
      <c r="L135" s="160"/>
      <c r="M135" s="161"/>
      <c r="N135" s="159"/>
      <c r="O135" s="157"/>
    </row>
    <row r="136" spans="1:15" s="155" customFormat="1" ht="12.75" customHeight="1" x14ac:dyDescent="0.25">
      <c r="A136" s="154"/>
      <c r="B136" s="155">
        <v>7</v>
      </c>
      <c r="C136" s="155" t="s">
        <v>203</v>
      </c>
      <c r="D136" s="156"/>
      <c r="E136" s="156"/>
      <c r="F136" s="156"/>
      <c r="G136" s="177">
        <f t="shared" si="24"/>
        <v>0</v>
      </c>
      <c r="H136" s="176">
        <f t="shared" si="25"/>
        <v>0</v>
      </c>
      <c r="I136" s="157"/>
      <c r="J136" s="158"/>
      <c r="K136" s="159"/>
      <c r="L136" s="160"/>
      <c r="M136" s="161"/>
      <c r="N136" s="159"/>
      <c r="O136" s="157"/>
    </row>
    <row r="137" spans="1:15" s="155" customFormat="1" ht="9.75" customHeight="1" x14ac:dyDescent="0.25">
      <c r="A137" s="154"/>
      <c r="D137" s="156"/>
      <c r="E137" s="156"/>
      <c r="F137" s="156"/>
      <c r="G137" s="177"/>
      <c r="H137" s="176"/>
      <c r="I137" s="157"/>
      <c r="J137" s="158"/>
      <c r="K137" s="159"/>
      <c r="L137" s="160"/>
      <c r="M137" s="161"/>
      <c r="N137" s="159"/>
      <c r="O137" s="157"/>
    </row>
    <row r="138" spans="1:15" s="155" customFormat="1" ht="12.75" customHeight="1" x14ac:dyDescent="0.25">
      <c r="A138" s="165" t="s">
        <v>204</v>
      </c>
      <c r="B138" s="163" t="s">
        <v>205</v>
      </c>
      <c r="D138" s="156"/>
      <c r="E138" s="156"/>
      <c r="F138" s="156"/>
      <c r="G138" s="177"/>
      <c r="H138" s="176"/>
      <c r="I138" s="157"/>
      <c r="J138" s="158"/>
      <c r="K138" s="159"/>
      <c r="L138" s="160"/>
      <c r="M138" s="161"/>
      <c r="N138" s="159"/>
      <c r="O138" s="157"/>
    </row>
    <row r="139" spans="1:15" s="155" customFormat="1" ht="12.75" customHeight="1" x14ac:dyDescent="0.25">
      <c r="A139" s="154"/>
      <c r="D139" s="156"/>
      <c r="E139" s="156"/>
      <c r="F139" s="156"/>
      <c r="G139" s="177"/>
      <c r="H139" s="176"/>
      <c r="I139" s="157"/>
      <c r="J139" s="158"/>
      <c r="K139" s="159"/>
      <c r="L139" s="160"/>
      <c r="M139" s="161"/>
      <c r="N139" s="159"/>
      <c r="O139" s="157"/>
    </row>
    <row r="140" spans="1:15" s="155" customFormat="1" ht="12.75" customHeight="1" x14ac:dyDescent="0.25">
      <c r="A140" s="154" t="s">
        <v>206</v>
      </c>
      <c r="B140" s="155" t="s">
        <v>165</v>
      </c>
      <c r="D140" s="156"/>
      <c r="E140" s="156"/>
      <c r="F140" s="156"/>
      <c r="G140" s="177"/>
      <c r="H140" s="176"/>
      <c r="I140" s="157"/>
      <c r="J140" s="158"/>
      <c r="K140" s="159"/>
      <c r="L140" s="160"/>
      <c r="M140" s="161"/>
      <c r="N140" s="159"/>
      <c r="O140" s="157"/>
    </row>
    <row r="141" spans="1:15" s="155" customFormat="1" ht="12.75" customHeight="1" x14ac:dyDescent="0.25">
      <c r="A141" s="154"/>
      <c r="B141" s="155">
        <v>1</v>
      </c>
      <c r="C141" s="155" t="s">
        <v>207</v>
      </c>
      <c r="D141" s="156"/>
      <c r="E141" s="156"/>
      <c r="F141" s="156"/>
      <c r="G141" s="177">
        <f t="shared" ref="G141:G142" si="26">SUM(J141:L141)</f>
        <v>0</v>
      </c>
      <c r="H141" s="176">
        <f t="shared" ref="H141:H142" si="27">N141</f>
        <v>0</v>
      </c>
      <c r="I141" s="157"/>
      <c r="J141" s="158"/>
      <c r="K141" s="159"/>
      <c r="L141" s="160"/>
      <c r="M141" s="161"/>
      <c r="N141" s="159"/>
      <c r="O141" s="157"/>
    </row>
    <row r="142" spans="1:15" s="155" customFormat="1" ht="12.75" customHeight="1" x14ac:dyDescent="0.25">
      <c r="A142" s="154"/>
      <c r="B142" s="155">
        <v>2</v>
      </c>
      <c r="C142" s="155" t="s">
        <v>205</v>
      </c>
      <c r="D142" s="156"/>
      <c r="E142" s="156"/>
      <c r="F142" s="156"/>
      <c r="G142" s="177">
        <f t="shared" si="26"/>
        <v>0</v>
      </c>
      <c r="H142" s="176">
        <f t="shared" si="27"/>
        <v>0</v>
      </c>
      <c r="I142" s="157"/>
      <c r="J142" s="158"/>
      <c r="K142" s="159"/>
      <c r="L142" s="160"/>
      <c r="M142" s="161"/>
      <c r="N142" s="159"/>
      <c r="O142" s="157"/>
    </row>
    <row r="143" spans="1:15" s="155" customFormat="1" ht="6.75" customHeight="1" x14ac:dyDescent="0.25">
      <c r="A143" s="154"/>
      <c r="D143" s="156"/>
      <c r="E143" s="156"/>
      <c r="F143" s="156"/>
      <c r="G143" s="177"/>
      <c r="H143" s="176"/>
      <c r="I143" s="157"/>
      <c r="J143" s="158"/>
      <c r="K143" s="159"/>
      <c r="L143" s="160"/>
      <c r="M143" s="161"/>
      <c r="N143" s="159"/>
      <c r="O143" s="157"/>
    </row>
    <row r="144" spans="1:15" s="155" customFormat="1" ht="7.5" customHeight="1" x14ac:dyDescent="0.25">
      <c r="A144" s="154"/>
      <c r="D144" s="156"/>
      <c r="E144" s="156"/>
      <c r="F144" s="156"/>
      <c r="G144" s="177"/>
      <c r="H144" s="176"/>
      <c r="I144" s="157"/>
      <c r="J144" s="158"/>
      <c r="K144" s="159"/>
      <c r="L144" s="160"/>
      <c r="M144" s="161"/>
      <c r="N144" s="159"/>
      <c r="O144" s="157"/>
    </row>
    <row r="145" spans="1:15" s="181" customFormat="1" ht="28.5" customHeight="1" x14ac:dyDescent="0.2">
      <c r="A145" s="179"/>
      <c r="B145" s="179"/>
      <c r="C145" s="179"/>
      <c r="D145" s="179"/>
      <c r="E145" s="179"/>
      <c r="F145" s="180" t="s">
        <v>147</v>
      </c>
      <c r="G145" s="179">
        <f>SUM(G102:G144)</f>
        <v>0</v>
      </c>
      <c r="H145" s="180">
        <f>SUM(H102:H144)</f>
        <v>0</v>
      </c>
      <c r="I145" s="179"/>
    </row>
    <row r="146" spans="1:15" s="155" customFormat="1" ht="14.25" x14ac:dyDescent="0.25">
      <c r="A146" s="154"/>
      <c r="D146" s="156"/>
      <c r="E146" s="156"/>
      <c r="F146" s="156"/>
      <c r="G146" s="177"/>
      <c r="H146" s="176"/>
      <c r="I146" s="157"/>
      <c r="J146" s="158"/>
      <c r="K146" s="159"/>
      <c r="L146" s="160"/>
      <c r="M146" s="161"/>
      <c r="N146" s="159"/>
      <c r="O146" s="157"/>
    </row>
    <row r="147" spans="1:15" s="155" customFormat="1" ht="14.25" x14ac:dyDescent="0.25">
      <c r="A147" s="164">
        <v>1.2</v>
      </c>
      <c r="B147" s="163" t="s">
        <v>120</v>
      </c>
      <c r="D147" s="156"/>
      <c r="E147" s="156"/>
      <c r="F147" s="156"/>
      <c r="G147" s="177"/>
      <c r="H147" s="176"/>
      <c r="I147" s="157"/>
      <c r="J147" s="158"/>
      <c r="K147" s="159"/>
      <c r="L147" s="160"/>
      <c r="M147" s="161"/>
      <c r="N147" s="159"/>
      <c r="O147" s="157"/>
    </row>
    <row r="148" spans="1:15" s="155" customFormat="1" ht="14.25" x14ac:dyDescent="0.25">
      <c r="A148" s="154"/>
      <c r="D148" s="156"/>
      <c r="E148" s="156"/>
      <c r="F148" s="156"/>
      <c r="G148" s="177"/>
      <c r="H148" s="176"/>
      <c r="I148" s="157"/>
      <c r="J148" s="158"/>
      <c r="K148" s="159"/>
      <c r="L148" s="160"/>
      <c r="M148" s="161"/>
      <c r="N148" s="159"/>
      <c r="O148" s="157"/>
    </row>
    <row r="149" spans="1:15" s="155" customFormat="1" ht="12.75" customHeight="1" x14ac:dyDescent="0.25">
      <c r="A149" s="165" t="s">
        <v>208</v>
      </c>
      <c r="B149" s="163" t="s">
        <v>131</v>
      </c>
      <c r="D149" s="156"/>
      <c r="E149" s="156"/>
      <c r="F149" s="156"/>
      <c r="G149" s="177"/>
      <c r="H149" s="176"/>
      <c r="I149" s="157"/>
      <c r="J149" s="158"/>
      <c r="K149" s="159"/>
      <c r="L149" s="160"/>
      <c r="M149" s="161"/>
      <c r="N149" s="159"/>
      <c r="O149" s="157"/>
    </row>
    <row r="150" spans="1:15" s="155" customFormat="1" ht="12.75" customHeight="1" x14ac:dyDescent="0.25">
      <c r="A150" s="154"/>
      <c r="D150" s="156"/>
      <c r="E150" s="156"/>
      <c r="F150" s="156"/>
      <c r="G150" s="177"/>
      <c r="H150" s="176"/>
      <c r="I150" s="157"/>
      <c r="J150" s="158"/>
      <c r="K150" s="159"/>
      <c r="L150" s="160"/>
      <c r="M150" s="161"/>
      <c r="N150" s="159"/>
      <c r="O150" s="157"/>
    </row>
    <row r="151" spans="1:15" s="155" customFormat="1" ht="12.75" customHeight="1" x14ac:dyDescent="0.25">
      <c r="A151" s="154" t="s">
        <v>209</v>
      </c>
      <c r="B151" s="155" t="s">
        <v>131</v>
      </c>
      <c r="D151" s="156"/>
      <c r="E151" s="156"/>
      <c r="F151" s="156"/>
      <c r="G151" s="177"/>
      <c r="H151" s="176"/>
      <c r="I151" s="157"/>
      <c r="J151" s="158"/>
      <c r="K151" s="159"/>
      <c r="L151" s="160"/>
      <c r="M151" s="161"/>
      <c r="N151" s="159"/>
      <c r="O151" s="157"/>
    </row>
    <row r="152" spans="1:15" s="155" customFormat="1" ht="12.75" customHeight="1" x14ac:dyDescent="0.25">
      <c r="A152" s="154"/>
      <c r="B152" s="155">
        <v>1</v>
      </c>
      <c r="C152" s="155" t="s">
        <v>210</v>
      </c>
      <c r="D152" s="156"/>
      <c r="E152" s="156"/>
      <c r="F152" s="156"/>
      <c r="G152" s="177">
        <f t="shared" ref="G152:G153" si="28">SUM(J152:L152)</f>
        <v>0</v>
      </c>
      <c r="H152" s="176">
        <f t="shared" ref="H152:H153" si="29">N152</f>
        <v>0</v>
      </c>
      <c r="I152" s="157"/>
      <c r="J152" s="158"/>
      <c r="K152" s="159"/>
      <c r="L152" s="160"/>
      <c r="M152" s="161"/>
      <c r="N152" s="159"/>
      <c r="O152" s="157"/>
    </row>
    <row r="153" spans="1:15" s="155" customFormat="1" ht="12.75" customHeight="1" x14ac:dyDescent="0.25">
      <c r="A153" s="154"/>
      <c r="B153" s="155">
        <v>2</v>
      </c>
      <c r="C153" s="155" t="s">
        <v>211</v>
      </c>
      <c r="D153" s="156"/>
      <c r="E153" s="156"/>
      <c r="F153" s="156"/>
      <c r="G153" s="177">
        <f t="shared" si="28"/>
        <v>0</v>
      </c>
      <c r="H153" s="176">
        <f t="shared" si="29"/>
        <v>0</v>
      </c>
      <c r="I153" s="157"/>
      <c r="J153" s="158"/>
      <c r="K153" s="159"/>
      <c r="L153" s="160"/>
      <c r="M153" s="161"/>
      <c r="N153" s="159"/>
      <c r="O153" s="157"/>
    </row>
    <row r="154" spans="1:15" s="155" customFormat="1" ht="12.75" customHeight="1" x14ac:dyDescent="0.25">
      <c r="A154" s="154"/>
      <c r="D154" s="156"/>
      <c r="E154" s="156"/>
      <c r="F154" s="156"/>
      <c r="G154" s="177"/>
      <c r="H154" s="176"/>
      <c r="I154" s="157"/>
      <c r="J154" s="158"/>
      <c r="K154" s="159"/>
      <c r="L154" s="160"/>
      <c r="M154" s="161"/>
      <c r="N154" s="159"/>
      <c r="O154" s="157"/>
    </row>
    <row r="155" spans="1:15" s="155" customFormat="1" ht="12" customHeight="1" x14ac:dyDescent="0.25">
      <c r="A155" s="165" t="s">
        <v>212</v>
      </c>
      <c r="B155" s="163" t="s">
        <v>213</v>
      </c>
      <c r="D155" s="156"/>
      <c r="E155" s="156"/>
      <c r="F155" s="156"/>
      <c r="G155" s="177"/>
      <c r="H155" s="176"/>
      <c r="I155" s="157"/>
      <c r="J155" s="158"/>
      <c r="K155" s="159"/>
      <c r="L155" s="160"/>
      <c r="M155" s="161"/>
      <c r="N155" s="159"/>
      <c r="O155" s="157"/>
    </row>
    <row r="156" spans="1:15" s="155" customFormat="1" ht="12" customHeight="1" x14ac:dyDescent="0.25">
      <c r="A156" s="154"/>
      <c r="D156" s="156"/>
      <c r="E156" s="156"/>
      <c r="F156" s="156"/>
      <c r="G156" s="177"/>
      <c r="H156" s="176"/>
      <c r="I156" s="157"/>
      <c r="J156" s="158"/>
      <c r="K156" s="159"/>
      <c r="L156" s="160"/>
      <c r="M156" s="161"/>
      <c r="N156" s="159"/>
      <c r="O156" s="157"/>
    </row>
    <row r="157" spans="1:15" s="155" customFormat="1" ht="14.25" x14ac:dyDescent="0.25">
      <c r="A157" s="154" t="s">
        <v>214</v>
      </c>
      <c r="B157" s="155" t="s">
        <v>215</v>
      </c>
      <c r="D157" s="156"/>
      <c r="E157" s="156"/>
      <c r="F157" s="156"/>
      <c r="G157" s="177"/>
      <c r="H157" s="176"/>
      <c r="I157" s="157"/>
      <c r="J157" s="158"/>
      <c r="K157" s="159"/>
      <c r="L157" s="160"/>
      <c r="M157" s="161"/>
      <c r="N157" s="159"/>
      <c r="O157" s="157"/>
    </row>
    <row r="158" spans="1:15" s="155" customFormat="1" ht="14.25" x14ac:dyDescent="0.25">
      <c r="A158" s="154"/>
      <c r="B158" s="155">
        <v>1</v>
      </c>
      <c r="C158" s="155" t="s">
        <v>216</v>
      </c>
      <c r="D158" s="156"/>
      <c r="E158" s="156"/>
      <c r="F158" s="156"/>
      <c r="G158" s="177">
        <f t="shared" ref="G158:G160" si="30">SUM(J158:L158)</f>
        <v>0</v>
      </c>
      <c r="H158" s="176">
        <f t="shared" ref="H158:H160" si="31">N158</f>
        <v>0</v>
      </c>
      <c r="I158" s="157"/>
      <c r="J158" s="158"/>
      <c r="K158" s="159"/>
      <c r="L158" s="160"/>
      <c r="M158" s="161"/>
      <c r="N158" s="159"/>
      <c r="O158" s="157"/>
    </row>
    <row r="159" spans="1:15" s="155" customFormat="1" ht="14.25" x14ac:dyDescent="0.25">
      <c r="A159" s="154"/>
      <c r="B159" s="155">
        <v>2</v>
      </c>
      <c r="C159" s="155" t="s">
        <v>217</v>
      </c>
      <c r="D159" s="156"/>
      <c r="E159" s="156"/>
      <c r="F159" s="156"/>
      <c r="G159" s="177">
        <f t="shared" si="30"/>
        <v>0</v>
      </c>
      <c r="H159" s="176">
        <f t="shared" si="31"/>
        <v>0</v>
      </c>
      <c r="I159" s="157"/>
      <c r="J159" s="158"/>
      <c r="K159" s="159"/>
      <c r="L159" s="160"/>
      <c r="M159" s="161"/>
      <c r="N159" s="159"/>
      <c r="O159" s="157"/>
    </row>
    <row r="160" spans="1:15" s="155" customFormat="1" ht="14.25" x14ac:dyDescent="0.25">
      <c r="A160" s="154"/>
      <c r="B160" s="155">
        <v>3</v>
      </c>
      <c r="C160" s="155" t="s">
        <v>218</v>
      </c>
      <c r="D160" s="156"/>
      <c r="E160" s="156"/>
      <c r="F160" s="156"/>
      <c r="G160" s="177">
        <f t="shared" si="30"/>
        <v>0</v>
      </c>
      <c r="H160" s="176">
        <f t="shared" si="31"/>
        <v>0</v>
      </c>
      <c r="I160" s="157"/>
      <c r="J160" s="158"/>
      <c r="K160" s="159"/>
      <c r="L160" s="160"/>
      <c r="M160" s="161"/>
      <c r="N160" s="159"/>
      <c r="O160" s="157"/>
    </row>
    <row r="161" spans="1:15" s="155" customFormat="1" ht="14.25" x14ac:dyDescent="0.25">
      <c r="A161" s="154"/>
      <c r="D161" s="156"/>
      <c r="E161" s="156"/>
      <c r="F161" s="156"/>
      <c r="G161" s="177"/>
      <c r="H161" s="176"/>
      <c r="I161" s="157"/>
      <c r="J161" s="158"/>
      <c r="K161" s="159"/>
      <c r="L161" s="160"/>
      <c r="M161" s="161"/>
      <c r="N161" s="159"/>
      <c r="O161" s="157"/>
    </row>
    <row r="162" spans="1:15" s="155" customFormat="1" ht="14.25" x14ac:dyDescent="0.25">
      <c r="A162" s="165" t="s">
        <v>219</v>
      </c>
      <c r="B162" s="163" t="s">
        <v>220</v>
      </c>
      <c r="D162" s="156"/>
      <c r="E162" s="156"/>
      <c r="F162" s="156"/>
      <c r="G162" s="177"/>
      <c r="H162" s="176"/>
      <c r="I162" s="157"/>
      <c r="J162" s="158"/>
      <c r="K162" s="159"/>
      <c r="L162" s="160"/>
      <c r="M162" s="161"/>
      <c r="N162" s="159"/>
      <c r="O162" s="157"/>
    </row>
    <row r="163" spans="1:15" s="155" customFormat="1" ht="14.25" x14ac:dyDescent="0.25">
      <c r="A163" s="154"/>
      <c r="D163" s="156"/>
      <c r="E163" s="156"/>
      <c r="F163" s="156"/>
      <c r="G163" s="177"/>
      <c r="H163" s="176"/>
      <c r="I163" s="157"/>
      <c r="J163" s="158"/>
      <c r="K163" s="159"/>
      <c r="L163" s="160"/>
      <c r="M163" s="161"/>
      <c r="N163" s="159"/>
      <c r="O163" s="157"/>
    </row>
    <row r="164" spans="1:15" s="155" customFormat="1" ht="14.25" x14ac:dyDescent="0.25">
      <c r="A164" s="154" t="s">
        <v>221</v>
      </c>
      <c r="B164" s="155" t="s">
        <v>215</v>
      </c>
      <c r="D164" s="156"/>
      <c r="E164" s="156"/>
      <c r="F164" s="156"/>
      <c r="G164" s="177"/>
      <c r="H164" s="176"/>
      <c r="I164" s="157"/>
      <c r="J164" s="158"/>
      <c r="K164" s="159"/>
      <c r="L164" s="160"/>
      <c r="M164" s="161"/>
      <c r="N164" s="159"/>
      <c r="O164" s="157"/>
    </row>
    <row r="165" spans="1:15" s="155" customFormat="1" ht="14.25" x14ac:dyDescent="0.25">
      <c r="A165" s="154"/>
      <c r="B165" s="155">
        <v>1</v>
      </c>
      <c r="C165" s="155" t="s">
        <v>222</v>
      </c>
      <c r="D165" s="156"/>
      <c r="E165" s="156"/>
      <c r="F165" s="156"/>
      <c r="G165" s="177">
        <f t="shared" ref="G165:G167" si="32">SUM(J165:L165)</f>
        <v>0</v>
      </c>
      <c r="H165" s="176">
        <f t="shared" ref="H165:H167" si="33">N165</f>
        <v>0</v>
      </c>
      <c r="I165" s="157"/>
      <c r="J165" s="158"/>
      <c r="K165" s="159"/>
      <c r="L165" s="160"/>
      <c r="M165" s="161"/>
      <c r="N165" s="159"/>
      <c r="O165" s="157"/>
    </row>
    <row r="166" spans="1:15" s="155" customFormat="1" ht="14.25" x14ac:dyDescent="0.25">
      <c r="A166" s="154"/>
      <c r="B166" s="155">
        <v>2</v>
      </c>
      <c r="C166" s="155" t="s">
        <v>223</v>
      </c>
      <c r="D166" s="156"/>
      <c r="E166" s="156"/>
      <c r="F166" s="156"/>
      <c r="G166" s="177">
        <f t="shared" si="32"/>
        <v>0</v>
      </c>
      <c r="H166" s="176">
        <f t="shared" si="33"/>
        <v>0</v>
      </c>
      <c r="I166" s="157"/>
      <c r="J166" s="158"/>
      <c r="K166" s="159"/>
      <c r="L166" s="160"/>
      <c r="M166" s="161"/>
      <c r="N166" s="159"/>
      <c r="O166" s="157"/>
    </row>
    <row r="167" spans="1:15" s="155" customFormat="1" ht="14.25" x14ac:dyDescent="0.25">
      <c r="A167" s="154"/>
      <c r="B167" s="155">
        <v>3</v>
      </c>
      <c r="C167" s="155" t="s">
        <v>224</v>
      </c>
      <c r="D167" s="156"/>
      <c r="E167" s="156"/>
      <c r="F167" s="156"/>
      <c r="G167" s="177">
        <f t="shared" si="32"/>
        <v>0</v>
      </c>
      <c r="H167" s="176">
        <f t="shared" si="33"/>
        <v>0</v>
      </c>
      <c r="I167" s="157"/>
      <c r="J167" s="158"/>
      <c r="K167" s="159"/>
      <c r="L167" s="160"/>
      <c r="M167" s="161"/>
      <c r="N167" s="159"/>
      <c r="O167" s="157"/>
    </row>
    <row r="168" spans="1:15" s="155" customFormat="1" ht="14.25" x14ac:dyDescent="0.25">
      <c r="A168" s="154"/>
      <c r="D168" s="156"/>
      <c r="E168" s="156"/>
      <c r="F168" s="156"/>
      <c r="G168" s="177"/>
      <c r="H168" s="176"/>
      <c r="I168" s="157"/>
      <c r="J168" s="158"/>
      <c r="K168" s="159"/>
      <c r="L168" s="160"/>
      <c r="M168" s="161"/>
      <c r="N168" s="159"/>
      <c r="O168" s="157"/>
    </row>
    <row r="169" spans="1:15" s="155" customFormat="1" ht="14.25" x14ac:dyDescent="0.25">
      <c r="A169" s="165" t="s">
        <v>225</v>
      </c>
      <c r="B169" s="163" t="s">
        <v>226</v>
      </c>
      <c r="D169" s="156"/>
      <c r="E169" s="156"/>
      <c r="F169" s="156"/>
      <c r="G169" s="177"/>
      <c r="H169" s="176"/>
      <c r="I169" s="157"/>
      <c r="J169" s="158"/>
      <c r="K169" s="159"/>
      <c r="L169" s="160"/>
      <c r="M169" s="161"/>
      <c r="N169" s="159"/>
      <c r="O169" s="157"/>
    </row>
    <row r="170" spans="1:15" s="155" customFormat="1" ht="14.25" x14ac:dyDescent="0.25">
      <c r="A170" s="154"/>
      <c r="D170" s="156"/>
      <c r="E170" s="156"/>
      <c r="F170" s="156"/>
      <c r="G170" s="177"/>
      <c r="H170" s="176"/>
      <c r="I170" s="157"/>
      <c r="J170" s="158"/>
      <c r="K170" s="159"/>
      <c r="L170" s="160"/>
      <c r="M170" s="161"/>
      <c r="N170" s="159"/>
      <c r="O170" s="157"/>
    </row>
    <row r="171" spans="1:15" s="155" customFormat="1" ht="14.25" x14ac:dyDescent="0.25">
      <c r="A171" s="154" t="s">
        <v>227</v>
      </c>
      <c r="B171" s="155" t="s">
        <v>228</v>
      </c>
      <c r="D171" s="156"/>
      <c r="E171" s="156"/>
      <c r="F171" s="156"/>
      <c r="G171" s="177"/>
      <c r="H171" s="176"/>
      <c r="I171" s="157"/>
      <c r="J171" s="158"/>
      <c r="K171" s="159"/>
      <c r="L171" s="160"/>
      <c r="M171" s="161"/>
      <c r="N171" s="159"/>
      <c r="O171" s="157"/>
    </row>
    <row r="172" spans="1:15" s="155" customFormat="1" ht="14.25" x14ac:dyDescent="0.25">
      <c r="A172" s="154"/>
      <c r="B172" s="155">
        <v>1</v>
      </c>
      <c r="C172" s="155" t="s">
        <v>229</v>
      </c>
      <c r="D172" s="156"/>
      <c r="E172" s="156"/>
      <c r="F172" s="156"/>
      <c r="G172" s="177">
        <f t="shared" ref="G172" si="34">SUM(J172:L172)</f>
        <v>0</v>
      </c>
      <c r="H172" s="176">
        <f t="shared" ref="H172" si="35">N172</f>
        <v>0</v>
      </c>
      <c r="I172" s="157"/>
      <c r="J172" s="158"/>
      <c r="K172" s="159"/>
      <c r="L172" s="160"/>
      <c r="M172" s="161"/>
      <c r="N172" s="159"/>
      <c r="O172" s="157"/>
    </row>
    <row r="173" spans="1:15" s="155" customFormat="1" ht="14.25" x14ac:dyDescent="0.25">
      <c r="A173" s="154"/>
      <c r="B173" s="155">
        <v>2</v>
      </c>
      <c r="C173" s="155" t="s">
        <v>230</v>
      </c>
      <c r="D173" s="156"/>
      <c r="E173" s="156"/>
      <c r="F173" s="156"/>
      <c r="G173" s="177"/>
      <c r="H173" s="176"/>
      <c r="I173" s="157"/>
      <c r="J173" s="158"/>
      <c r="K173" s="159"/>
      <c r="L173" s="160"/>
      <c r="M173" s="161"/>
      <c r="N173" s="159"/>
      <c r="O173" s="157"/>
    </row>
    <row r="174" spans="1:15" s="155" customFormat="1" ht="14.25" x14ac:dyDescent="0.25">
      <c r="A174" s="154"/>
      <c r="C174" s="155" t="s">
        <v>231</v>
      </c>
      <c r="D174" s="156"/>
      <c r="E174" s="156"/>
      <c r="F174" s="156"/>
      <c r="G174" s="177">
        <f t="shared" ref="G174" si="36">SUM(J174:L174)</f>
        <v>0</v>
      </c>
      <c r="H174" s="176">
        <f t="shared" ref="H174" si="37">N174</f>
        <v>0</v>
      </c>
      <c r="I174" s="157"/>
      <c r="J174" s="158"/>
      <c r="K174" s="159"/>
      <c r="L174" s="160"/>
      <c r="M174" s="161"/>
      <c r="N174" s="159"/>
      <c r="O174" s="157"/>
    </row>
    <row r="175" spans="1:15" s="155" customFormat="1" ht="14.25" x14ac:dyDescent="0.25">
      <c r="A175" s="154"/>
      <c r="D175" s="156"/>
      <c r="E175" s="156"/>
      <c r="F175" s="156"/>
      <c r="G175" s="177"/>
      <c r="H175" s="176"/>
      <c r="I175" s="157"/>
      <c r="J175" s="158"/>
      <c r="K175" s="159"/>
      <c r="L175" s="160"/>
      <c r="M175" s="161"/>
      <c r="N175" s="159"/>
      <c r="O175" s="157"/>
    </row>
    <row r="176" spans="1:15" s="155" customFormat="1" ht="14.25" x14ac:dyDescent="0.25">
      <c r="A176" s="165" t="s">
        <v>232</v>
      </c>
      <c r="B176" s="163" t="s">
        <v>233</v>
      </c>
      <c r="D176" s="156"/>
      <c r="E176" s="156"/>
      <c r="F176" s="156"/>
      <c r="G176" s="177"/>
      <c r="H176" s="176"/>
      <c r="I176" s="157"/>
      <c r="J176" s="158"/>
      <c r="K176" s="159"/>
      <c r="L176" s="160"/>
      <c r="M176" s="161"/>
      <c r="N176" s="159"/>
      <c r="O176" s="157"/>
    </row>
    <row r="177" spans="1:15" s="155" customFormat="1" ht="14.25" x14ac:dyDescent="0.25">
      <c r="A177" s="154"/>
      <c r="D177" s="156"/>
      <c r="E177" s="156"/>
      <c r="F177" s="156"/>
      <c r="G177" s="177"/>
      <c r="H177" s="176"/>
      <c r="I177" s="157"/>
      <c r="J177" s="158"/>
      <c r="K177" s="159"/>
      <c r="L177" s="160"/>
      <c r="M177" s="161"/>
      <c r="N177" s="159"/>
      <c r="O177" s="157"/>
    </row>
    <row r="178" spans="1:15" s="155" customFormat="1" ht="14.25" x14ac:dyDescent="0.25">
      <c r="A178" s="154" t="s">
        <v>234</v>
      </c>
      <c r="B178" s="155" t="s">
        <v>205</v>
      </c>
      <c r="D178" s="156"/>
      <c r="E178" s="156"/>
      <c r="F178" s="156"/>
      <c r="G178" s="177"/>
      <c r="H178" s="176"/>
      <c r="I178" s="157"/>
      <c r="J178" s="158"/>
      <c r="K178" s="159"/>
      <c r="L178" s="160"/>
      <c r="M178" s="161"/>
      <c r="N178" s="159"/>
      <c r="O178" s="157"/>
    </row>
    <row r="179" spans="1:15" s="155" customFormat="1" ht="14.25" x14ac:dyDescent="0.25">
      <c r="A179" s="154"/>
      <c r="B179" s="155">
        <v>1</v>
      </c>
      <c r="C179" s="155" t="s">
        <v>235</v>
      </c>
      <c r="D179" s="156"/>
      <c r="E179" s="156"/>
      <c r="F179" s="156"/>
      <c r="G179" s="177">
        <f t="shared" ref="G179" si="38">SUM(J179:L179)</f>
        <v>0</v>
      </c>
      <c r="H179" s="176">
        <f t="shared" ref="H179" si="39">N179</f>
        <v>0</v>
      </c>
      <c r="I179" s="157"/>
      <c r="J179" s="158"/>
      <c r="K179" s="159"/>
      <c r="L179" s="160"/>
      <c r="M179" s="161"/>
      <c r="N179" s="159"/>
      <c r="O179" s="157"/>
    </row>
    <row r="180" spans="1:15" s="155" customFormat="1" ht="14.25" x14ac:dyDescent="0.25">
      <c r="A180" s="154"/>
      <c r="D180" s="156"/>
      <c r="E180" s="156"/>
      <c r="F180" s="156"/>
      <c r="G180" s="177"/>
      <c r="H180" s="176"/>
      <c r="I180" s="157"/>
      <c r="J180" s="158"/>
      <c r="K180" s="159"/>
      <c r="L180" s="160"/>
      <c r="M180" s="161"/>
      <c r="N180" s="159"/>
      <c r="O180" s="157"/>
    </row>
    <row r="181" spans="1:15" s="155" customFormat="1" ht="14.25" x14ac:dyDescent="0.25">
      <c r="A181" s="154" t="s">
        <v>236</v>
      </c>
      <c r="B181" s="155" t="s">
        <v>237</v>
      </c>
      <c r="D181" s="156"/>
      <c r="E181" s="156"/>
      <c r="F181" s="156"/>
      <c r="G181" s="177"/>
      <c r="H181" s="176"/>
      <c r="I181" s="157"/>
      <c r="J181" s="158"/>
      <c r="K181" s="159"/>
      <c r="L181" s="160"/>
      <c r="M181" s="161"/>
      <c r="N181" s="159"/>
      <c r="O181" s="157"/>
    </row>
    <row r="182" spans="1:15" s="155" customFormat="1" ht="14.25" x14ac:dyDescent="0.25">
      <c r="A182" s="154"/>
      <c r="B182" s="155">
        <v>1</v>
      </c>
      <c r="C182" s="155" t="s">
        <v>238</v>
      </c>
      <c r="D182" s="156"/>
      <c r="E182" s="156"/>
      <c r="F182" s="156"/>
      <c r="G182" s="177">
        <f t="shared" ref="G182:G185" si="40">SUM(J182:L182)</f>
        <v>0</v>
      </c>
      <c r="H182" s="176">
        <f t="shared" ref="H182:H185" si="41">N182</f>
        <v>0</v>
      </c>
      <c r="I182" s="157"/>
      <c r="J182" s="158"/>
      <c r="K182" s="159"/>
      <c r="L182" s="160"/>
      <c r="M182" s="161"/>
      <c r="N182" s="159"/>
      <c r="O182" s="157"/>
    </row>
    <row r="183" spans="1:15" s="155" customFormat="1" ht="14.25" x14ac:dyDescent="0.25">
      <c r="A183" s="154"/>
      <c r="B183" s="155">
        <v>2</v>
      </c>
      <c r="C183" s="155" t="s">
        <v>239</v>
      </c>
      <c r="D183" s="156"/>
      <c r="E183" s="156"/>
      <c r="F183" s="156"/>
      <c r="G183" s="177">
        <f t="shared" si="40"/>
        <v>0</v>
      </c>
      <c r="H183" s="176">
        <f t="shared" si="41"/>
        <v>0</v>
      </c>
      <c r="I183" s="157"/>
      <c r="J183" s="158"/>
      <c r="K183" s="159"/>
      <c r="L183" s="160"/>
      <c r="M183" s="161"/>
      <c r="N183" s="159"/>
      <c r="O183" s="157"/>
    </row>
    <row r="184" spans="1:15" s="155" customFormat="1" ht="14.25" x14ac:dyDescent="0.25">
      <c r="A184" s="154"/>
      <c r="B184" s="155">
        <v>3</v>
      </c>
      <c r="C184" s="155" t="s">
        <v>240</v>
      </c>
      <c r="D184" s="156"/>
      <c r="E184" s="156"/>
      <c r="F184" s="156"/>
      <c r="G184" s="177">
        <f t="shared" si="40"/>
        <v>0</v>
      </c>
      <c r="H184" s="176">
        <f t="shared" si="41"/>
        <v>0</v>
      </c>
      <c r="I184" s="157"/>
      <c r="J184" s="158"/>
      <c r="K184" s="159"/>
      <c r="L184" s="160"/>
      <c r="M184" s="161"/>
      <c r="N184" s="159"/>
      <c r="O184" s="157"/>
    </row>
    <row r="185" spans="1:15" s="155" customFormat="1" ht="14.25" x14ac:dyDescent="0.25">
      <c r="A185" s="154"/>
      <c r="B185" s="155">
        <v>4</v>
      </c>
      <c r="C185" s="155" t="s">
        <v>241</v>
      </c>
      <c r="D185" s="156"/>
      <c r="E185" s="156"/>
      <c r="F185" s="156"/>
      <c r="G185" s="177">
        <f t="shared" si="40"/>
        <v>0</v>
      </c>
      <c r="H185" s="176">
        <f t="shared" si="41"/>
        <v>0</v>
      </c>
      <c r="I185" s="157"/>
      <c r="J185" s="158"/>
      <c r="K185" s="159"/>
      <c r="L185" s="160"/>
      <c r="M185" s="161"/>
      <c r="N185" s="159"/>
      <c r="O185" s="157"/>
    </row>
    <row r="186" spans="1:15" s="155" customFormat="1" ht="14.25" x14ac:dyDescent="0.25">
      <c r="A186" s="154"/>
      <c r="D186" s="156"/>
      <c r="E186" s="156"/>
      <c r="F186" s="156"/>
      <c r="G186" s="177"/>
      <c r="H186" s="176"/>
      <c r="I186" s="157"/>
      <c r="J186" s="158"/>
      <c r="K186" s="159"/>
      <c r="L186" s="160"/>
      <c r="M186" s="161"/>
      <c r="N186" s="159"/>
      <c r="O186" s="157"/>
    </row>
    <row r="187" spans="1:15" s="155" customFormat="1" ht="14.25" x14ac:dyDescent="0.25">
      <c r="A187" s="154"/>
      <c r="D187" s="156"/>
      <c r="E187" s="156"/>
      <c r="F187" s="156"/>
      <c r="G187" s="177"/>
      <c r="H187" s="176"/>
      <c r="I187" s="157"/>
      <c r="J187" s="158"/>
      <c r="K187" s="159"/>
      <c r="L187" s="160"/>
      <c r="M187" s="161"/>
      <c r="N187" s="159"/>
      <c r="O187" s="157"/>
    </row>
    <row r="188" spans="1:15" s="155" customFormat="1" ht="14.25" x14ac:dyDescent="0.25">
      <c r="A188" s="154"/>
      <c r="D188" s="156"/>
      <c r="E188" s="156"/>
      <c r="F188" s="156"/>
      <c r="G188" s="177"/>
      <c r="H188" s="176"/>
      <c r="I188" s="157"/>
      <c r="J188" s="158"/>
      <c r="K188" s="159"/>
      <c r="L188" s="160"/>
      <c r="M188" s="161"/>
      <c r="N188" s="159"/>
      <c r="O188" s="157"/>
    </row>
    <row r="189" spans="1:15" s="181" customFormat="1" ht="28.5" customHeight="1" x14ac:dyDescent="0.2">
      <c r="A189" s="179"/>
      <c r="B189" s="179"/>
      <c r="C189" s="179"/>
      <c r="D189" s="179"/>
      <c r="E189" s="179"/>
      <c r="F189" s="180" t="s">
        <v>147</v>
      </c>
      <c r="G189" s="179">
        <f>SUM(G144:G188)</f>
        <v>0</v>
      </c>
      <c r="H189" s="180">
        <f>SUM(H144:H188)</f>
        <v>0</v>
      </c>
      <c r="I189" s="179"/>
    </row>
    <row r="190" spans="1:15" s="155" customFormat="1" ht="14.25" x14ac:dyDescent="0.25">
      <c r="A190" s="154"/>
      <c r="D190" s="156"/>
      <c r="E190" s="156"/>
      <c r="F190" s="156"/>
      <c r="G190" s="177"/>
      <c r="H190" s="176"/>
      <c r="I190" s="157"/>
      <c r="J190" s="158"/>
      <c r="K190" s="159"/>
      <c r="L190" s="160"/>
      <c r="M190" s="161"/>
      <c r="N190" s="159"/>
      <c r="O190" s="157"/>
    </row>
    <row r="191" spans="1:15" s="155" customFormat="1" ht="14.25" x14ac:dyDescent="0.25">
      <c r="A191" s="164">
        <v>1.2</v>
      </c>
      <c r="B191" s="163" t="s">
        <v>120</v>
      </c>
      <c r="D191" s="156"/>
      <c r="E191" s="156"/>
      <c r="F191" s="156"/>
      <c r="G191" s="177"/>
      <c r="H191" s="176"/>
      <c r="I191" s="157"/>
      <c r="J191" s="158"/>
      <c r="K191" s="159"/>
      <c r="L191" s="160"/>
      <c r="M191" s="161"/>
      <c r="N191" s="159"/>
      <c r="O191" s="157"/>
    </row>
    <row r="192" spans="1:15" s="155" customFormat="1" ht="14.25" x14ac:dyDescent="0.25">
      <c r="A192" s="154"/>
      <c r="D192" s="156"/>
      <c r="E192" s="156"/>
      <c r="F192" s="156"/>
      <c r="G192" s="177"/>
      <c r="H192" s="176"/>
      <c r="I192" s="157"/>
      <c r="J192" s="158"/>
      <c r="K192" s="159"/>
      <c r="L192" s="160"/>
      <c r="M192" s="161"/>
      <c r="N192" s="159"/>
      <c r="O192" s="157"/>
    </row>
    <row r="193" spans="1:15" s="155" customFormat="1" ht="14.25" x14ac:dyDescent="0.25">
      <c r="A193" s="165" t="s">
        <v>242</v>
      </c>
      <c r="B193" s="163" t="s">
        <v>243</v>
      </c>
      <c r="D193" s="156"/>
      <c r="E193" s="156"/>
      <c r="F193" s="156"/>
      <c r="G193" s="177"/>
      <c r="H193" s="176"/>
      <c r="I193" s="157"/>
      <c r="J193" s="158"/>
      <c r="K193" s="159"/>
      <c r="L193" s="160"/>
      <c r="M193" s="161"/>
      <c r="N193" s="159"/>
      <c r="O193" s="157"/>
    </row>
    <row r="194" spans="1:15" s="155" customFormat="1" ht="14.25" x14ac:dyDescent="0.25">
      <c r="A194" s="154"/>
      <c r="D194" s="156"/>
      <c r="E194" s="156"/>
      <c r="F194" s="156"/>
      <c r="G194" s="177"/>
      <c r="H194" s="176"/>
      <c r="I194" s="157"/>
      <c r="J194" s="158"/>
      <c r="K194" s="159"/>
      <c r="L194" s="160"/>
      <c r="M194" s="161"/>
      <c r="N194" s="159"/>
      <c r="O194" s="157"/>
    </row>
    <row r="195" spans="1:15" s="155" customFormat="1" ht="14.25" x14ac:dyDescent="0.25">
      <c r="A195" s="154" t="s">
        <v>244</v>
      </c>
      <c r="B195" s="155" t="s">
        <v>245</v>
      </c>
      <c r="D195" s="156"/>
      <c r="E195" s="156"/>
      <c r="F195" s="156"/>
      <c r="G195" s="177"/>
      <c r="H195" s="176"/>
      <c r="I195" s="157"/>
      <c r="J195" s="158"/>
      <c r="K195" s="159"/>
      <c r="L195" s="160"/>
      <c r="M195" s="161"/>
      <c r="N195" s="159"/>
      <c r="O195" s="157"/>
    </row>
    <row r="196" spans="1:15" s="155" customFormat="1" ht="14.25" x14ac:dyDescent="0.25">
      <c r="A196" s="154"/>
      <c r="B196" s="155">
        <v>1</v>
      </c>
      <c r="C196" s="155" t="s">
        <v>246</v>
      </c>
      <c r="D196" s="156"/>
      <c r="E196" s="156"/>
      <c r="F196" s="156"/>
      <c r="G196" s="177">
        <f t="shared" ref="G196:G200" si="42">SUM(J196:L196)</f>
        <v>0</v>
      </c>
      <c r="H196" s="176">
        <f t="shared" ref="H196:H200" si="43">N196</f>
        <v>0</v>
      </c>
      <c r="I196" s="157"/>
      <c r="J196" s="158"/>
      <c r="K196" s="159"/>
      <c r="L196" s="160"/>
      <c r="M196" s="161"/>
      <c r="N196" s="159"/>
      <c r="O196" s="157"/>
    </row>
    <row r="197" spans="1:15" s="155" customFormat="1" ht="14.25" x14ac:dyDescent="0.25">
      <c r="A197" s="154"/>
      <c r="B197" s="155">
        <v>2</v>
      </c>
      <c r="C197" s="155" t="s">
        <v>247</v>
      </c>
      <c r="D197" s="156"/>
      <c r="E197" s="156"/>
      <c r="F197" s="156"/>
      <c r="G197" s="177">
        <f t="shared" si="42"/>
        <v>0</v>
      </c>
      <c r="H197" s="176">
        <f t="shared" si="43"/>
        <v>0</v>
      </c>
      <c r="I197" s="157"/>
      <c r="J197" s="158"/>
      <c r="K197" s="159"/>
      <c r="L197" s="160"/>
      <c r="M197" s="161"/>
      <c r="N197" s="159"/>
      <c r="O197" s="157"/>
    </row>
    <row r="198" spans="1:15" s="155" customFormat="1" ht="14.25" x14ac:dyDescent="0.25">
      <c r="A198" s="154"/>
      <c r="B198" s="155">
        <v>3</v>
      </c>
      <c r="C198" s="155" t="s">
        <v>248</v>
      </c>
      <c r="D198" s="156"/>
      <c r="E198" s="156"/>
      <c r="F198" s="156"/>
      <c r="G198" s="177">
        <f t="shared" si="42"/>
        <v>0</v>
      </c>
      <c r="H198" s="176">
        <f t="shared" si="43"/>
        <v>0</v>
      </c>
      <c r="I198" s="157"/>
      <c r="J198" s="158"/>
      <c r="K198" s="159"/>
      <c r="L198" s="160"/>
      <c r="M198" s="161"/>
      <c r="N198" s="159"/>
      <c r="O198" s="157"/>
    </row>
    <row r="199" spans="1:15" s="155" customFormat="1" ht="14.25" x14ac:dyDescent="0.25">
      <c r="A199" s="154"/>
      <c r="B199" s="155">
        <v>4</v>
      </c>
      <c r="C199" s="155" t="s">
        <v>249</v>
      </c>
      <c r="D199" s="156"/>
      <c r="E199" s="156"/>
      <c r="F199" s="156"/>
      <c r="G199" s="177">
        <f t="shared" si="42"/>
        <v>0</v>
      </c>
      <c r="H199" s="176">
        <f t="shared" si="43"/>
        <v>0</v>
      </c>
      <c r="I199" s="157"/>
      <c r="J199" s="158"/>
      <c r="K199" s="159"/>
      <c r="L199" s="160"/>
      <c r="M199" s="161"/>
      <c r="N199" s="159"/>
      <c r="O199" s="157"/>
    </row>
    <row r="200" spans="1:15" s="155" customFormat="1" ht="14.25" x14ac:dyDescent="0.25">
      <c r="A200" s="154"/>
      <c r="B200" s="155">
        <v>5</v>
      </c>
      <c r="C200" s="155" t="s">
        <v>250</v>
      </c>
      <c r="D200" s="156"/>
      <c r="E200" s="156"/>
      <c r="F200" s="156"/>
      <c r="G200" s="177">
        <f t="shared" si="42"/>
        <v>0</v>
      </c>
      <c r="H200" s="176">
        <f t="shared" si="43"/>
        <v>0</v>
      </c>
      <c r="I200" s="157"/>
      <c r="J200" s="158"/>
      <c r="K200" s="159"/>
      <c r="L200" s="160"/>
      <c r="M200" s="161"/>
      <c r="N200" s="159"/>
      <c r="O200" s="157"/>
    </row>
    <row r="201" spans="1:15" s="155" customFormat="1" ht="14.25" x14ac:dyDescent="0.25">
      <c r="A201" s="154"/>
      <c r="D201" s="156"/>
      <c r="E201" s="156"/>
      <c r="F201" s="156"/>
      <c r="G201" s="177"/>
      <c r="H201" s="176"/>
      <c r="I201" s="157"/>
      <c r="J201" s="158"/>
      <c r="K201" s="159"/>
      <c r="L201" s="160"/>
      <c r="M201" s="161"/>
      <c r="N201" s="159"/>
      <c r="O201" s="157"/>
    </row>
    <row r="202" spans="1:15" s="155" customFormat="1" ht="14.25" x14ac:dyDescent="0.25">
      <c r="A202" s="154" t="s">
        <v>251</v>
      </c>
      <c r="B202" s="155" t="s">
        <v>252</v>
      </c>
      <c r="D202" s="156"/>
      <c r="E202" s="156"/>
      <c r="F202" s="156"/>
      <c r="G202" s="177"/>
      <c r="H202" s="176"/>
      <c r="I202" s="157"/>
      <c r="J202" s="158"/>
      <c r="K202" s="159"/>
      <c r="L202" s="160"/>
      <c r="M202" s="161"/>
      <c r="N202" s="159"/>
      <c r="O202" s="157"/>
    </row>
    <row r="203" spans="1:15" s="155" customFormat="1" ht="14.25" x14ac:dyDescent="0.25">
      <c r="A203" s="154"/>
      <c r="B203" s="155">
        <v>1</v>
      </c>
      <c r="C203" s="155" t="s">
        <v>253</v>
      </c>
      <c r="D203" s="156"/>
      <c r="E203" s="156"/>
      <c r="F203" s="156"/>
      <c r="G203" s="177">
        <f t="shared" ref="G203:G204" si="44">SUM(J203:L203)</f>
        <v>0</v>
      </c>
      <c r="H203" s="176">
        <f t="shared" ref="H203:H204" si="45">N203</f>
        <v>0</v>
      </c>
      <c r="I203" s="157"/>
      <c r="J203" s="158"/>
      <c r="K203" s="159"/>
      <c r="L203" s="160"/>
      <c r="M203" s="161"/>
      <c r="N203" s="159"/>
      <c r="O203" s="157"/>
    </row>
    <row r="204" spans="1:15" s="155" customFormat="1" ht="14.25" x14ac:dyDescent="0.25">
      <c r="A204" s="154"/>
      <c r="B204" s="155">
        <v>2</v>
      </c>
      <c r="C204" s="155" t="s">
        <v>254</v>
      </c>
      <c r="D204" s="156"/>
      <c r="E204" s="156"/>
      <c r="F204" s="156"/>
      <c r="G204" s="177">
        <f t="shared" si="44"/>
        <v>0</v>
      </c>
      <c r="H204" s="176">
        <f t="shared" si="45"/>
        <v>0</v>
      </c>
      <c r="I204" s="157"/>
      <c r="J204" s="158"/>
      <c r="K204" s="159"/>
      <c r="L204" s="160"/>
      <c r="M204" s="161"/>
      <c r="N204" s="159"/>
      <c r="O204" s="157"/>
    </row>
    <row r="205" spans="1:15" s="155" customFormat="1" ht="14.25" x14ac:dyDescent="0.25">
      <c r="A205" s="154"/>
      <c r="D205" s="156"/>
      <c r="E205" s="156"/>
      <c r="F205" s="156"/>
      <c r="G205" s="177"/>
      <c r="H205" s="176"/>
      <c r="I205" s="157"/>
      <c r="J205" s="158"/>
      <c r="K205" s="159"/>
      <c r="L205" s="160"/>
      <c r="M205" s="161"/>
      <c r="N205" s="159"/>
      <c r="O205" s="157"/>
    </row>
    <row r="206" spans="1:15" s="155" customFormat="1" ht="14.25" x14ac:dyDescent="0.25">
      <c r="A206" s="154" t="s">
        <v>255</v>
      </c>
      <c r="B206" s="155" t="s">
        <v>256</v>
      </c>
      <c r="D206" s="156"/>
      <c r="E206" s="156"/>
      <c r="F206" s="156"/>
      <c r="G206" s="177"/>
      <c r="H206" s="176"/>
      <c r="I206" s="157"/>
      <c r="J206" s="158"/>
      <c r="K206" s="159"/>
      <c r="L206" s="160"/>
      <c r="M206" s="161"/>
      <c r="N206" s="159"/>
      <c r="O206" s="157"/>
    </row>
    <row r="207" spans="1:15" s="155" customFormat="1" ht="14.25" x14ac:dyDescent="0.25">
      <c r="A207" s="154"/>
      <c r="B207" s="155">
        <v>1</v>
      </c>
      <c r="C207" s="155" t="s">
        <v>257</v>
      </c>
      <c r="D207" s="156"/>
      <c r="E207" s="156"/>
      <c r="F207" s="156"/>
      <c r="G207" s="177">
        <f t="shared" ref="G207:G208" si="46">SUM(J207:L207)</f>
        <v>0</v>
      </c>
      <c r="H207" s="176">
        <f t="shared" ref="H207:H208" si="47">N207</f>
        <v>0</v>
      </c>
      <c r="I207" s="157"/>
      <c r="J207" s="158"/>
      <c r="K207" s="159"/>
      <c r="L207" s="160"/>
      <c r="M207" s="161"/>
      <c r="N207" s="159"/>
      <c r="O207" s="157"/>
    </row>
    <row r="208" spans="1:15" s="155" customFormat="1" ht="14.25" x14ac:dyDescent="0.25">
      <c r="A208" s="154"/>
      <c r="B208" s="155">
        <v>2</v>
      </c>
      <c r="C208" s="155" t="s">
        <v>258</v>
      </c>
      <c r="D208" s="156"/>
      <c r="E208" s="156"/>
      <c r="F208" s="156"/>
      <c r="G208" s="177">
        <f t="shared" si="46"/>
        <v>0</v>
      </c>
      <c r="H208" s="176">
        <f t="shared" si="47"/>
        <v>0</v>
      </c>
      <c r="I208" s="157"/>
      <c r="J208" s="158"/>
      <c r="K208" s="159"/>
      <c r="L208" s="160"/>
      <c r="M208" s="161"/>
      <c r="N208" s="159"/>
      <c r="O208" s="157"/>
    </row>
    <row r="209" spans="1:15" s="155" customFormat="1" ht="14.25" x14ac:dyDescent="0.25">
      <c r="A209" s="154"/>
      <c r="D209" s="156"/>
      <c r="E209" s="156"/>
      <c r="F209" s="156"/>
      <c r="G209" s="177"/>
      <c r="H209" s="176"/>
      <c r="I209" s="157"/>
      <c r="J209" s="158"/>
      <c r="K209" s="159"/>
      <c r="L209" s="160"/>
      <c r="M209" s="161"/>
      <c r="N209" s="159"/>
      <c r="O209" s="157"/>
    </row>
    <row r="210" spans="1:15" s="155" customFormat="1" ht="14.25" x14ac:dyDescent="0.25">
      <c r="A210" s="154" t="s">
        <v>259</v>
      </c>
      <c r="B210" s="155" t="s">
        <v>260</v>
      </c>
      <c r="D210" s="156"/>
      <c r="E210" s="156"/>
      <c r="F210" s="156"/>
      <c r="G210" s="177"/>
      <c r="H210" s="176"/>
      <c r="I210" s="157"/>
      <c r="J210" s="158"/>
      <c r="K210" s="159"/>
      <c r="L210" s="160"/>
      <c r="M210" s="161"/>
      <c r="N210" s="159"/>
      <c r="O210" s="157"/>
    </row>
    <row r="211" spans="1:15" s="155" customFormat="1" ht="14.25" x14ac:dyDescent="0.25">
      <c r="A211" s="154"/>
      <c r="B211" s="155">
        <v>1</v>
      </c>
      <c r="C211" s="155" t="s">
        <v>261</v>
      </c>
      <c r="D211" s="156"/>
      <c r="E211" s="156"/>
      <c r="F211" s="156"/>
      <c r="G211" s="177">
        <f t="shared" ref="G211:G216" si="48">SUM(J211:L211)</f>
        <v>0</v>
      </c>
      <c r="H211" s="176">
        <f t="shared" ref="H211:H216" si="49">N211</f>
        <v>0</v>
      </c>
      <c r="I211" s="157"/>
      <c r="J211" s="158"/>
      <c r="K211" s="159"/>
      <c r="L211" s="160"/>
      <c r="M211" s="161"/>
      <c r="N211" s="159"/>
      <c r="O211" s="157"/>
    </row>
    <row r="212" spans="1:15" s="155" customFormat="1" ht="14.25" x14ac:dyDescent="0.25">
      <c r="A212" s="154"/>
      <c r="B212" s="155">
        <v>2</v>
      </c>
      <c r="C212" s="155" t="s">
        <v>262</v>
      </c>
      <c r="D212" s="156"/>
      <c r="E212" s="156"/>
      <c r="F212" s="156"/>
      <c r="G212" s="177">
        <f t="shared" si="48"/>
        <v>0</v>
      </c>
      <c r="H212" s="176">
        <f t="shared" si="49"/>
        <v>0</v>
      </c>
      <c r="I212" s="157"/>
      <c r="J212" s="158"/>
      <c r="K212" s="159"/>
      <c r="L212" s="160"/>
      <c r="M212" s="161"/>
      <c r="N212" s="159"/>
      <c r="O212" s="157"/>
    </row>
    <row r="213" spans="1:15" s="155" customFormat="1" ht="14.25" x14ac:dyDescent="0.25">
      <c r="A213" s="154"/>
      <c r="B213" s="155">
        <v>3</v>
      </c>
      <c r="C213" s="155" t="s">
        <v>263</v>
      </c>
      <c r="D213" s="156"/>
      <c r="E213" s="156"/>
      <c r="F213" s="156"/>
      <c r="G213" s="177">
        <f t="shared" si="48"/>
        <v>0</v>
      </c>
      <c r="H213" s="176">
        <f t="shared" si="49"/>
        <v>0</v>
      </c>
      <c r="I213" s="157"/>
      <c r="J213" s="158"/>
      <c r="K213" s="159"/>
      <c r="L213" s="160"/>
      <c r="M213" s="161"/>
      <c r="N213" s="159"/>
      <c r="O213" s="157"/>
    </row>
    <row r="214" spans="1:15" s="155" customFormat="1" ht="14.25" x14ac:dyDescent="0.25">
      <c r="A214" s="154"/>
      <c r="B214" s="155">
        <v>4</v>
      </c>
      <c r="C214" s="155" t="s">
        <v>264</v>
      </c>
      <c r="D214" s="156"/>
      <c r="E214" s="156"/>
      <c r="F214" s="156"/>
      <c r="G214" s="177">
        <f t="shared" si="48"/>
        <v>0</v>
      </c>
      <c r="H214" s="176">
        <f t="shared" si="49"/>
        <v>0</v>
      </c>
      <c r="I214" s="157"/>
      <c r="J214" s="158"/>
      <c r="K214" s="159"/>
      <c r="L214" s="160"/>
      <c r="M214" s="161"/>
      <c r="N214" s="159"/>
      <c r="O214" s="157"/>
    </row>
    <row r="215" spans="1:15" s="155" customFormat="1" ht="14.25" x14ac:dyDescent="0.25">
      <c r="A215" s="154"/>
      <c r="B215" s="155">
        <v>5</v>
      </c>
      <c r="C215" s="155" t="s">
        <v>265</v>
      </c>
      <c r="D215" s="156"/>
      <c r="E215" s="156"/>
      <c r="F215" s="156"/>
      <c r="G215" s="177">
        <f t="shared" si="48"/>
        <v>0</v>
      </c>
      <c r="H215" s="176">
        <f t="shared" si="49"/>
        <v>0</v>
      </c>
      <c r="I215" s="157"/>
      <c r="J215" s="158"/>
      <c r="K215" s="159"/>
      <c r="L215" s="160"/>
      <c r="M215" s="161"/>
      <c r="N215" s="159"/>
      <c r="O215" s="157"/>
    </row>
    <row r="216" spans="1:15" s="155" customFormat="1" ht="14.25" x14ac:dyDescent="0.25">
      <c r="A216" s="154"/>
      <c r="B216" s="155">
        <v>6</v>
      </c>
      <c r="C216" s="155" t="s">
        <v>266</v>
      </c>
      <c r="D216" s="156"/>
      <c r="E216" s="156"/>
      <c r="F216" s="156"/>
      <c r="G216" s="177">
        <f t="shared" si="48"/>
        <v>0</v>
      </c>
      <c r="H216" s="176">
        <f t="shared" si="49"/>
        <v>0</v>
      </c>
      <c r="I216" s="157"/>
      <c r="J216" s="158"/>
      <c r="K216" s="159"/>
      <c r="L216" s="160"/>
      <c r="M216" s="161"/>
      <c r="N216" s="159"/>
      <c r="O216" s="157"/>
    </row>
    <row r="217" spans="1:15" s="155" customFormat="1" ht="14.25" x14ac:dyDescent="0.25">
      <c r="A217" s="154"/>
      <c r="D217" s="156"/>
      <c r="E217" s="156"/>
      <c r="F217" s="156"/>
      <c r="G217" s="177"/>
      <c r="H217" s="176"/>
      <c r="I217" s="157"/>
      <c r="J217" s="158"/>
      <c r="K217" s="159"/>
      <c r="L217" s="160"/>
      <c r="M217" s="161"/>
      <c r="N217" s="159"/>
      <c r="O217" s="157"/>
    </row>
    <row r="218" spans="1:15" s="155" customFormat="1" ht="14.25" x14ac:dyDescent="0.25">
      <c r="A218" s="154" t="s">
        <v>267</v>
      </c>
      <c r="B218" s="155" t="s">
        <v>268</v>
      </c>
      <c r="D218" s="156"/>
      <c r="E218" s="156"/>
      <c r="F218" s="156"/>
      <c r="G218" s="177"/>
      <c r="H218" s="176"/>
      <c r="I218" s="157"/>
      <c r="J218" s="158"/>
      <c r="K218" s="159"/>
      <c r="L218" s="160"/>
      <c r="M218" s="161"/>
      <c r="N218" s="159"/>
      <c r="O218" s="157"/>
    </row>
    <row r="219" spans="1:15" s="155" customFormat="1" ht="14.25" x14ac:dyDescent="0.25">
      <c r="A219" s="154"/>
      <c r="B219" s="155">
        <v>1</v>
      </c>
      <c r="C219" s="155" t="s">
        <v>269</v>
      </c>
      <c r="D219" s="156"/>
      <c r="E219" s="156"/>
      <c r="F219" s="156"/>
      <c r="G219" s="177">
        <f t="shared" ref="G219:G220" si="50">SUM(J219:L219)</f>
        <v>0</v>
      </c>
      <c r="H219" s="176">
        <f t="shared" ref="H219:H220" si="51">N219</f>
        <v>0</v>
      </c>
      <c r="I219" s="157"/>
      <c r="J219" s="158"/>
      <c r="K219" s="159"/>
      <c r="L219" s="160"/>
      <c r="M219" s="161"/>
      <c r="N219" s="159"/>
      <c r="O219" s="157"/>
    </row>
    <row r="220" spans="1:15" s="155" customFormat="1" ht="14.25" x14ac:dyDescent="0.25">
      <c r="A220" s="154"/>
      <c r="B220" s="155">
        <v>2</v>
      </c>
      <c r="C220" s="155" t="s">
        <v>270</v>
      </c>
      <c r="D220" s="156"/>
      <c r="E220" s="156"/>
      <c r="F220" s="156"/>
      <c r="G220" s="177">
        <f t="shared" si="50"/>
        <v>0</v>
      </c>
      <c r="H220" s="176">
        <f t="shared" si="51"/>
        <v>0</v>
      </c>
      <c r="I220" s="157"/>
      <c r="J220" s="158"/>
      <c r="K220" s="159"/>
      <c r="L220" s="160"/>
      <c r="M220" s="161"/>
      <c r="N220" s="159"/>
      <c r="O220" s="157"/>
    </row>
    <row r="221" spans="1:15" s="155" customFormat="1" ht="14.25" x14ac:dyDescent="0.25">
      <c r="A221" s="154"/>
      <c r="D221" s="156"/>
      <c r="E221" s="156"/>
      <c r="F221" s="156"/>
      <c r="G221" s="177"/>
      <c r="H221" s="176"/>
      <c r="I221" s="157"/>
      <c r="J221" s="158"/>
      <c r="K221" s="159"/>
      <c r="L221" s="160"/>
      <c r="M221" s="161"/>
      <c r="N221" s="159"/>
      <c r="O221" s="157"/>
    </row>
    <row r="222" spans="1:15" s="155" customFormat="1" ht="14.25" x14ac:dyDescent="0.25">
      <c r="A222" s="154" t="s">
        <v>271</v>
      </c>
      <c r="B222" s="155" t="s">
        <v>272</v>
      </c>
      <c r="D222" s="156"/>
      <c r="E222" s="156"/>
      <c r="F222" s="156"/>
      <c r="G222" s="177"/>
      <c r="H222" s="176"/>
      <c r="I222" s="157"/>
      <c r="J222" s="158"/>
      <c r="K222" s="159"/>
      <c r="L222" s="160"/>
      <c r="M222" s="161"/>
      <c r="N222" s="159"/>
      <c r="O222" s="157"/>
    </row>
    <row r="223" spans="1:15" s="155" customFormat="1" ht="14.25" x14ac:dyDescent="0.25">
      <c r="A223" s="154"/>
      <c r="B223" s="155">
        <v>1</v>
      </c>
      <c r="C223" s="155" t="s">
        <v>273</v>
      </c>
      <c r="D223" s="156"/>
      <c r="E223" s="156"/>
      <c r="F223" s="156"/>
      <c r="G223" s="177">
        <f t="shared" ref="G223:G224" si="52">SUM(J223:L223)</f>
        <v>0</v>
      </c>
      <c r="H223" s="176">
        <f t="shared" ref="H223:H224" si="53">N223</f>
        <v>0</v>
      </c>
      <c r="I223" s="157"/>
      <c r="J223" s="158"/>
      <c r="K223" s="159"/>
      <c r="L223" s="160"/>
      <c r="M223" s="161"/>
      <c r="N223" s="159"/>
      <c r="O223" s="157"/>
    </row>
    <row r="224" spans="1:15" s="155" customFormat="1" ht="14.25" x14ac:dyDescent="0.25">
      <c r="A224" s="154"/>
      <c r="B224" s="155">
        <v>2</v>
      </c>
      <c r="C224" s="155" t="s">
        <v>274</v>
      </c>
      <c r="D224" s="156"/>
      <c r="E224" s="156"/>
      <c r="F224" s="156"/>
      <c r="G224" s="177">
        <f t="shared" si="52"/>
        <v>0</v>
      </c>
      <c r="H224" s="176">
        <f t="shared" si="53"/>
        <v>0</v>
      </c>
      <c r="I224" s="157"/>
      <c r="J224" s="158"/>
      <c r="K224" s="159"/>
      <c r="L224" s="160"/>
      <c r="M224" s="161"/>
      <c r="N224" s="159"/>
      <c r="O224" s="157"/>
    </row>
    <row r="225" spans="1:15" s="155" customFormat="1" ht="14.25" x14ac:dyDescent="0.25">
      <c r="A225" s="154"/>
      <c r="D225" s="156"/>
      <c r="E225" s="156"/>
      <c r="F225" s="156"/>
      <c r="G225" s="177"/>
      <c r="H225" s="176"/>
      <c r="I225" s="157"/>
      <c r="J225" s="158"/>
      <c r="K225" s="159"/>
      <c r="L225" s="160"/>
      <c r="M225" s="161"/>
      <c r="N225" s="159"/>
      <c r="O225" s="157"/>
    </row>
    <row r="226" spans="1:15" s="155" customFormat="1" ht="14.25" x14ac:dyDescent="0.25">
      <c r="A226" s="154" t="s">
        <v>275</v>
      </c>
      <c r="B226" s="155" t="s">
        <v>276</v>
      </c>
      <c r="D226" s="156"/>
      <c r="E226" s="156"/>
      <c r="F226" s="156"/>
      <c r="G226" s="177"/>
      <c r="H226" s="176"/>
      <c r="I226" s="157"/>
      <c r="J226" s="158"/>
      <c r="K226" s="159"/>
      <c r="L226" s="160"/>
      <c r="M226" s="161"/>
      <c r="N226" s="159"/>
      <c r="O226" s="157"/>
    </row>
    <row r="227" spans="1:15" s="155" customFormat="1" ht="14.25" x14ac:dyDescent="0.25">
      <c r="A227" s="154"/>
      <c r="B227" s="155">
        <v>1</v>
      </c>
      <c r="C227" s="155" t="s">
        <v>277</v>
      </c>
      <c r="D227" s="156"/>
      <c r="E227" s="156"/>
      <c r="F227" s="156"/>
      <c r="G227" s="177">
        <f t="shared" ref="G227:G230" si="54">SUM(J227:L227)</f>
        <v>0</v>
      </c>
      <c r="H227" s="176">
        <f t="shared" ref="H227:H230" si="55">N227</f>
        <v>0</v>
      </c>
      <c r="I227" s="157"/>
      <c r="J227" s="158"/>
      <c r="K227" s="159"/>
      <c r="L227" s="160"/>
      <c r="M227" s="161"/>
      <c r="N227" s="159"/>
      <c r="O227" s="157"/>
    </row>
    <row r="228" spans="1:15" s="155" customFormat="1" ht="14.25" x14ac:dyDescent="0.25">
      <c r="A228" s="154"/>
      <c r="B228" s="155">
        <v>2</v>
      </c>
      <c r="C228" s="155" t="s">
        <v>278</v>
      </c>
      <c r="D228" s="156"/>
      <c r="E228" s="156"/>
      <c r="F228" s="156"/>
      <c r="G228" s="177">
        <f t="shared" si="54"/>
        <v>0</v>
      </c>
      <c r="H228" s="176">
        <f t="shared" si="55"/>
        <v>0</v>
      </c>
      <c r="I228" s="157"/>
      <c r="J228" s="158"/>
      <c r="K228" s="159"/>
      <c r="L228" s="160"/>
      <c r="M228" s="161"/>
      <c r="N228" s="159"/>
      <c r="O228" s="157"/>
    </row>
    <row r="229" spans="1:15" s="155" customFormat="1" ht="14.25" x14ac:dyDescent="0.25">
      <c r="A229" s="154"/>
      <c r="B229" s="155">
        <v>3</v>
      </c>
      <c r="C229" s="155" t="s">
        <v>279</v>
      </c>
      <c r="D229" s="156"/>
      <c r="E229" s="156"/>
      <c r="F229" s="156"/>
      <c r="G229" s="177">
        <f t="shared" si="54"/>
        <v>0</v>
      </c>
      <c r="H229" s="176">
        <f t="shared" si="55"/>
        <v>0</v>
      </c>
      <c r="I229" s="157"/>
      <c r="J229" s="158"/>
      <c r="K229" s="159"/>
      <c r="L229" s="160"/>
      <c r="M229" s="161"/>
      <c r="N229" s="159"/>
      <c r="O229" s="157"/>
    </row>
    <row r="230" spans="1:15" s="155" customFormat="1" ht="14.25" x14ac:dyDescent="0.25">
      <c r="A230" s="154"/>
      <c r="B230" s="155">
        <v>4</v>
      </c>
      <c r="C230" s="155" t="s">
        <v>280</v>
      </c>
      <c r="D230" s="156"/>
      <c r="E230" s="156"/>
      <c r="F230" s="156"/>
      <c r="G230" s="177">
        <f t="shared" si="54"/>
        <v>0</v>
      </c>
      <c r="H230" s="176">
        <f t="shared" si="55"/>
        <v>0</v>
      </c>
      <c r="I230" s="157"/>
      <c r="J230" s="158"/>
      <c r="K230" s="159"/>
      <c r="L230" s="160"/>
      <c r="M230" s="161"/>
      <c r="N230" s="159"/>
      <c r="O230" s="157"/>
    </row>
    <row r="231" spans="1:15" s="155" customFormat="1" ht="14.25" x14ac:dyDescent="0.25">
      <c r="A231" s="154"/>
      <c r="D231" s="156"/>
      <c r="E231" s="156"/>
      <c r="F231" s="156"/>
      <c r="G231" s="177"/>
      <c r="H231" s="176"/>
      <c r="I231" s="157"/>
      <c r="J231" s="158"/>
      <c r="K231" s="159"/>
      <c r="L231" s="160"/>
      <c r="M231" s="161"/>
      <c r="N231" s="159"/>
      <c r="O231" s="157"/>
    </row>
    <row r="232" spans="1:15" s="181" customFormat="1" ht="28.5" customHeight="1" x14ac:dyDescent="0.2">
      <c r="A232" s="179"/>
      <c r="B232" s="179"/>
      <c r="C232" s="179"/>
      <c r="D232" s="179"/>
      <c r="E232" s="179"/>
      <c r="F232" s="180" t="s">
        <v>147</v>
      </c>
      <c r="G232" s="179">
        <f>SUM(G191:G231)</f>
        <v>0</v>
      </c>
      <c r="H232" s="180">
        <f>SUM(H191:H231)</f>
        <v>0</v>
      </c>
      <c r="I232" s="179"/>
    </row>
    <row r="233" spans="1:15" s="155" customFormat="1" ht="14.25" x14ac:dyDescent="0.25">
      <c r="A233" s="154"/>
      <c r="D233" s="156"/>
      <c r="E233" s="156"/>
      <c r="F233" s="156"/>
      <c r="G233" s="177"/>
      <c r="H233" s="176"/>
      <c r="I233" s="157"/>
      <c r="J233" s="158"/>
      <c r="K233" s="159"/>
      <c r="L233" s="160"/>
      <c r="M233" s="161"/>
      <c r="N233" s="159"/>
      <c r="O233" s="157"/>
    </row>
    <row r="234" spans="1:15" s="155" customFormat="1" ht="14.25" x14ac:dyDescent="0.25">
      <c r="A234" s="164">
        <v>1.2</v>
      </c>
      <c r="B234" s="163" t="s">
        <v>120</v>
      </c>
      <c r="D234" s="156"/>
      <c r="E234" s="156"/>
      <c r="F234" s="156"/>
      <c r="G234" s="177"/>
      <c r="H234" s="176"/>
      <c r="I234" s="157"/>
      <c r="J234" s="158"/>
      <c r="K234" s="159"/>
      <c r="L234" s="160"/>
      <c r="M234" s="161"/>
      <c r="N234" s="159"/>
      <c r="O234" s="157"/>
    </row>
    <row r="235" spans="1:15" s="155" customFormat="1" ht="14.25" x14ac:dyDescent="0.25">
      <c r="A235" s="154"/>
      <c r="D235" s="156"/>
      <c r="E235" s="156"/>
      <c r="F235" s="156"/>
      <c r="G235" s="177"/>
      <c r="H235" s="176"/>
      <c r="I235" s="157"/>
      <c r="J235" s="158"/>
      <c r="K235" s="159"/>
      <c r="L235" s="160"/>
      <c r="M235" s="161"/>
      <c r="N235" s="159"/>
      <c r="O235" s="157"/>
    </row>
    <row r="236" spans="1:15" s="155" customFormat="1" ht="14.25" x14ac:dyDescent="0.25">
      <c r="A236" s="154" t="s">
        <v>1103</v>
      </c>
      <c r="B236" s="155" t="s">
        <v>1104</v>
      </c>
      <c r="D236" s="156"/>
      <c r="E236" s="156"/>
      <c r="F236" s="156"/>
      <c r="G236" s="177"/>
      <c r="H236" s="176"/>
      <c r="I236" s="157"/>
      <c r="J236" s="158"/>
      <c r="K236" s="159"/>
      <c r="L236" s="160"/>
      <c r="M236" s="161"/>
      <c r="N236" s="159"/>
      <c r="O236" s="157"/>
    </row>
    <row r="237" spans="1:15" s="155" customFormat="1" ht="14.25" x14ac:dyDescent="0.25">
      <c r="A237" s="154"/>
      <c r="B237" s="155">
        <v>1</v>
      </c>
      <c r="C237" s="155" t="s">
        <v>1105</v>
      </c>
      <c r="D237" s="156"/>
      <c r="E237" s="156"/>
      <c r="F237" s="156"/>
      <c r="G237" s="177">
        <f t="shared" ref="G237:G249" si="56">SUM(J237:L237)</f>
        <v>0</v>
      </c>
      <c r="H237" s="176">
        <f t="shared" ref="H237:H249" si="57">N237</f>
        <v>0</v>
      </c>
      <c r="I237" s="157"/>
      <c r="J237" s="158"/>
      <c r="K237" s="159"/>
      <c r="L237" s="160"/>
      <c r="M237" s="161"/>
      <c r="N237" s="159"/>
      <c r="O237" s="157"/>
    </row>
    <row r="238" spans="1:15" s="155" customFormat="1" ht="14.25" x14ac:dyDescent="0.25">
      <c r="A238" s="154"/>
      <c r="B238" s="155">
        <v>2</v>
      </c>
      <c r="C238" s="155" t="s">
        <v>1106</v>
      </c>
      <c r="D238" s="156"/>
      <c r="E238" s="156"/>
      <c r="F238" s="156"/>
      <c r="G238" s="177">
        <f t="shared" si="56"/>
        <v>0</v>
      </c>
      <c r="H238" s="176">
        <f t="shared" si="57"/>
        <v>0</v>
      </c>
      <c r="I238" s="157"/>
      <c r="J238" s="158"/>
      <c r="K238" s="159"/>
      <c r="L238" s="160"/>
      <c r="M238" s="161"/>
      <c r="N238" s="159"/>
      <c r="O238" s="157"/>
    </row>
    <row r="239" spans="1:15" s="155" customFormat="1" ht="14.25" x14ac:dyDescent="0.25">
      <c r="A239" s="154"/>
      <c r="B239" s="155">
        <v>3</v>
      </c>
      <c r="C239" s="155" t="s">
        <v>1107</v>
      </c>
      <c r="D239" s="156"/>
      <c r="E239" s="156"/>
      <c r="F239" s="156"/>
      <c r="G239" s="177">
        <f t="shared" si="56"/>
        <v>0</v>
      </c>
      <c r="H239" s="176">
        <f t="shared" si="57"/>
        <v>0</v>
      </c>
      <c r="I239" s="157"/>
      <c r="J239" s="158"/>
      <c r="K239" s="159"/>
      <c r="L239" s="160"/>
      <c r="M239" s="161"/>
      <c r="N239" s="159"/>
      <c r="O239" s="157"/>
    </row>
    <row r="240" spans="1:15" s="155" customFormat="1" ht="14.25" x14ac:dyDescent="0.25">
      <c r="A240" s="154"/>
      <c r="B240" s="155">
        <v>4</v>
      </c>
      <c r="C240" s="155" t="s">
        <v>1108</v>
      </c>
      <c r="D240" s="156"/>
      <c r="E240" s="156"/>
      <c r="F240" s="156"/>
      <c r="G240" s="177">
        <f t="shared" si="56"/>
        <v>0</v>
      </c>
      <c r="H240" s="176">
        <f t="shared" si="57"/>
        <v>0</v>
      </c>
      <c r="I240" s="157"/>
      <c r="J240" s="158"/>
      <c r="K240" s="159"/>
      <c r="L240" s="160"/>
      <c r="M240" s="161"/>
      <c r="N240" s="159"/>
      <c r="O240" s="157"/>
    </row>
    <row r="241" spans="1:15" s="155" customFormat="1" ht="14.25" x14ac:dyDescent="0.25">
      <c r="A241" s="154"/>
      <c r="B241" s="155">
        <v>5</v>
      </c>
      <c r="C241" s="155" t="s">
        <v>1109</v>
      </c>
      <c r="D241" s="156"/>
      <c r="E241" s="156"/>
      <c r="F241" s="156"/>
      <c r="G241" s="177">
        <f t="shared" si="56"/>
        <v>0</v>
      </c>
      <c r="H241" s="176">
        <f t="shared" si="57"/>
        <v>0</v>
      </c>
      <c r="I241" s="157"/>
      <c r="J241" s="158"/>
      <c r="K241" s="159"/>
      <c r="L241" s="160"/>
      <c r="M241" s="161"/>
      <c r="N241" s="159"/>
      <c r="O241" s="157"/>
    </row>
    <row r="242" spans="1:15" s="155" customFormat="1" ht="14.25" x14ac:dyDescent="0.25">
      <c r="A242" s="154"/>
      <c r="B242" s="155">
        <v>6</v>
      </c>
      <c r="C242" s="155" t="s">
        <v>1110</v>
      </c>
      <c r="D242" s="156"/>
      <c r="E242" s="156"/>
      <c r="F242" s="156"/>
      <c r="G242" s="177">
        <f t="shared" si="56"/>
        <v>0</v>
      </c>
      <c r="H242" s="176">
        <f t="shared" si="57"/>
        <v>0</v>
      </c>
      <c r="I242" s="157"/>
      <c r="J242" s="158"/>
      <c r="K242" s="159"/>
      <c r="L242" s="160"/>
      <c r="M242" s="161"/>
      <c r="N242" s="159"/>
      <c r="O242" s="157"/>
    </row>
    <row r="243" spans="1:15" s="155" customFormat="1" ht="14.25" x14ac:dyDescent="0.25">
      <c r="A243" s="154"/>
      <c r="B243" s="155">
        <v>7</v>
      </c>
      <c r="C243" s="155" t="s">
        <v>1111</v>
      </c>
      <c r="D243" s="156"/>
      <c r="E243" s="156"/>
      <c r="F243" s="156"/>
      <c r="G243" s="177">
        <f t="shared" si="56"/>
        <v>0</v>
      </c>
      <c r="H243" s="176">
        <f t="shared" si="57"/>
        <v>0</v>
      </c>
      <c r="I243" s="157"/>
      <c r="J243" s="158"/>
      <c r="K243" s="159"/>
      <c r="L243" s="160"/>
      <c r="M243" s="161"/>
      <c r="N243" s="159"/>
      <c r="O243" s="157"/>
    </row>
    <row r="244" spans="1:15" s="155" customFormat="1" ht="14.25" x14ac:dyDescent="0.25">
      <c r="A244" s="154"/>
      <c r="B244" s="155">
        <v>8</v>
      </c>
      <c r="C244" s="155" t="s">
        <v>1112</v>
      </c>
      <c r="D244" s="156"/>
      <c r="E244" s="156"/>
      <c r="F244" s="156"/>
      <c r="G244" s="177">
        <f t="shared" si="56"/>
        <v>0</v>
      </c>
      <c r="H244" s="176">
        <f t="shared" si="57"/>
        <v>0</v>
      </c>
      <c r="I244" s="157"/>
      <c r="J244" s="158"/>
      <c r="K244" s="159"/>
      <c r="L244" s="160"/>
      <c r="M244" s="161"/>
      <c r="N244" s="159"/>
      <c r="O244" s="157"/>
    </row>
    <row r="245" spans="1:15" s="155" customFormat="1" ht="14.25" x14ac:dyDescent="0.25">
      <c r="A245" s="154"/>
      <c r="B245" s="155">
        <v>9</v>
      </c>
      <c r="C245" s="155" t="s">
        <v>1114</v>
      </c>
      <c r="D245" s="156"/>
      <c r="E245" s="156"/>
      <c r="F245" s="156"/>
      <c r="G245" s="177">
        <f t="shared" si="56"/>
        <v>0</v>
      </c>
      <c r="H245" s="176">
        <f t="shared" si="57"/>
        <v>0</v>
      </c>
      <c r="I245" s="157"/>
      <c r="J245" s="158"/>
      <c r="K245" s="159"/>
      <c r="L245" s="160"/>
      <c r="M245" s="161"/>
      <c r="N245" s="159"/>
      <c r="O245" s="157"/>
    </row>
    <row r="246" spans="1:15" s="155" customFormat="1" ht="14.25" x14ac:dyDescent="0.25">
      <c r="A246" s="154"/>
      <c r="B246" s="155">
        <v>10</v>
      </c>
      <c r="C246" s="155" t="s">
        <v>1113</v>
      </c>
      <c r="D246" s="156"/>
      <c r="E246" s="156"/>
      <c r="F246" s="156"/>
      <c r="G246" s="177">
        <f t="shared" si="56"/>
        <v>0</v>
      </c>
      <c r="H246" s="176">
        <f t="shared" si="57"/>
        <v>0</v>
      </c>
      <c r="I246" s="157"/>
      <c r="J246" s="158"/>
      <c r="K246" s="159"/>
      <c r="L246" s="160"/>
      <c r="M246" s="161"/>
      <c r="N246" s="159"/>
      <c r="O246" s="157"/>
    </row>
    <row r="247" spans="1:15" s="155" customFormat="1" ht="14.25" x14ac:dyDescent="0.25">
      <c r="A247" s="154"/>
      <c r="B247" s="155">
        <v>11</v>
      </c>
      <c r="C247" s="155" t="s">
        <v>1115</v>
      </c>
      <c r="D247" s="156"/>
      <c r="E247" s="156"/>
      <c r="F247" s="156"/>
      <c r="G247" s="177">
        <f t="shared" si="56"/>
        <v>0</v>
      </c>
      <c r="H247" s="176">
        <f t="shared" si="57"/>
        <v>0</v>
      </c>
      <c r="I247" s="157"/>
      <c r="J247" s="158"/>
      <c r="K247" s="159"/>
      <c r="L247" s="160"/>
      <c r="M247" s="161"/>
      <c r="N247" s="159"/>
      <c r="O247" s="157"/>
    </row>
    <row r="248" spans="1:15" s="155" customFormat="1" ht="14.25" x14ac:dyDescent="0.25">
      <c r="A248" s="154"/>
      <c r="B248" s="155">
        <v>12</v>
      </c>
      <c r="C248" s="155" t="s">
        <v>1116</v>
      </c>
      <c r="D248" s="156"/>
      <c r="E248" s="156"/>
      <c r="F248" s="156"/>
      <c r="G248" s="177">
        <f t="shared" si="56"/>
        <v>0</v>
      </c>
      <c r="H248" s="176">
        <f t="shared" si="57"/>
        <v>0</v>
      </c>
      <c r="I248" s="157"/>
      <c r="J248" s="158"/>
      <c r="K248" s="159"/>
      <c r="L248" s="160"/>
      <c r="M248" s="161"/>
      <c r="N248" s="159"/>
      <c r="O248" s="157"/>
    </row>
    <row r="249" spans="1:15" s="155" customFormat="1" ht="14.25" x14ac:dyDescent="0.25">
      <c r="A249" s="154"/>
      <c r="B249" s="155">
        <v>13</v>
      </c>
      <c r="C249" s="155" t="s">
        <v>1117</v>
      </c>
      <c r="D249" s="156"/>
      <c r="E249" s="156"/>
      <c r="F249" s="156"/>
      <c r="G249" s="177">
        <f t="shared" si="56"/>
        <v>0</v>
      </c>
      <c r="H249" s="176">
        <f t="shared" si="57"/>
        <v>0</v>
      </c>
      <c r="I249" s="157"/>
      <c r="J249" s="158"/>
      <c r="K249" s="159"/>
      <c r="L249" s="160"/>
      <c r="M249" s="161"/>
      <c r="N249" s="159"/>
      <c r="O249" s="157"/>
    </row>
    <row r="250" spans="1:15" s="155" customFormat="1" ht="14.25" x14ac:dyDescent="0.25">
      <c r="A250" s="154"/>
      <c r="D250" s="156"/>
      <c r="E250" s="156"/>
      <c r="F250" s="156"/>
      <c r="G250" s="177"/>
      <c r="H250" s="176"/>
      <c r="I250" s="157"/>
      <c r="J250" s="158"/>
      <c r="K250" s="159"/>
      <c r="L250" s="160"/>
      <c r="M250" s="161"/>
      <c r="N250" s="159"/>
      <c r="O250" s="157"/>
    </row>
    <row r="251" spans="1:15" s="155" customFormat="1" ht="14.25" x14ac:dyDescent="0.25">
      <c r="A251" s="154"/>
      <c r="D251" s="156"/>
      <c r="E251" s="156"/>
      <c r="F251" s="156"/>
      <c r="G251" s="177"/>
      <c r="H251" s="176"/>
      <c r="I251" s="157"/>
      <c r="J251" s="158"/>
      <c r="K251" s="159"/>
      <c r="L251" s="160"/>
      <c r="M251" s="161"/>
      <c r="N251" s="159"/>
      <c r="O251" s="157"/>
    </row>
    <row r="252" spans="1:15" s="155" customFormat="1" ht="14.25" x14ac:dyDescent="0.25">
      <c r="A252" s="154"/>
      <c r="D252" s="156"/>
      <c r="E252" s="156"/>
      <c r="F252" s="156"/>
      <c r="G252" s="177"/>
      <c r="H252" s="176"/>
      <c r="I252" s="157"/>
      <c r="J252" s="158"/>
      <c r="K252" s="159"/>
      <c r="L252" s="160"/>
      <c r="M252" s="161"/>
      <c r="N252" s="159"/>
      <c r="O252" s="157"/>
    </row>
    <row r="253" spans="1:15" s="155" customFormat="1" ht="14.25" x14ac:dyDescent="0.25">
      <c r="A253" s="154"/>
      <c r="D253" s="156"/>
      <c r="E253" s="156"/>
      <c r="F253" s="156"/>
      <c r="G253" s="177"/>
      <c r="H253" s="176"/>
      <c r="I253" s="157"/>
      <c r="J253" s="158"/>
      <c r="K253" s="159"/>
      <c r="L253" s="160"/>
      <c r="M253" s="161"/>
      <c r="N253" s="159"/>
      <c r="O253" s="157"/>
    </row>
    <row r="254" spans="1:15" s="155" customFormat="1" ht="14.25" x14ac:dyDescent="0.25">
      <c r="A254" s="154"/>
      <c r="D254" s="156"/>
      <c r="E254" s="156"/>
      <c r="F254" s="156"/>
      <c r="G254" s="177"/>
      <c r="H254" s="176"/>
      <c r="I254" s="157"/>
      <c r="J254" s="158"/>
      <c r="K254" s="159"/>
      <c r="L254" s="160"/>
      <c r="M254" s="161"/>
      <c r="N254" s="159"/>
      <c r="O254" s="157"/>
    </row>
    <row r="255" spans="1:15" s="155" customFormat="1" ht="14.25" x14ac:dyDescent="0.25">
      <c r="A255" s="154"/>
      <c r="D255" s="156"/>
      <c r="E255" s="156"/>
      <c r="F255" s="156"/>
      <c r="G255" s="177"/>
      <c r="H255" s="176"/>
      <c r="I255" s="157"/>
      <c r="J255" s="158"/>
      <c r="K255" s="159"/>
      <c r="L255" s="160"/>
      <c r="M255" s="161"/>
      <c r="N255" s="159"/>
      <c r="O255" s="157"/>
    </row>
    <row r="256" spans="1:15" s="155" customFormat="1" ht="14.25" x14ac:dyDescent="0.25">
      <c r="A256" s="154"/>
      <c r="D256" s="156"/>
      <c r="E256" s="156"/>
      <c r="F256" s="156"/>
      <c r="G256" s="177"/>
      <c r="H256" s="176"/>
      <c r="I256" s="157"/>
      <c r="J256" s="158"/>
      <c r="K256" s="159"/>
      <c r="L256" s="160"/>
      <c r="M256" s="161"/>
      <c r="N256" s="159"/>
      <c r="O256" s="157"/>
    </row>
    <row r="257" spans="1:15" s="155" customFormat="1" ht="14.25" x14ac:dyDescent="0.25">
      <c r="A257" s="154"/>
      <c r="D257" s="156"/>
      <c r="E257" s="156"/>
      <c r="F257" s="156"/>
      <c r="G257" s="177"/>
      <c r="H257" s="176"/>
      <c r="I257" s="157"/>
      <c r="J257" s="158"/>
      <c r="K257" s="159"/>
      <c r="L257" s="160"/>
      <c r="M257" s="161"/>
      <c r="N257" s="159"/>
      <c r="O257" s="157"/>
    </row>
    <row r="258" spans="1:15" s="155" customFormat="1" ht="14.25" x14ac:dyDescent="0.25">
      <c r="A258" s="154"/>
      <c r="D258" s="156"/>
      <c r="E258" s="156"/>
      <c r="F258" s="156"/>
      <c r="G258" s="177"/>
      <c r="H258" s="176"/>
      <c r="I258" s="157"/>
      <c r="J258" s="158"/>
      <c r="K258" s="159"/>
      <c r="L258" s="160"/>
      <c r="M258" s="161"/>
      <c r="N258" s="159"/>
      <c r="O258" s="157"/>
    </row>
    <row r="259" spans="1:15" s="155" customFormat="1" ht="14.25" x14ac:dyDescent="0.25">
      <c r="A259" s="154"/>
      <c r="D259" s="156"/>
      <c r="E259" s="156"/>
      <c r="F259" s="156"/>
      <c r="G259" s="177"/>
      <c r="H259" s="176"/>
      <c r="I259" s="157"/>
      <c r="J259" s="158"/>
      <c r="K259" s="159"/>
      <c r="L259" s="160"/>
      <c r="M259" s="161"/>
      <c r="N259" s="159"/>
      <c r="O259" s="157"/>
    </row>
    <row r="260" spans="1:15" s="155" customFormat="1" ht="14.25" x14ac:dyDescent="0.25">
      <c r="A260" s="154"/>
      <c r="D260" s="156"/>
      <c r="E260" s="156"/>
      <c r="F260" s="156"/>
      <c r="G260" s="177"/>
      <c r="H260" s="176"/>
      <c r="I260" s="157"/>
      <c r="J260" s="158"/>
      <c r="K260" s="159"/>
      <c r="L260" s="160"/>
      <c r="M260" s="161"/>
      <c r="N260" s="159"/>
      <c r="O260" s="157"/>
    </row>
    <row r="261" spans="1:15" s="155" customFormat="1" ht="14.25" x14ac:dyDescent="0.25">
      <c r="A261" s="154"/>
      <c r="D261" s="156"/>
      <c r="E261" s="156"/>
      <c r="F261" s="156"/>
      <c r="G261" s="177"/>
      <c r="H261" s="176"/>
      <c r="I261" s="157"/>
      <c r="J261" s="158"/>
      <c r="K261" s="159"/>
      <c r="L261" s="160"/>
      <c r="M261" s="161"/>
      <c r="N261" s="159"/>
      <c r="O261" s="157"/>
    </row>
    <row r="262" spans="1:15" s="155" customFormat="1" ht="14.25" x14ac:dyDescent="0.25">
      <c r="A262" s="154"/>
      <c r="D262" s="156"/>
      <c r="E262" s="156"/>
      <c r="F262" s="156"/>
      <c r="G262" s="177"/>
      <c r="H262" s="176"/>
      <c r="I262" s="157"/>
      <c r="J262" s="158"/>
      <c r="K262" s="159"/>
      <c r="L262" s="160"/>
      <c r="M262" s="161"/>
      <c r="N262" s="159"/>
      <c r="O262" s="157"/>
    </row>
    <row r="263" spans="1:15" s="155" customFormat="1" ht="14.25" x14ac:dyDescent="0.25">
      <c r="A263" s="154"/>
      <c r="D263" s="156"/>
      <c r="E263" s="156"/>
      <c r="F263" s="156"/>
      <c r="G263" s="177"/>
      <c r="H263" s="176"/>
      <c r="I263" s="157"/>
      <c r="J263" s="158"/>
      <c r="K263" s="159"/>
      <c r="L263" s="160"/>
      <c r="M263" s="161"/>
      <c r="N263" s="159"/>
      <c r="O263" s="157"/>
    </row>
    <row r="264" spans="1:15" s="155" customFormat="1" ht="14.25" x14ac:dyDescent="0.25">
      <c r="A264" s="154"/>
      <c r="D264" s="156"/>
      <c r="E264" s="156"/>
      <c r="F264" s="156"/>
      <c r="G264" s="177"/>
      <c r="H264" s="176"/>
      <c r="I264" s="157"/>
      <c r="J264" s="158"/>
      <c r="K264" s="159"/>
      <c r="L264" s="160"/>
      <c r="M264" s="161"/>
      <c r="N264" s="159"/>
      <c r="O264" s="157"/>
    </row>
    <row r="265" spans="1:15" s="155" customFormat="1" ht="14.25" x14ac:dyDescent="0.25">
      <c r="A265" s="154"/>
      <c r="D265" s="156"/>
      <c r="E265" s="156"/>
      <c r="F265" s="156"/>
      <c r="G265" s="177"/>
      <c r="H265" s="176"/>
      <c r="I265" s="157"/>
      <c r="J265" s="158"/>
      <c r="K265" s="159"/>
      <c r="L265" s="160"/>
      <c r="M265" s="161"/>
      <c r="N265" s="159"/>
      <c r="O265" s="157"/>
    </row>
    <row r="266" spans="1:15" s="155" customFormat="1" ht="14.25" x14ac:dyDescent="0.25">
      <c r="A266" s="154"/>
      <c r="D266" s="156"/>
      <c r="E266" s="156"/>
      <c r="F266" s="156"/>
      <c r="G266" s="177"/>
      <c r="H266" s="176"/>
      <c r="I266" s="157"/>
      <c r="J266" s="158"/>
      <c r="K266" s="159"/>
      <c r="L266" s="160"/>
      <c r="M266" s="161"/>
      <c r="N266" s="159"/>
      <c r="O266" s="157"/>
    </row>
    <row r="267" spans="1:15" s="155" customFormat="1" ht="14.25" x14ac:dyDescent="0.25">
      <c r="A267" s="154"/>
      <c r="D267" s="156"/>
      <c r="E267" s="156"/>
      <c r="F267" s="156"/>
      <c r="G267" s="177"/>
      <c r="H267" s="176"/>
      <c r="I267" s="157"/>
      <c r="J267" s="158"/>
      <c r="K267" s="159"/>
      <c r="L267" s="160"/>
      <c r="M267" s="161"/>
      <c r="N267" s="159"/>
      <c r="O267" s="157"/>
    </row>
    <row r="268" spans="1:15" s="155" customFormat="1" ht="14.25" x14ac:dyDescent="0.25">
      <c r="A268" s="154"/>
      <c r="D268" s="156"/>
      <c r="E268" s="156"/>
      <c r="F268" s="156"/>
      <c r="G268" s="177"/>
      <c r="H268" s="176"/>
      <c r="I268" s="157"/>
      <c r="J268" s="158"/>
      <c r="K268" s="159"/>
      <c r="L268" s="160"/>
      <c r="M268" s="161"/>
      <c r="N268" s="159"/>
      <c r="O268" s="157"/>
    </row>
    <row r="269" spans="1:15" s="155" customFormat="1" ht="14.25" x14ac:dyDescent="0.25">
      <c r="A269" s="154"/>
      <c r="D269" s="156"/>
      <c r="E269" s="156"/>
      <c r="F269" s="156"/>
      <c r="G269" s="177"/>
      <c r="H269" s="176"/>
      <c r="I269" s="157"/>
      <c r="J269" s="158"/>
      <c r="K269" s="159"/>
      <c r="L269" s="160"/>
      <c r="M269" s="161"/>
      <c r="N269" s="159"/>
      <c r="O269" s="157"/>
    </row>
    <row r="270" spans="1:15" s="155" customFormat="1" ht="14.25" x14ac:dyDescent="0.25">
      <c r="A270" s="154"/>
      <c r="D270" s="156"/>
      <c r="E270" s="156"/>
      <c r="F270" s="156"/>
      <c r="G270" s="177"/>
      <c r="H270" s="176"/>
      <c r="I270" s="157"/>
      <c r="J270" s="158"/>
      <c r="K270" s="159"/>
      <c r="L270" s="160"/>
      <c r="M270" s="161"/>
      <c r="N270" s="159"/>
      <c r="O270" s="157"/>
    </row>
    <row r="271" spans="1:15" s="155" customFormat="1" ht="14.25" x14ac:dyDescent="0.25">
      <c r="A271" s="154"/>
      <c r="D271" s="156"/>
      <c r="E271" s="156"/>
      <c r="F271" s="156"/>
      <c r="G271" s="177"/>
      <c r="H271" s="176"/>
      <c r="I271" s="157"/>
      <c r="J271" s="158"/>
      <c r="K271" s="159"/>
      <c r="L271" s="160"/>
      <c r="M271" s="161"/>
      <c r="N271" s="159"/>
      <c r="O271" s="157"/>
    </row>
    <row r="272" spans="1:15" s="155" customFormat="1" ht="14.25" x14ac:dyDescent="0.25">
      <c r="A272" s="154"/>
      <c r="D272" s="156"/>
      <c r="E272" s="156"/>
      <c r="F272" s="156"/>
      <c r="G272" s="177"/>
      <c r="H272" s="176"/>
      <c r="I272" s="157"/>
      <c r="J272" s="158"/>
      <c r="K272" s="159"/>
      <c r="L272" s="160"/>
      <c r="M272" s="161"/>
      <c r="N272" s="159"/>
      <c r="O272" s="157"/>
    </row>
    <row r="273" spans="1:15" s="155" customFormat="1" ht="14.25" x14ac:dyDescent="0.25">
      <c r="A273" s="154"/>
      <c r="D273" s="156"/>
      <c r="E273" s="156"/>
      <c r="F273" s="156"/>
      <c r="G273" s="177"/>
      <c r="H273" s="176"/>
      <c r="I273" s="157"/>
      <c r="J273" s="158"/>
      <c r="K273" s="159"/>
      <c r="L273" s="160"/>
      <c r="M273" s="161"/>
      <c r="N273" s="159"/>
      <c r="O273" s="157"/>
    </row>
    <row r="274" spans="1:15" s="155" customFormat="1" ht="14.25" x14ac:dyDescent="0.25">
      <c r="A274" s="154"/>
      <c r="D274" s="156"/>
      <c r="E274" s="156"/>
      <c r="F274" s="156"/>
      <c r="G274" s="177"/>
      <c r="H274" s="176"/>
      <c r="I274" s="157"/>
      <c r="J274" s="158"/>
      <c r="K274" s="159"/>
      <c r="L274" s="160"/>
      <c r="M274" s="161"/>
      <c r="N274" s="159"/>
      <c r="O274" s="157"/>
    </row>
    <row r="275" spans="1:15" s="181" customFormat="1" ht="28.5" customHeight="1" x14ac:dyDescent="0.2">
      <c r="A275" s="179"/>
      <c r="B275" s="179"/>
      <c r="C275" s="179"/>
      <c r="D275" s="179"/>
      <c r="E275" s="179"/>
      <c r="F275" s="180" t="s">
        <v>147</v>
      </c>
      <c r="G275" s="179">
        <f>SUM(G234:G274)</f>
        <v>0</v>
      </c>
      <c r="H275" s="180">
        <f>SUM(H234:H274)</f>
        <v>0</v>
      </c>
      <c r="I275" s="179"/>
    </row>
    <row r="276" spans="1:15" s="155" customFormat="1" ht="14.25" x14ac:dyDescent="0.25">
      <c r="A276" s="154"/>
      <c r="D276" s="156"/>
      <c r="E276" s="156"/>
      <c r="F276" s="156"/>
      <c r="G276" s="177"/>
      <c r="H276" s="174"/>
      <c r="I276" s="157"/>
      <c r="J276" s="158"/>
      <c r="K276" s="159"/>
      <c r="L276" s="160"/>
      <c r="M276" s="161"/>
      <c r="N276" s="159"/>
      <c r="O276" s="157"/>
    </row>
    <row r="277" spans="1:15" s="155" customFormat="1" ht="14.25" x14ac:dyDescent="0.25">
      <c r="A277" s="154"/>
      <c r="B277" s="163" t="s">
        <v>281</v>
      </c>
      <c r="D277" s="156"/>
      <c r="E277" s="156"/>
      <c r="F277" s="156"/>
      <c r="G277" s="177"/>
      <c r="H277" s="174"/>
      <c r="I277" s="157"/>
      <c r="J277" s="158"/>
      <c r="K277" s="159"/>
      <c r="L277" s="160"/>
      <c r="M277" s="161"/>
      <c r="N277" s="159"/>
      <c r="O277" s="157"/>
    </row>
    <row r="278" spans="1:15" s="155" customFormat="1" ht="14.25" x14ac:dyDescent="0.25">
      <c r="A278" s="154"/>
      <c r="D278" s="156"/>
      <c r="E278" s="156"/>
      <c r="F278" s="156"/>
      <c r="G278" s="177"/>
      <c r="H278" s="174"/>
      <c r="I278" s="157"/>
      <c r="J278" s="158"/>
      <c r="K278" s="159"/>
      <c r="L278" s="160"/>
      <c r="M278" s="161"/>
      <c r="N278" s="159"/>
      <c r="O278" s="157"/>
    </row>
    <row r="279" spans="1:15" s="155" customFormat="1" ht="14.25" x14ac:dyDescent="0.25">
      <c r="A279" s="154"/>
      <c r="C279" s="155" t="s">
        <v>382</v>
      </c>
      <c r="D279" s="156"/>
      <c r="E279" s="156"/>
      <c r="F279" s="156"/>
      <c r="G279" s="177">
        <f>G56</f>
        <v>0</v>
      </c>
      <c r="H279" s="174">
        <f>H56</f>
        <v>0</v>
      </c>
      <c r="I279" s="157"/>
      <c r="J279" s="158"/>
      <c r="K279" s="159"/>
      <c r="L279" s="160"/>
      <c r="M279" s="161"/>
      <c r="N279" s="159"/>
      <c r="O279" s="157"/>
    </row>
    <row r="280" spans="1:15" s="155" customFormat="1" ht="14.25" x14ac:dyDescent="0.25">
      <c r="A280" s="154"/>
      <c r="D280" s="156"/>
      <c r="E280" s="156"/>
      <c r="F280" s="156"/>
      <c r="G280" s="177"/>
      <c r="H280" s="174"/>
      <c r="I280" s="157"/>
      <c r="J280" s="158"/>
      <c r="K280" s="159"/>
      <c r="L280" s="160"/>
      <c r="M280" s="161"/>
      <c r="N280" s="159"/>
      <c r="O280" s="157"/>
    </row>
    <row r="281" spans="1:15" s="155" customFormat="1" ht="14.25" x14ac:dyDescent="0.25">
      <c r="A281" s="154"/>
      <c r="C281" s="155" t="s">
        <v>383</v>
      </c>
      <c r="D281" s="156"/>
      <c r="E281" s="156"/>
      <c r="F281" s="156"/>
      <c r="G281" s="177">
        <f>G99</f>
        <v>0</v>
      </c>
      <c r="H281" s="174">
        <f>H99</f>
        <v>0</v>
      </c>
      <c r="I281" s="157"/>
      <c r="J281" s="158"/>
      <c r="K281" s="159"/>
      <c r="L281" s="160"/>
      <c r="M281" s="161"/>
      <c r="N281" s="159"/>
      <c r="O281" s="157"/>
    </row>
    <row r="282" spans="1:15" s="155" customFormat="1" ht="14.25" x14ac:dyDescent="0.25">
      <c r="A282" s="154"/>
      <c r="D282" s="156"/>
      <c r="E282" s="156"/>
      <c r="F282" s="156"/>
      <c r="G282" s="177"/>
      <c r="H282" s="174"/>
      <c r="I282" s="157"/>
      <c r="J282" s="158"/>
      <c r="K282" s="159"/>
      <c r="L282" s="160"/>
      <c r="M282" s="161"/>
      <c r="N282" s="159"/>
      <c r="O282" s="157"/>
    </row>
    <row r="283" spans="1:15" s="155" customFormat="1" ht="14.25" x14ac:dyDescent="0.25">
      <c r="A283" s="154"/>
      <c r="C283" s="155" t="s">
        <v>384</v>
      </c>
      <c r="D283" s="156"/>
      <c r="E283" s="156"/>
      <c r="F283" s="156"/>
      <c r="G283" s="177">
        <f>G145</f>
        <v>0</v>
      </c>
      <c r="H283" s="174">
        <f>H145</f>
        <v>0</v>
      </c>
      <c r="I283" s="157"/>
      <c r="J283" s="158"/>
      <c r="K283" s="159"/>
      <c r="L283" s="160"/>
      <c r="M283" s="161"/>
      <c r="N283" s="159"/>
      <c r="O283" s="157"/>
    </row>
    <row r="284" spans="1:15" s="155" customFormat="1" ht="14.25" x14ac:dyDescent="0.25">
      <c r="A284" s="154"/>
      <c r="D284" s="156"/>
      <c r="E284" s="156"/>
      <c r="F284" s="156"/>
      <c r="G284" s="177"/>
      <c r="H284" s="174"/>
      <c r="I284" s="157"/>
      <c r="J284" s="158"/>
      <c r="K284" s="159"/>
      <c r="L284" s="160"/>
      <c r="M284" s="161"/>
      <c r="N284" s="159"/>
      <c r="O284" s="157"/>
    </row>
    <row r="285" spans="1:15" s="155" customFormat="1" ht="14.25" x14ac:dyDescent="0.25">
      <c r="A285" s="154"/>
      <c r="C285" s="155" t="s">
        <v>385</v>
      </c>
      <c r="D285" s="156"/>
      <c r="E285" s="156"/>
      <c r="F285" s="156"/>
      <c r="G285" s="177">
        <f>G189</f>
        <v>0</v>
      </c>
      <c r="H285" s="174">
        <f>H189</f>
        <v>0</v>
      </c>
      <c r="I285" s="157"/>
      <c r="J285" s="158"/>
      <c r="K285" s="159"/>
      <c r="L285" s="160"/>
      <c r="M285" s="161"/>
      <c r="N285" s="159"/>
      <c r="O285" s="157"/>
    </row>
    <row r="286" spans="1:15" s="155" customFormat="1" ht="14.25" x14ac:dyDescent="0.25">
      <c r="A286" s="154"/>
      <c r="D286" s="156"/>
      <c r="E286" s="156"/>
      <c r="F286" s="156"/>
      <c r="G286" s="177"/>
      <c r="H286" s="174"/>
      <c r="I286" s="157"/>
      <c r="J286" s="158"/>
      <c r="K286" s="159"/>
      <c r="L286" s="160"/>
      <c r="M286" s="161"/>
      <c r="N286" s="159"/>
      <c r="O286" s="157"/>
    </row>
    <row r="287" spans="1:15" s="155" customFormat="1" ht="14.25" x14ac:dyDescent="0.25">
      <c r="A287" s="154"/>
      <c r="C287" s="155" t="s">
        <v>386</v>
      </c>
      <c r="D287" s="156"/>
      <c r="E287" s="156"/>
      <c r="F287" s="156"/>
      <c r="G287" s="177">
        <f>G232</f>
        <v>0</v>
      </c>
      <c r="H287" s="174">
        <f>H232</f>
        <v>0</v>
      </c>
      <c r="I287" s="157"/>
      <c r="J287" s="158"/>
      <c r="K287" s="159"/>
      <c r="L287" s="160"/>
      <c r="M287" s="161"/>
      <c r="N287" s="159"/>
      <c r="O287" s="157"/>
    </row>
    <row r="288" spans="1:15" s="155" customFormat="1" ht="14.25" x14ac:dyDescent="0.25">
      <c r="A288" s="154"/>
      <c r="D288" s="156"/>
      <c r="E288" s="156"/>
      <c r="F288" s="156"/>
      <c r="G288" s="177"/>
      <c r="H288" s="174"/>
      <c r="I288" s="157"/>
      <c r="J288" s="158"/>
      <c r="K288" s="159"/>
      <c r="L288" s="160"/>
      <c r="M288" s="161"/>
      <c r="N288" s="159"/>
      <c r="O288" s="157"/>
    </row>
    <row r="289" spans="1:15" s="155" customFormat="1" ht="14.25" x14ac:dyDescent="0.25">
      <c r="A289" s="154"/>
      <c r="C289" s="155" t="s">
        <v>1118</v>
      </c>
      <c r="D289" s="156"/>
      <c r="E289" s="156"/>
      <c r="F289" s="156"/>
      <c r="G289" s="177">
        <f>G275</f>
        <v>0</v>
      </c>
      <c r="H289" s="174">
        <f>H275</f>
        <v>0</v>
      </c>
      <c r="I289" s="157"/>
      <c r="J289" s="158"/>
      <c r="K289" s="159"/>
      <c r="L289" s="160"/>
      <c r="M289" s="161"/>
      <c r="N289" s="159"/>
      <c r="O289" s="157"/>
    </row>
    <row r="290" spans="1:15" s="155" customFormat="1" ht="14.25" x14ac:dyDescent="0.25">
      <c r="A290" s="154"/>
      <c r="D290" s="156"/>
      <c r="E290" s="156"/>
      <c r="F290" s="156"/>
      <c r="G290" s="177"/>
      <c r="H290" s="174"/>
      <c r="I290" s="157"/>
      <c r="J290" s="158"/>
      <c r="K290" s="159"/>
      <c r="L290" s="160"/>
      <c r="M290" s="161"/>
      <c r="N290" s="159"/>
      <c r="O290" s="157"/>
    </row>
    <row r="291" spans="1:15" s="155" customFormat="1" ht="14.25" x14ac:dyDescent="0.25">
      <c r="A291" s="154"/>
      <c r="D291" s="156"/>
      <c r="E291" s="156"/>
      <c r="F291" s="156"/>
      <c r="G291" s="177"/>
      <c r="H291" s="174"/>
      <c r="I291" s="157"/>
      <c r="J291" s="158"/>
      <c r="K291" s="159"/>
      <c r="L291" s="160"/>
      <c r="M291" s="161"/>
      <c r="N291" s="159"/>
      <c r="O291" s="157"/>
    </row>
    <row r="292" spans="1:15" s="155" customFormat="1" ht="14.25" x14ac:dyDescent="0.25">
      <c r="A292" s="154"/>
      <c r="D292" s="156"/>
      <c r="E292" s="156"/>
      <c r="F292" s="156"/>
      <c r="G292" s="177"/>
      <c r="H292" s="174"/>
      <c r="I292" s="157"/>
      <c r="J292" s="158"/>
      <c r="K292" s="159"/>
      <c r="L292" s="160"/>
      <c r="M292" s="161"/>
      <c r="N292" s="159"/>
      <c r="O292" s="157"/>
    </row>
    <row r="293" spans="1:15" s="155" customFormat="1" ht="14.25" x14ac:dyDescent="0.25">
      <c r="A293" s="154"/>
      <c r="D293" s="156"/>
      <c r="E293" s="156"/>
      <c r="F293" s="156"/>
      <c r="G293" s="177"/>
      <c r="H293" s="174"/>
      <c r="I293" s="157"/>
      <c r="J293" s="158"/>
      <c r="K293" s="159"/>
      <c r="L293" s="160"/>
      <c r="M293" s="161"/>
      <c r="N293" s="159"/>
      <c r="O293" s="157"/>
    </row>
    <row r="294" spans="1:15" s="155" customFormat="1" ht="14.25" x14ac:dyDescent="0.25">
      <c r="A294" s="154"/>
      <c r="D294" s="156"/>
      <c r="E294" s="156"/>
      <c r="F294" s="156"/>
      <c r="G294" s="177"/>
      <c r="H294" s="174"/>
      <c r="I294" s="157"/>
      <c r="J294" s="158"/>
      <c r="K294" s="159"/>
      <c r="L294" s="160"/>
      <c r="M294" s="161"/>
      <c r="N294" s="159"/>
      <c r="O294" s="157"/>
    </row>
    <row r="295" spans="1:15" s="155" customFormat="1" ht="14.25" x14ac:dyDescent="0.25">
      <c r="A295" s="154"/>
      <c r="D295" s="156"/>
      <c r="E295" s="156"/>
      <c r="F295" s="156"/>
      <c r="G295" s="177"/>
      <c r="H295" s="174"/>
      <c r="I295" s="157"/>
      <c r="J295" s="158"/>
      <c r="K295" s="159"/>
      <c r="L295" s="160"/>
      <c r="M295" s="161"/>
      <c r="N295" s="159"/>
      <c r="O295" s="157"/>
    </row>
    <row r="296" spans="1:15" s="155" customFormat="1" ht="14.25" x14ac:dyDescent="0.25">
      <c r="A296" s="154"/>
      <c r="D296" s="156"/>
      <c r="E296" s="156"/>
      <c r="F296" s="156"/>
      <c r="G296" s="177"/>
      <c r="H296" s="174"/>
      <c r="I296" s="157"/>
      <c r="J296" s="158"/>
      <c r="K296" s="159"/>
      <c r="L296" s="160"/>
      <c r="M296" s="161"/>
      <c r="N296" s="159"/>
      <c r="O296" s="157"/>
    </row>
    <row r="297" spans="1:15" s="155" customFormat="1" ht="14.25" x14ac:dyDescent="0.25">
      <c r="A297" s="154"/>
      <c r="D297" s="156"/>
      <c r="E297" s="156"/>
      <c r="F297" s="156"/>
      <c r="G297" s="177"/>
      <c r="H297" s="174"/>
      <c r="I297" s="157"/>
      <c r="J297" s="158"/>
      <c r="K297" s="159"/>
      <c r="L297" s="160"/>
      <c r="M297" s="161"/>
      <c r="N297" s="159"/>
      <c r="O297" s="157"/>
    </row>
    <row r="298" spans="1:15" s="155" customFormat="1" ht="14.25" x14ac:dyDescent="0.25">
      <c r="A298" s="154"/>
      <c r="D298" s="156"/>
      <c r="E298" s="156"/>
      <c r="F298" s="156"/>
      <c r="G298" s="177"/>
      <c r="H298" s="174"/>
      <c r="I298" s="157"/>
      <c r="J298" s="158"/>
      <c r="K298" s="159"/>
      <c r="L298" s="160"/>
      <c r="M298" s="161"/>
      <c r="N298" s="159"/>
      <c r="O298" s="157"/>
    </row>
    <row r="299" spans="1:15" s="155" customFormat="1" ht="14.25" x14ac:dyDescent="0.25">
      <c r="A299" s="154"/>
      <c r="D299" s="156"/>
      <c r="E299" s="156"/>
      <c r="F299" s="156"/>
      <c r="G299" s="177"/>
      <c r="H299" s="174"/>
      <c r="I299" s="157"/>
      <c r="J299" s="158"/>
      <c r="K299" s="159"/>
      <c r="L299" s="160"/>
      <c r="M299" s="161"/>
      <c r="N299" s="159"/>
      <c r="O299" s="157"/>
    </row>
    <row r="300" spans="1:15" s="155" customFormat="1" ht="14.25" x14ac:dyDescent="0.25">
      <c r="A300" s="154"/>
      <c r="D300" s="156"/>
      <c r="E300" s="156"/>
      <c r="F300" s="156"/>
      <c r="G300" s="177"/>
      <c r="H300" s="174"/>
      <c r="I300" s="157"/>
      <c r="J300" s="158"/>
      <c r="K300" s="159"/>
      <c r="L300" s="160"/>
      <c r="M300" s="161"/>
      <c r="N300" s="159"/>
      <c r="O300" s="157"/>
    </row>
    <row r="301" spans="1:15" s="155" customFormat="1" ht="14.25" x14ac:dyDescent="0.25">
      <c r="A301" s="154"/>
      <c r="D301" s="156"/>
      <c r="E301" s="156"/>
      <c r="F301" s="156"/>
      <c r="G301" s="177"/>
      <c r="H301" s="174"/>
      <c r="I301" s="157"/>
      <c r="J301" s="158"/>
      <c r="K301" s="159"/>
      <c r="L301" s="160"/>
      <c r="M301" s="161"/>
      <c r="N301" s="159"/>
      <c r="O301" s="157"/>
    </row>
    <row r="302" spans="1:15" s="155" customFormat="1" ht="14.25" x14ac:dyDescent="0.25">
      <c r="A302" s="154"/>
      <c r="D302" s="156"/>
      <c r="E302" s="156"/>
      <c r="F302" s="156"/>
      <c r="G302" s="177"/>
      <c r="H302" s="174"/>
      <c r="I302" s="157"/>
      <c r="J302" s="158"/>
      <c r="K302" s="159"/>
      <c r="L302" s="160"/>
      <c r="M302" s="161"/>
      <c r="N302" s="159"/>
      <c r="O302" s="157"/>
    </row>
    <row r="303" spans="1:15" s="155" customFormat="1" ht="14.25" x14ac:dyDescent="0.25">
      <c r="A303" s="154"/>
      <c r="D303" s="156"/>
      <c r="E303" s="156"/>
      <c r="F303" s="156"/>
      <c r="G303" s="177"/>
      <c r="H303" s="174"/>
      <c r="I303" s="157"/>
      <c r="J303" s="158"/>
      <c r="K303" s="159"/>
      <c r="L303" s="160"/>
      <c r="M303" s="161"/>
      <c r="N303" s="159"/>
      <c r="O303" s="157"/>
    </row>
    <row r="304" spans="1:15" s="155" customFormat="1" ht="14.25" x14ac:dyDescent="0.25">
      <c r="A304" s="154"/>
      <c r="D304" s="156"/>
      <c r="E304" s="156"/>
      <c r="F304" s="156"/>
      <c r="G304" s="177"/>
      <c r="H304" s="174"/>
      <c r="I304" s="157"/>
      <c r="J304" s="158"/>
      <c r="K304" s="159"/>
      <c r="L304" s="160"/>
      <c r="M304" s="161"/>
      <c r="N304" s="159"/>
      <c r="O304" s="157"/>
    </row>
    <row r="305" spans="1:15" s="155" customFormat="1" ht="14.25" x14ac:dyDescent="0.25">
      <c r="A305" s="154"/>
      <c r="D305" s="156"/>
      <c r="E305" s="156"/>
      <c r="F305" s="156"/>
      <c r="G305" s="177"/>
      <c r="H305" s="174"/>
      <c r="I305" s="157"/>
      <c r="J305" s="158"/>
      <c r="K305" s="159"/>
      <c r="L305" s="160"/>
      <c r="M305" s="161"/>
      <c r="N305" s="159"/>
      <c r="O305" s="157"/>
    </row>
    <row r="306" spans="1:15" s="155" customFormat="1" ht="14.25" x14ac:dyDescent="0.25">
      <c r="A306" s="154"/>
      <c r="D306" s="156"/>
      <c r="E306" s="156"/>
      <c r="F306" s="156"/>
      <c r="G306" s="177"/>
      <c r="H306" s="174"/>
      <c r="I306" s="157"/>
      <c r="J306" s="158"/>
      <c r="K306" s="159"/>
      <c r="L306" s="160"/>
      <c r="M306" s="161"/>
      <c r="N306" s="159"/>
      <c r="O306" s="157"/>
    </row>
    <row r="307" spans="1:15" s="155" customFormat="1" ht="14.25" x14ac:dyDescent="0.25">
      <c r="A307" s="154"/>
      <c r="D307" s="156"/>
      <c r="E307" s="156"/>
      <c r="F307" s="156"/>
      <c r="G307" s="177"/>
      <c r="H307" s="174"/>
      <c r="I307" s="157"/>
      <c r="J307" s="158"/>
      <c r="K307" s="159"/>
      <c r="L307" s="160"/>
      <c r="M307" s="161"/>
      <c r="N307" s="159"/>
      <c r="O307" s="157"/>
    </row>
    <row r="308" spans="1:15" s="155" customFormat="1" ht="14.25" x14ac:dyDescent="0.25">
      <c r="A308" s="154"/>
      <c r="D308" s="156"/>
      <c r="E308" s="156"/>
      <c r="F308" s="156"/>
      <c r="G308" s="177"/>
      <c r="H308" s="174"/>
      <c r="I308" s="157"/>
      <c r="J308" s="158"/>
      <c r="K308" s="159"/>
      <c r="L308" s="160"/>
      <c r="M308" s="161"/>
      <c r="N308" s="159"/>
      <c r="O308" s="157"/>
    </row>
    <row r="309" spans="1:15" s="155" customFormat="1" ht="14.25" x14ac:dyDescent="0.25">
      <c r="A309" s="154"/>
      <c r="D309" s="156"/>
      <c r="E309" s="156"/>
      <c r="F309" s="156"/>
      <c r="G309" s="177"/>
      <c r="H309" s="174"/>
      <c r="I309" s="157"/>
      <c r="J309" s="158"/>
      <c r="K309" s="159"/>
      <c r="L309" s="160"/>
      <c r="M309" s="161"/>
      <c r="N309" s="159"/>
      <c r="O309" s="157"/>
    </row>
    <row r="310" spans="1:15" s="155" customFormat="1" ht="14.25" x14ac:dyDescent="0.25">
      <c r="A310" s="154"/>
      <c r="D310" s="156"/>
      <c r="E310" s="156"/>
      <c r="F310" s="156"/>
      <c r="G310" s="177"/>
      <c r="H310" s="174"/>
      <c r="I310" s="157"/>
      <c r="J310" s="158"/>
      <c r="K310" s="159"/>
      <c r="L310" s="160"/>
      <c r="M310" s="161"/>
      <c r="N310" s="159"/>
      <c r="O310" s="157"/>
    </row>
    <row r="311" spans="1:15" s="155" customFormat="1" ht="14.25" x14ac:dyDescent="0.25">
      <c r="A311" s="154"/>
      <c r="D311" s="156"/>
      <c r="E311" s="156"/>
      <c r="F311" s="156"/>
      <c r="G311" s="177"/>
      <c r="H311" s="174"/>
      <c r="I311" s="157"/>
      <c r="J311" s="158"/>
      <c r="K311" s="159"/>
      <c r="L311" s="160"/>
      <c r="M311" s="161"/>
      <c r="N311" s="159"/>
      <c r="O311" s="157"/>
    </row>
    <row r="312" spans="1:15" s="155" customFormat="1" ht="14.25" x14ac:dyDescent="0.25">
      <c r="A312" s="154"/>
      <c r="D312" s="156"/>
      <c r="E312" s="156"/>
      <c r="F312" s="156"/>
      <c r="G312" s="177"/>
      <c r="H312" s="174"/>
      <c r="I312" s="157"/>
      <c r="J312" s="158"/>
      <c r="K312" s="159"/>
      <c r="L312" s="160"/>
      <c r="M312" s="161"/>
      <c r="N312" s="159"/>
      <c r="O312" s="157"/>
    </row>
    <row r="313" spans="1:15" s="155" customFormat="1" ht="14.25" x14ac:dyDescent="0.25">
      <c r="A313" s="154"/>
      <c r="D313" s="156"/>
      <c r="E313" s="156"/>
      <c r="F313" s="156"/>
      <c r="G313" s="177"/>
      <c r="H313" s="174"/>
      <c r="I313" s="157"/>
      <c r="J313" s="158"/>
      <c r="K313" s="159"/>
      <c r="L313" s="160"/>
      <c r="M313" s="161"/>
      <c r="N313" s="159"/>
      <c r="O313" s="157"/>
    </row>
    <row r="314" spans="1:15" s="167" customFormat="1" ht="25.5" customHeight="1" thickBot="1" x14ac:dyDescent="0.25">
      <c r="A314" s="166"/>
      <c r="D314" s="168"/>
      <c r="E314" s="168"/>
      <c r="F314" s="169" t="s">
        <v>65</v>
      </c>
      <c r="G314" s="175">
        <f>SUM(G277:G313)</f>
        <v>0</v>
      </c>
      <c r="H314" s="175">
        <f>SUM(H277:H313)</f>
        <v>0</v>
      </c>
      <c r="I314" s="170"/>
      <c r="J314" s="171">
        <f>SUM(J7:J313)</f>
        <v>0</v>
      </c>
      <c r="K314" s="171">
        <f t="shared" ref="K314:N314" si="58">SUM(K7:K313)</f>
        <v>0</v>
      </c>
      <c r="L314" s="172">
        <f t="shared" si="58"/>
        <v>0</v>
      </c>
      <c r="M314" s="173"/>
      <c r="N314" s="172">
        <f t="shared" si="58"/>
        <v>0</v>
      </c>
      <c r="O314" s="170"/>
    </row>
    <row r="315" spans="1:15" s="167" customFormat="1" ht="25.5" customHeight="1" thickTop="1" x14ac:dyDescent="0.2">
      <c r="A315" s="166"/>
      <c r="D315" s="168"/>
      <c r="E315" s="168"/>
      <c r="F315" s="168"/>
      <c r="G315" s="178" t="s">
        <v>65</v>
      </c>
      <c r="H315" s="174">
        <f>G314</f>
        <v>0</v>
      </c>
      <c r="I315" s="170"/>
      <c r="J315" s="170"/>
      <c r="K315" s="170"/>
      <c r="L315" s="172">
        <f>J314+K314+L314</f>
        <v>0</v>
      </c>
      <c r="M315" s="170"/>
      <c r="N315" s="170"/>
      <c r="O315" s="170"/>
    </row>
    <row r="316" spans="1:15" s="181" customFormat="1" ht="28.5" customHeight="1" x14ac:dyDescent="0.2">
      <c r="A316" s="179"/>
      <c r="B316" s="179"/>
      <c r="C316" s="179"/>
      <c r="D316" s="179"/>
      <c r="E316" s="179"/>
      <c r="F316" s="180"/>
      <c r="G316" s="180" t="s">
        <v>299</v>
      </c>
      <c r="H316" s="180">
        <f>H314+H315</f>
        <v>0</v>
      </c>
      <c r="I316" s="179"/>
      <c r="K316" s="181" t="s">
        <v>289</v>
      </c>
      <c r="L316" s="181" t="str">
        <f>+IF(G314=L315,"P","O")</f>
        <v>P</v>
      </c>
      <c r="N316" s="181" t="str">
        <f>+IF(H314=N314,"P","O")</f>
        <v>P</v>
      </c>
    </row>
  </sheetData>
  <mergeCells count="2">
    <mergeCell ref="J5:L5"/>
    <mergeCell ref="N5:N6"/>
  </mergeCells>
  <pageMargins left="0.59055118110236227" right="0.59055118110236227" top="0.51181102362204722" bottom="0.23622047244094491" header="0.39370078740157483" footer="0.19685039370078741"/>
  <pageSetup paperSize="9" orientation="portrait" useFirstPageNumber="1" r:id="rId1"/>
  <headerFooter>
    <oddHeader>&amp;R&amp;G</oddHeader>
    <oddFooter>&amp;C&amp;"Arial,Regular" &amp;K00833C1.3/&amp;K03+000&amp;P</oddFooter>
  </headerFooter>
  <rowBreaks count="5" manualBreakCount="5">
    <brk id="99" max="7" man="1"/>
    <brk id="145" max="7" man="1"/>
    <brk id="189" max="7" man="1"/>
    <brk id="232" max="7" man="1"/>
    <brk id="275" max="7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5222-FD28-466B-B883-D4ACD0646A79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Content!A55</f>
        <v>1. PRELIMINARIES/GENERAL CONDITIONS</v>
      </c>
      <c r="E2" s="598"/>
      <c r="F2" s="597" t="str">
        <f>Content!B59</f>
        <v>1.4 - Responsibility Matrix</v>
      </c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98"/>
  <sheetViews>
    <sheetView topLeftCell="A43" workbookViewId="0">
      <selection activeCell="E50" sqref="E50"/>
    </sheetView>
  </sheetViews>
  <sheetFormatPr defaultColWidth="9.140625" defaultRowHeight="12.75" x14ac:dyDescent="0.2"/>
  <cols>
    <col min="1" max="3" width="5.7109375" style="96" customWidth="1"/>
    <col min="4" max="4" width="44.85546875" style="96" customWidth="1"/>
    <col min="5" max="7" width="15.28515625" style="96" customWidth="1"/>
    <col min="8" max="8" width="93.28515625" style="96" customWidth="1"/>
    <col min="9" max="16384" width="9.140625" style="96"/>
  </cols>
  <sheetData>
    <row r="1" spans="1:15" s="148" customFormat="1" ht="21" customHeight="1" x14ac:dyDescent="0.2">
      <c r="A1" s="484" t="s">
        <v>1035</v>
      </c>
      <c r="B1" s="484"/>
      <c r="C1" s="484"/>
      <c r="D1" s="484"/>
    </row>
    <row r="2" spans="1:15" s="149" customFormat="1" ht="21" customHeight="1" x14ac:dyDescent="0.2">
      <c r="A2" s="485" t="str">
        <f>Setup!E6</f>
        <v>New Sports and Community Pavilion, Edmonds Park, Didcot</v>
      </c>
      <c r="B2" s="485"/>
      <c r="C2" s="485"/>
      <c r="D2" s="485"/>
      <c r="H2" s="394"/>
    </row>
    <row r="3" spans="1:15" s="149" customFormat="1" ht="21" customHeight="1" x14ac:dyDescent="0.2">
      <c r="A3" s="485"/>
      <c r="B3" s="485"/>
      <c r="C3" s="485"/>
      <c r="D3" s="485"/>
      <c r="H3" s="394"/>
    </row>
    <row r="4" spans="1:15" s="148" customFormat="1" ht="21" customHeight="1" x14ac:dyDescent="0.2">
      <c r="A4" s="484" t="s">
        <v>117</v>
      </c>
      <c r="B4" s="484"/>
      <c r="C4" s="484"/>
      <c r="D4" s="484"/>
    </row>
    <row r="5" spans="1:15" s="151" customFormat="1" ht="25.5" customHeight="1" x14ac:dyDescent="0.2">
      <c r="A5" s="492">
        <v>1.4</v>
      </c>
      <c r="B5" s="493" t="s">
        <v>392</v>
      </c>
      <c r="C5" s="493"/>
      <c r="D5" s="493"/>
      <c r="G5" s="152"/>
      <c r="I5" s="153"/>
      <c r="J5" s="599"/>
      <c r="K5" s="600"/>
      <c r="L5" s="601"/>
      <c r="M5" s="153"/>
      <c r="N5" s="22"/>
      <c r="O5" s="153"/>
    </row>
    <row r="6" spans="1:15" s="100" customFormat="1" ht="25.5" customHeight="1" x14ac:dyDescent="0.2">
      <c r="A6" s="494" t="s">
        <v>63</v>
      </c>
      <c r="B6" s="495" t="s">
        <v>64</v>
      </c>
      <c r="C6" s="495"/>
      <c r="D6" s="495"/>
      <c r="E6" s="97" t="s">
        <v>393</v>
      </c>
      <c r="F6" s="98" t="s">
        <v>394</v>
      </c>
      <c r="G6" s="98" t="s">
        <v>395</v>
      </c>
      <c r="H6" s="99" t="s">
        <v>396</v>
      </c>
    </row>
    <row r="7" spans="1:15" ht="19.5" x14ac:dyDescent="0.25">
      <c r="A7" s="154"/>
      <c r="B7" s="182"/>
      <c r="C7" s="156"/>
      <c r="D7" s="183"/>
      <c r="E7" s="105"/>
      <c r="F7" s="105"/>
      <c r="G7" s="106"/>
      <c r="H7" s="184"/>
    </row>
    <row r="8" spans="1:15" ht="12.75" customHeight="1" x14ac:dyDescent="0.25">
      <c r="A8" s="154"/>
      <c r="B8" s="185" t="s">
        <v>397</v>
      </c>
      <c r="C8" s="156"/>
      <c r="D8" s="183"/>
      <c r="E8" s="105"/>
      <c r="F8" s="105"/>
      <c r="G8" s="106"/>
      <c r="H8" s="184"/>
    </row>
    <row r="9" spans="1:15" ht="12.75" customHeight="1" x14ac:dyDescent="0.25">
      <c r="A9" s="154"/>
      <c r="B9" s="186" t="s">
        <v>398</v>
      </c>
      <c r="C9" s="156" t="s">
        <v>192</v>
      </c>
      <c r="D9" s="183"/>
      <c r="E9" s="105"/>
      <c r="F9" s="105" t="s">
        <v>302</v>
      </c>
      <c r="G9" s="106" t="s">
        <v>302</v>
      </c>
      <c r="H9" s="184"/>
    </row>
    <row r="10" spans="1:15" ht="12.75" customHeight="1" x14ac:dyDescent="0.25">
      <c r="A10" s="154"/>
      <c r="B10" s="186" t="s">
        <v>398</v>
      </c>
      <c r="C10" s="156" t="s">
        <v>399</v>
      </c>
      <c r="D10" s="183"/>
      <c r="E10" s="105"/>
      <c r="F10" s="105" t="s">
        <v>302</v>
      </c>
      <c r="G10" s="106" t="s">
        <v>302</v>
      </c>
      <c r="H10" s="184"/>
    </row>
    <row r="11" spans="1:15" ht="12.75" customHeight="1" x14ac:dyDescent="0.25">
      <c r="A11" s="154"/>
      <c r="B11" s="186" t="s">
        <v>398</v>
      </c>
      <c r="C11" s="156" t="s">
        <v>400</v>
      </c>
      <c r="D11" s="183"/>
      <c r="E11" s="105"/>
      <c r="F11" s="105" t="s">
        <v>302</v>
      </c>
      <c r="G11" s="106" t="s">
        <v>302</v>
      </c>
      <c r="H11" s="184"/>
    </row>
    <row r="12" spans="1:15" ht="12.75" customHeight="1" x14ac:dyDescent="0.25">
      <c r="A12" s="154"/>
      <c r="B12" s="186" t="s">
        <v>398</v>
      </c>
      <c r="C12" s="156" t="s">
        <v>401</v>
      </c>
      <c r="D12" s="183"/>
      <c r="E12" s="105"/>
      <c r="F12" s="105" t="s">
        <v>302</v>
      </c>
      <c r="G12" s="106" t="s">
        <v>302</v>
      </c>
      <c r="H12" s="184"/>
    </row>
    <row r="13" spans="1:15" ht="12.75" customHeight="1" x14ac:dyDescent="0.25">
      <c r="A13" s="154"/>
      <c r="B13" s="186" t="s">
        <v>398</v>
      </c>
      <c r="C13" s="156" t="s">
        <v>402</v>
      </c>
      <c r="D13" s="183"/>
      <c r="E13" s="105"/>
      <c r="F13" s="105" t="s">
        <v>302</v>
      </c>
      <c r="G13" s="106"/>
      <c r="H13" s="184"/>
    </row>
    <row r="14" spans="1:15" ht="12.75" customHeight="1" x14ac:dyDescent="0.25">
      <c r="A14" s="154"/>
      <c r="B14" s="186" t="s">
        <v>398</v>
      </c>
      <c r="C14" s="156" t="s">
        <v>403</v>
      </c>
      <c r="D14" s="183"/>
      <c r="E14" s="105"/>
      <c r="F14" s="105" t="s">
        <v>302</v>
      </c>
      <c r="G14" s="106" t="s">
        <v>302</v>
      </c>
      <c r="H14" s="184" t="s">
        <v>404</v>
      </c>
    </row>
    <row r="15" spans="1:15" ht="12.75" customHeight="1" x14ac:dyDescent="0.25">
      <c r="A15" s="154"/>
      <c r="B15" s="186" t="s">
        <v>398</v>
      </c>
      <c r="C15" s="156" t="s">
        <v>405</v>
      </c>
      <c r="D15" s="183"/>
      <c r="E15" s="105"/>
      <c r="F15" s="105" t="s">
        <v>302</v>
      </c>
      <c r="G15" s="106"/>
      <c r="H15" s="184"/>
    </row>
    <row r="16" spans="1:15" ht="12.75" customHeight="1" x14ac:dyDescent="0.25">
      <c r="A16" s="154"/>
      <c r="B16" s="182"/>
      <c r="C16" s="156"/>
      <c r="D16" s="183"/>
      <c r="E16" s="105"/>
      <c r="F16" s="105"/>
      <c r="G16" s="106"/>
      <c r="H16" s="184"/>
    </row>
    <row r="17" spans="1:8" ht="12.75" customHeight="1" x14ac:dyDescent="0.25">
      <c r="A17" s="154"/>
      <c r="B17" s="185" t="s">
        <v>406</v>
      </c>
      <c r="C17" s="156"/>
      <c r="D17" s="183"/>
      <c r="E17" s="105"/>
      <c r="F17" s="105"/>
      <c r="G17" s="106"/>
      <c r="H17" s="184"/>
    </row>
    <row r="18" spans="1:8" ht="12.75" customHeight="1" x14ac:dyDescent="0.25">
      <c r="A18" s="154"/>
      <c r="B18" s="186" t="s">
        <v>398</v>
      </c>
      <c r="C18" s="156" t="s">
        <v>407</v>
      </c>
      <c r="D18" s="183"/>
      <c r="E18" s="105"/>
      <c r="F18" s="105" t="s">
        <v>302</v>
      </c>
      <c r="G18" s="106"/>
      <c r="H18" s="184"/>
    </row>
    <row r="19" spans="1:8" ht="12.75" customHeight="1" x14ac:dyDescent="0.25">
      <c r="A19" s="154"/>
      <c r="B19" s="186" t="s">
        <v>398</v>
      </c>
      <c r="C19" s="156" t="s">
        <v>408</v>
      </c>
      <c r="D19" s="183"/>
      <c r="E19" s="105"/>
      <c r="F19" s="105" t="s">
        <v>302</v>
      </c>
      <c r="G19" s="106"/>
      <c r="H19" s="184"/>
    </row>
    <row r="20" spans="1:8" ht="12.75" customHeight="1" x14ac:dyDescent="0.25">
      <c r="A20" s="154"/>
      <c r="B20" s="186" t="s">
        <v>398</v>
      </c>
      <c r="C20" s="156" t="s">
        <v>409</v>
      </c>
      <c r="D20" s="183"/>
      <c r="E20" s="105"/>
      <c r="F20" s="105" t="s">
        <v>302</v>
      </c>
      <c r="G20" s="106" t="s">
        <v>302</v>
      </c>
      <c r="H20" s="184"/>
    </row>
    <row r="21" spans="1:8" ht="12.75" customHeight="1" x14ac:dyDescent="0.25">
      <c r="A21" s="154"/>
      <c r="B21" s="186" t="s">
        <v>398</v>
      </c>
      <c r="C21" s="156" t="s">
        <v>410</v>
      </c>
      <c r="D21" s="183"/>
      <c r="E21" s="105"/>
      <c r="F21" s="105" t="s">
        <v>302</v>
      </c>
      <c r="G21" s="106"/>
      <c r="H21" s="184"/>
    </row>
    <row r="22" spans="1:8" ht="12.75" customHeight="1" x14ac:dyDescent="0.25">
      <c r="A22" s="154"/>
      <c r="B22" s="186" t="s">
        <v>398</v>
      </c>
      <c r="C22" s="156" t="s">
        <v>411</v>
      </c>
      <c r="D22" s="183"/>
      <c r="E22" s="105"/>
      <c r="F22" s="105" t="s">
        <v>302</v>
      </c>
      <c r="G22" s="106"/>
      <c r="H22" s="184"/>
    </row>
    <row r="23" spans="1:8" ht="12.75" customHeight="1" x14ac:dyDescent="0.25">
      <c r="A23" s="154"/>
      <c r="B23" s="186" t="s">
        <v>398</v>
      </c>
      <c r="C23" s="156" t="s">
        <v>412</v>
      </c>
      <c r="D23" s="183"/>
      <c r="E23" s="105"/>
      <c r="F23" s="105" t="s">
        <v>302</v>
      </c>
      <c r="G23" s="106"/>
      <c r="H23" s="184"/>
    </row>
    <row r="24" spans="1:8" ht="12.75" customHeight="1" x14ac:dyDescent="0.25">
      <c r="A24" s="154"/>
      <c r="B24" s="186" t="s">
        <v>398</v>
      </c>
      <c r="C24" s="156" t="s">
        <v>413</v>
      </c>
      <c r="D24" s="183"/>
      <c r="E24" s="105"/>
      <c r="F24" s="105" t="s">
        <v>302</v>
      </c>
      <c r="G24" s="106"/>
      <c r="H24" s="184"/>
    </row>
    <row r="25" spans="1:8" ht="12.75" customHeight="1" x14ac:dyDescent="0.25">
      <c r="A25" s="154"/>
      <c r="B25" s="186" t="s">
        <v>398</v>
      </c>
      <c r="C25" s="156" t="s">
        <v>414</v>
      </c>
      <c r="D25" s="183"/>
      <c r="E25" s="105"/>
      <c r="F25" s="105" t="s">
        <v>302</v>
      </c>
      <c r="G25" s="106" t="s">
        <v>302</v>
      </c>
      <c r="H25" s="184"/>
    </row>
    <row r="26" spans="1:8" ht="12.75" customHeight="1" x14ac:dyDescent="0.25">
      <c r="A26" s="154"/>
      <c r="B26" s="182"/>
      <c r="C26" s="156"/>
      <c r="D26" s="183"/>
      <c r="E26" s="105"/>
      <c r="F26" s="105"/>
      <c r="G26" s="106"/>
      <c r="H26" s="184"/>
    </row>
    <row r="27" spans="1:8" ht="12.75" customHeight="1" x14ac:dyDescent="0.25">
      <c r="A27" s="154"/>
      <c r="B27" s="185" t="s">
        <v>415</v>
      </c>
      <c r="C27" s="156"/>
      <c r="D27" s="183"/>
      <c r="E27" s="105"/>
      <c r="F27" s="105"/>
      <c r="G27" s="106"/>
      <c r="H27" s="184"/>
    </row>
    <row r="28" spans="1:8" ht="12.6" customHeight="1" x14ac:dyDescent="0.25">
      <c r="A28" s="154"/>
      <c r="B28" s="186" t="s">
        <v>398</v>
      </c>
      <c r="C28" s="156" t="s">
        <v>416</v>
      </c>
      <c r="D28" s="183"/>
      <c r="E28" s="105"/>
      <c r="F28" s="105" t="s">
        <v>302</v>
      </c>
      <c r="G28" s="106"/>
      <c r="H28" s="184" t="s">
        <v>417</v>
      </c>
    </row>
    <row r="29" spans="1:8" ht="12.75" customHeight="1" x14ac:dyDescent="0.25">
      <c r="A29" s="154"/>
      <c r="B29" s="186" t="s">
        <v>398</v>
      </c>
      <c r="C29" s="156" t="s">
        <v>418</v>
      </c>
      <c r="D29" s="183"/>
      <c r="E29" s="105"/>
      <c r="F29" s="105" t="s">
        <v>302</v>
      </c>
      <c r="G29" s="106"/>
      <c r="H29" s="184"/>
    </row>
    <row r="30" spans="1:8" ht="12.75" customHeight="1" x14ac:dyDescent="0.25">
      <c r="A30" s="154"/>
      <c r="B30" s="186" t="s">
        <v>398</v>
      </c>
      <c r="C30" s="156" t="s">
        <v>419</v>
      </c>
      <c r="D30" s="183"/>
      <c r="E30" s="105"/>
      <c r="F30" s="105" t="s">
        <v>302</v>
      </c>
      <c r="G30" s="106"/>
      <c r="H30" s="184"/>
    </row>
    <row r="31" spans="1:8" ht="12.75" customHeight="1" x14ac:dyDescent="0.25">
      <c r="A31" s="154"/>
      <c r="B31" s="186" t="s">
        <v>398</v>
      </c>
      <c r="C31" s="156" t="s">
        <v>420</v>
      </c>
      <c r="D31" s="183"/>
      <c r="E31" s="105"/>
      <c r="F31" s="105" t="s">
        <v>302</v>
      </c>
      <c r="G31" s="106"/>
      <c r="H31" s="184"/>
    </row>
    <row r="32" spans="1:8" ht="12.75" customHeight="1" x14ac:dyDescent="0.25">
      <c r="A32" s="154"/>
      <c r="B32" s="186" t="s">
        <v>398</v>
      </c>
      <c r="C32" s="156" t="s">
        <v>421</v>
      </c>
      <c r="D32" s="183"/>
      <c r="E32" s="105"/>
      <c r="F32" s="105" t="s">
        <v>302</v>
      </c>
      <c r="G32" s="106"/>
      <c r="H32" s="184"/>
    </row>
    <row r="33" spans="1:8" ht="12.75" customHeight="1" x14ac:dyDescent="0.25">
      <c r="A33" s="154"/>
      <c r="B33" s="186" t="s">
        <v>398</v>
      </c>
      <c r="C33" s="156" t="s">
        <v>422</v>
      </c>
      <c r="D33" s="183"/>
      <c r="E33" s="105"/>
      <c r="F33" s="105" t="s">
        <v>302</v>
      </c>
      <c r="G33" s="106"/>
      <c r="H33" s="184"/>
    </row>
    <row r="34" spans="1:8" ht="12.75" customHeight="1" x14ac:dyDescent="0.25">
      <c r="A34" s="154"/>
      <c r="B34" s="186" t="s">
        <v>398</v>
      </c>
      <c r="C34" s="156" t="s">
        <v>423</v>
      </c>
      <c r="D34" s="183"/>
      <c r="E34" s="105"/>
      <c r="F34" s="105" t="s">
        <v>302</v>
      </c>
      <c r="G34" s="106"/>
      <c r="H34" s="184"/>
    </row>
    <row r="35" spans="1:8" ht="12.75" customHeight="1" x14ac:dyDescent="0.25">
      <c r="A35" s="154"/>
      <c r="B35" s="186" t="s">
        <v>398</v>
      </c>
      <c r="C35" s="156" t="s">
        <v>424</v>
      </c>
      <c r="D35" s="183"/>
      <c r="E35" s="105"/>
      <c r="F35" s="105" t="s">
        <v>302</v>
      </c>
      <c r="G35" s="106"/>
      <c r="H35" s="184"/>
    </row>
    <row r="36" spans="1:8" ht="12.75" customHeight="1" x14ac:dyDescent="0.25">
      <c r="A36" s="154"/>
      <c r="B36" s="186" t="s">
        <v>398</v>
      </c>
      <c r="C36" s="156" t="s">
        <v>425</v>
      </c>
      <c r="D36" s="183"/>
      <c r="E36" s="105"/>
      <c r="F36" s="105" t="s">
        <v>302</v>
      </c>
      <c r="G36" s="106"/>
      <c r="H36" s="184"/>
    </row>
    <row r="37" spans="1:8" ht="12.75" customHeight="1" x14ac:dyDescent="0.25">
      <c r="A37" s="154"/>
      <c r="B37" s="186" t="s">
        <v>398</v>
      </c>
      <c r="C37" s="156" t="s">
        <v>426</v>
      </c>
      <c r="D37" s="183"/>
      <c r="E37" s="105"/>
      <c r="F37" s="105" t="s">
        <v>302</v>
      </c>
      <c r="G37" s="106"/>
      <c r="H37" s="184"/>
    </row>
    <row r="38" spans="1:8" ht="12.75" customHeight="1" x14ac:dyDescent="0.25">
      <c r="A38" s="154"/>
      <c r="B38" s="186" t="s">
        <v>398</v>
      </c>
      <c r="C38" s="156" t="s">
        <v>427</v>
      </c>
      <c r="D38" s="183"/>
      <c r="E38" s="105"/>
      <c r="F38" s="105" t="s">
        <v>302</v>
      </c>
      <c r="G38" s="106"/>
      <c r="H38" s="184"/>
    </row>
    <row r="39" spans="1:8" ht="12.75" customHeight="1" x14ac:dyDescent="0.25">
      <c r="A39" s="154"/>
      <c r="B39" s="186" t="s">
        <v>398</v>
      </c>
      <c r="C39" s="156" t="s">
        <v>428</v>
      </c>
      <c r="D39" s="183"/>
      <c r="E39" s="105"/>
      <c r="F39" s="105" t="s">
        <v>302</v>
      </c>
      <c r="G39" s="106"/>
      <c r="H39" s="184"/>
    </row>
    <row r="40" spans="1:8" ht="12.75" customHeight="1" x14ac:dyDescent="0.25">
      <c r="A40" s="154"/>
      <c r="B40" s="186" t="s">
        <v>398</v>
      </c>
      <c r="C40" s="156" t="s">
        <v>694</v>
      </c>
      <c r="D40" s="183"/>
      <c r="E40" s="105"/>
      <c r="F40" s="105" t="s">
        <v>302</v>
      </c>
      <c r="G40" s="106"/>
      <c r="H40" s="184" t="s">
        <v>429</v>
      </c>
    </row>
    <row r="41" spans="1:8" ht="12.75" customHeight="1" x14ac:dyDescent="0.25">
      <c r="A41" s="154"/>
      <c r="B41" s="186" t="s">
        <v>398</v>
      </c>
      <c r="C41" s="156" t="s">
        <v>430</v>
      </c>
      <c r="D41" s="183"/>
      <c r="E41" s="105"/>
      <c r="F41" s="105" t="s">
        <v>302</v>
      </c>
      <c r="G41" s="106"/>
      <c r="H41" s="184"/>
    </row>
    <row r="42" spans="1:8" ht="12.75" customHeight="1" x14ac:dyDescent="0.25">
      <c r="A42" s="154"/>
      <c r="B42" s="182"/>
      <c r="C42" s="156"/>
      <c r="D42" s="183"/>
      <c r="E42" s="105"/>
      <c r="F42" s="105"/>
      <c r="G42" s="106"/>
      <c r="H42" s="184"/>
    </row>
    <row r="43" spans="1:8" ht="12.75" customHeight="1" x14ac:dyDescent="0.25">
      <c r="A43" s="154"/>
      <c r="B43" s="185" t="s">
        <v>431</v>
      </c>
      <c r="C43" s="156"/>
      <c r="D43" s="183"/>
      <c r="E43" s="105"/>
      <c r="F43" s="105"/>
      <c r="G43" s="106"/>
      <c r="H43" s="184"/>
    </row>
    <row r="44" spans="1:8" ht="12.75" customHeight="1" x14ac:dyDescent="0.25">
      <c r="A44" s="154"/>
      <c r="B44" s="186" t="s">
        <v>398</v>
      </c>
      <c r="C44" s="156" t="s">
        <v>432</v>
      </c>
      <c r="D44" s="183"/>
      <c r="E44" s="105"/>
      <c r="F44" s="105" t="s">
        <v>302</v>
      </c>
      <c r="G44" s="106" t="s">
        <v>302</v>
      </c>
      <c r="H44" s="184" t="s">
        <v>695</v>
      </c>
    </row>
    <row r="45" spans="1:8" ht="12.75" customHeight="1" x14ac:dyDescent="0.25">
      <c r="A45" s="154"/>
      <c r="B45" s="186" t="s">
        <v>398</v>
      </c>
      <c r="C45" s="156" t="s">
        <v>433</v>
      </c>
      <c r="D45" s="183"/>
      <c r="E45" s="105"/>
      <c r="F45" s="105" t="s">
        <v>302</v>
      </c>
      <c r="G45" s="106"/>
      <c r="H45" s="184"/>
    </row>
    <row r="46" spans="1:8" ht="12.75" customHeight="1" x14ac:dyDescent="0.25">
      <c r="A46" s="154"/>
      <c r="B46" s="186" t="s">
        <v>398</v>
      </c>
      <c r="C46" s="156" t="s">
        <v>434</v>
      </c>
      <c r="D46" s="183"/>
      <c r="E46" s="105"/>
      <c r="F46" s="105"/>
      <c r="G46" s="106"/>
      <c r="H46" s="184"/>
    </row>
    <row r="47" spans="1:8" ht="12.75" customHeight="1" x14ac:dyDescent="0.25">
      <c r="A47" s="154"/>
      <c r="B47" s="186" t="s">
        <v>398</v>
      </c>
      <c r="C47" s="156" t="s">
        <v>435</v>
      </c>
      <c r="D47" s="183"/>
      <c r="E47" s="105"/>
      <c r="F47" s="105" t="s">
        <v>302</v>
      </c>
      <c r="G47" s="106"/>
      <c r="H47" s="184"/>
    </row>
    <row r="48" spans="1:8" ht="12.75" customHeight="1" x14ac:dyDescent="0.25">
      <c r="A48" s="154"/>
      <c r="B48" s="186" t="s">
        <v>398</v>
      </c>
      <c r="C48" s="156" t="s">
        <v>436</v>
      </c>
      <c r="D48" s="183"/>
      <c r="E48" s="105"/>
      <c r="F48" s="105" t="s">
        <v>302</v>
      </c>
      <c r="G48" s="106"/>
      <c r="H48" s="184"/>
    </row>
    <row r="49" spans="1:8" ht="12.75" customHeight="1" x14ac:dyDescent="0.25">
      <c r="A49" s="154"/>
      <c r="B49" s="186" t="s">
        <v>398</v>
      </c>
      <c r="C49" s="156" t="s">
        <v>437</v>
      </c>
      <c r="D49" s="183"/>
      <c r="E49" s="105"/>
      <c r="F49" s="105" t="s">
        <v>302</v>
      </c>
      <c r="G49" s="106" t="s">
        <v>302</v>
      </c>
      <c r="H49" s="184"/>
    </row>
    <row r="50" spans="1:8" ht="12.75" customHeight="1" x14ac:dyDescent="0.25">
      <c r="A50" s="154"/>
      <c r="B50" s="186" t="s">
        <v>398</v>
      </c>
      <c r="C50" s="156" t="s">
        <v>438</v>
      </c>
      <c r="D50" s="183"/>
      <c r="E50" s="105"/>
      <c r="F50" s="105" t="s">
        <v>302</v>
      </c>
      <c r="G50" s="106" t="s">
        <v>302</v>
      </c>
      <c r="H50" s="184"/>
    </row>
    <row r="51" spans="1:8" ht="12.75" customHeight="1" x14ac:dyDescent="0.25">
      <c r="A51" s="154"/>
      <c r="B51" s="186"/>
      <c r="C51" s="156"/>
      <c r="D51" s="183"/>
      <c r="E51" s="105"/>
      <c r="F51" s="105"/>
      <c r="G51" s="106"/>
      <c r="H51" s="184"/>
    </row>
    <row r="52" spans="1:8" ht="12.75" customHeight="1" x14ac:dyDescent="0.25">
      <c r="A52" s="154"/>
      <c r="B52" s="186"/>
      <c r="C52" s="156"/>
      <c r="D52" s="183"/>
      <c r="E52" s="105"/>
      <c r="F52" s="105"/>
      <c r="G52" s="106"/>
      <c r="H52" s="184"/>
    </row>
    <row r="53" spans="1:8" ht="12.75" customHeight="1" x14ac:dyDescent="0.25">
      <c r="A53" s="154"/>
      <c r="B53" s="186"/>
      <c r="C53" s="156"/>
      <c r="D53" s="183"/>
      <c r="E53" s="105"/>
      <c r="F53" s="105"/>
      <c r="G53" s="106"/>
      <c r="H53" s="184"/>
    </row>
    <row r="54" spans="1:8" ht="12.75" customHeight="1" x14ac:dyDescent="0.25">
      <c r="A54" s="188"/>
      <c r="B54" s="189"/>
      <c r="C54" s="190"/>
      <c r="D54" s="191"/>
      <c r="E54" s="108"/>
      <c r="F54" s="108"/>
      <c r="G54" s="109"/>
      <c r="H54" s="192"/>
    </row>
    <row r="55" spans="1:8" ht="12.75" customHeight="1" x14ac:dyDescent="0.25">
      <c r="A55" s="154"/>
      <c r="B55" s="193" t="s">
        <v>439</v>
      </c>
      <c r="C55" s="156"/>
      <c r="D55" s="183"/>
      <c r="E55" s="105"/>
      <c r="F55" s="105"/>
      <c r="G55" s="106"/>
      <c r="H55" s="184"/>
    </row>
    <row r="56" spans="1:8" ht="12.75" customHeight="1" x14ac:dyDescent="0.25">
      <c r="A56" s="154"/>
      <c r="B56" s="193" t="s">
        <v>440</v>
      </c>
      <c r="C56" s="156"/>
      <c r="D56" s="183"/>
      <c r="E56" s="105"/>
      <c r="F56" s="105"/>
      <c r="G56" s="106"/>
      <c r="H56" s="184"/>
    </row>
    <row r="57" spans="1:8" ht="12.75" customHeight="1" x14ac:dyDescent="0.25">
      <c r="A57" s="154"/>
      <c r="B57" s="186" t="s">
        <v>398</v>
      </c>
      <c r="C57" s="156" t="s">
        <v>441</v>
      </c>
      <c r="D57" s="183"/>
      <c r="E57" s="105"/>
      <c r="F57" s="105" t="s">
        <v>302</v>
      </c>
      <c r="G57" s="106" t="s">
        <v>302</v>
      </c>
      <c r="H57" s="184" t="s">
        <v>442</v>
      </c>
    </row>
    <row r="58" spans="1:8" ht="12.75" customHeight="1" x14ac:dyDescent="0.25">
      <c r="A58" s="154"/>
      <c r="B58" s="186" t="s">
        <v>398</v>
      </c>
      <c r="C58" s="156" t="s">
        <v>443</v>
      </c>
      <c r="D58" s="183"/>
      <c r="E58" s="105"/>
      <c r="F58" s="105" t="s">
        <v>302</v>
      </c>
      <c r="G58" s="106" t="s">
        <v>302</v>
      </c>
      <c r="H58" s="184" t="s">
        <v>442</v>
      </c>
    </row>
    <row r="59" spans="1:8" ht="12.75" customHeight="1" x14ac:dyDescent="0.25">
      <c r="A59" s="154"/>
      <c r="B59" s="186" t="s">
        <v>398</v>
      </c>
      <c r="C59" s="156" t="s">
        <v>444</v>
      </c>
      <c r="D59" s="183"/>
      <c r="E59" s="105"/>
      <c r="F59" s="105" t="s">
        <v>302</v>
      </c>
      <c r="G59" s="106" t="s">
        <v>302</v>
      </c>
      <c r="H59" s="184" t="s">
        <v>442</v>
      </c>
    </row>
    <row r="60" spans="1:8" ht="12.75" customHeight="1" x14ac:dyDescent="0.25">
      <c r="A60" s="154"/>
      <c r="B60" s="186" t="s">
        <v>398</v>
      </c>
      <c r="C60" s="156" t="s">
        <v>445</v>
      </c>
      <c r="D60" s="183"/>
      <c r="E60" s="105"/>
      <c r="F60" s="105" t="s">
        <v>302</v>
      </c>
      <c r="G60" s="106" t="s">
        <v>302</v>
      </c>
      <c r="H60" s="184" t="s">
        <v>442</v>
      </c>
    </row>
    <row r="61" spans="1:8" ht="12.75" customHeight="1" x14ac:dyDescent="0.25">
      <c r="A61" s="154"/>
      <c r="B61" s="186" t="s">
        <v>398</v>
      </c>
      <c r="C61" s="156" t="s">
        <v>446</v>
      </c>
      <c r="D61" s="183"/>
      <c r="E61" s="105"/>
      <c r="F61" s="105" t="s">
        <v>302</v>
      </c>
      <c r="G61" s="106" t="s">
        <v>302</v>
      </c>
      <c r="H61" s="184" t="s">
        <v>442</v>
      </c>
    </row>
    <row r="62" spans="1:8" ht="12.75" customHeight="1" x14ac:dyDescent="0.25">
      <c r="A62" s="154"/>
      <c r="B62" s="186" t="s">
        <v>398</v>
      </c>
      <c r="C62" s="156" t="s">
        <v>447</v>
      </c>
      <c r="D62" s="183"/>
      <c r="E62" s="105"/>
      <c r="F62" s="105" t="s">
        <v>302</v>
      </c>
      <c r="G62" s="106" t="s">
        <v>302</v>
      </c>
      <c r="H62" s="184" t="s">
        <v>442</v>
      </c>
    </row>
    <row r="63" spans="1:8" ht="12.75" customHeight="1" x14ac:dyDescent="0.25">
      <c r="A63" s="154"/>
      <c r="B63" s="186" t="s">
        <v>398</v>
      </c>
      <c r="C63" s="156" t="s">
        <v>448</v>
      </c>
      <c r="D63" s="183"/>
      <c r="E63" s="105"/>
      <c r="F63" s="105" t="s">
        <v>302</v>
      </c>
      <c r="G63" s="106" t="s">
        <v>302</v>
      </c>
      <c r="H63" s="184" t="s">
        <v>442</v>
      </c>
    </row>
    <row r="64" spans="1:8" ht="12.75" customHeight="1" x14ac:dyDescent="0.25">
      <c r="A64" s="154"/>
      <c r="B64" s="186" t="s">
        <v>398</v>
      </c>
      <c r="C64" s="156" t="s">
        <v>449</v>
      </c>
      <c r="D64" s="183"/>
      <c r="E64" s="105"/>
      <c r="F64" s="105" t="s">
        <v>302</v>
      </c>
      <c r="G64" s="106" t="s">
        <v>302</v>
      </c>
      <c r="H64" s="184" t="s">
        <v>442</v>
      </c>
    </row>
    <row r="65" spans="1:8" ht="12.75" customHeight="1" x14ac:dyDescent="0.25">
      <c r="A65" s="154"/>
      <c r="B65" s="186" t="s">
        <v>398</v>
      </c>
      <c r="C65" s="156" t="s">
        <v>450</v>
      </c>
      <c r="D65" s="183"/>
      <c r="E65" s="105"/>
      <c r="F65" s="105" t="s">
        <v>302</v>
      </c>
      <c r="G65" s="106" t="s">
        <v>302</v>
      </c>
      <c r="H65" s="184" t="s">
        <v>442</v>
      </c>
    </row>
    <row r="66" spans="1:8" ht="12.75" customHeight="1" x14ac:dyDescent="0.25">
      <c r="A66" s="154"/>
      <c r="B66" s="186" t="s">
        <v>398</v>
      </c>
      <c r="C66" s="156" t="s">
        <v>451</v>
      </c>
      <c r="D66" s="183"/>
      <c r="E66" s="105"/>
      <c r="F66" s="105" t="s">
        <v>302</v>
      </c>
      <c r="G66" s="106" t="s">
        <v>302</v>
      </c>
      <c r="H66" s="184" t="s">
        <v>442</v>
      </c>
    </row>
    <row r="67" spans="1:8" ht="12.75" customHeight="1" x14ac:dyDescent="0.25">
      <c r="A67" s="154"/>
      <c r="B67" s="186" t="s">
        <v>398</v>
      </c>
      <c r="C67" s="156" t="s">
        <v>452</v>
      </c>
      <c r="D67" s="183"/>
      <c r="E67" s="105"/>
      <c r="F67" s="105" t="s">
        <v>302</v>
      </c>
      <c r="G67" s="106" t="s">
        <v>302</v>
      </c>
      <c r="H67" s="184" t="s">
        <v>442</v>
      </c>
    </row>
    <row r="68" spans="1:8" ht="12.75" customHeight="1" x14ac:dyDescent="0.25">
      <c r="A68" s="154"/>
      <c r="B68" s="186" t="s">
        <v>398</v>
      </c>
      <c r="C68" s="156" t="s">
        <v>453</v>
      </c>
      <c r="D68" s="183"/>
      <c r="E68" s="105"/>
      <c r="F68" s="105" t="s">
        <v>302</v>
      </c>
      <c r="G68" s="106" t="s">
        <v>302</v>
      </c>
      <c r="H68" s="184" t="s">
        <v>442</v>
      </c>
    </row>
    <row r="69" spans="1:8" ht="12.75" customHeight="1" x14ac:dyDescent="0.25">
      <c r="A69" s="154"/>
      <c r="B69" s="186" t="s">
        <v>398</v>
      </c>
      <c r="C69" s="156" t="s">
        <v>454</v>
      </c>
      <c r="D69" s="183"/>
      <c r="E69" s="105"/>
      <c r="F69" s="105" t="s">
        <v>302</v>
      </c>
      <c r="G69" s="106" t="s">
        <v>302</v>
      </c>
      <c r="H69" s="184" t="s">
        <v>442</v>
      </c>
    </row>
    <row r="70" spans="1:8" ht="12.75" customHeight="1" x14ac:dyDescent="0.25">
      <c r="A70" s="154"/>
      <c r="B70" s="186" t="s">
        <v>398</v>
      </c>
      <c r="C70" s="156" t="s">
        <v>455</v>
      </c>
      <c r="D70" s="183"/>
      <c r="E70" s="105"/>
      <c r="F70" s="105" t="s">
        <v>302</v>
      </c>
      <c r="G70" s="106" t="s">
        <v>302</v>
      </c>
      <c r="H70" s="184" t="s">
        <v>442</v>
      </c>
    </row>
    <row r="71" spans="1:8" ht="12.75" customHeight="1" x14ac:dyDescent="0.25">
      <c r="A71" s="154"/>
      <c r="B71" s="186" t="s">
        <v>398</v>
      </c>
      <c r="C71" s="156" t="s">
        <v>456</v>
      </c>
      <c r="D71" s="183"/>
      <c r="E71" s="105"/>
      <c r="F71" s="105" t="s">
        <v>302</v>
      </c>
      <c r="G71" s="106" t="s">
        <v>302</v>
      </c>
      <c r="H71" s="184" t="s">
        <v>442</v>
      </c>
    </row>
    <row r="72" spans="1:8" ht="12.75" customHeight="1" x14ac:dyDescent="0.25">
      <c r="A72" s="154"/>
      <c r="B72" s="186" t="s">
        <v>398</v>
      </c>
      <c r="C72" s="156" t="s">
        <v>457</v>
      </c>
      <c r="D72" s="183"/>
      <c r="E72" s="105"/>
      <c r="F72" s="105" t="s">
        <v>302</v>
      </c>
      <c r="G72" s="106" t="s">
        <v>302</v>
      </c>
      <c r="H72" s="184" t="s">
        <v>458</v>
      </c>
    </row>
    <row r="73" spans="1:8" ht="12.75" customHeight="1" x14ac:dyDescent="0.25">
      <c r="A73" s="154"/>
      <c r="B73" s="186" t="s">
        <v>398</v>
      </c>
      <c r="C73" s="156" t="s">
        <v>459</v>
      </c>
      <c r="D73" s="183"/>
      <c r="E73" s="105"/>
      <c r="F73" s="105"/>
      <c r="G73" s="106"/>
      <c r="H73" s="184"/>
    </row>
    <row r="74" spans="1:8" ht="12.75" customHeight="1" x14ac:dyDescent="0.3">
      <c r="A74" s="154"/>
      <c r="B74" s="187"/>
      <c r="C74" s="156" t="s">
        <v>460</v>
      </c>
      <c r="D74" s="183"/>
      <c r="E74" s="105"/>
      <c r="F74" s="105" t="s">
        <v>302</v>
      </c>
      <c r="G74" s="106" t="s">
        <v>302</v>
      </c>
      <c r="H74" s="184" t="s">
        <v>462</v>
      </c>
    </row>
    <row r="75" spans="1:8" ht="12.75" customHeight="1" x14ac:dyDescent="0.3">
      <c r="A75" s="154"/>
      <c r="B75" s="187"/>
      <c r="C75" s="156"/>
      <c r="D75" s="183"/>
      <c r="E75" s="105"/>
      <c r="F75" s="105"/>
      <c r="G75" s="106"/>
      <c r="H75" s="184"/>
    </row>
    <row r="76" spans="1:8" ht="12.75" customHeight="1" x14ac:dyDescent="0.25">
      <c r="A76" s="154"/>
      <c r="B76" s="193" t="s">
        <v>123</v>
      </c>
      <c r="C76" s="156"/>
      <c r="D76" s="183"/>
      <c r="E76" s="105"/>
      <c r="F76" s="105"/>
      <c r="G76" s="106"/>
      <c r="H76" s="184"/>
    </row>
    <row r="77" spans="1:8" ht="12.75" customHeight="1" x14ac:dyDescent="0.25">
      <c r="A77" s="154"/>
      <c r="B77" s="186" t="s">
        <v>398</v>
      </c>
      <c r="C77" s="156" t="s">
        <v>461</v>
      </c>
      <c r="D77" s="183"/>
      <c r="E77" s="105"/>
      <c r="F77" s="105"/>
      <c r="G77" s="106"/>
      <c r="H77" s="184"/>
    </row>
    <row r="78" spans="1:8" ht="12.75" customHeight="1" x14ac:dyDescent="0.25">
      <c r="A78" s="154"/>
      <c r="B78" s="186"/>
      <c r="C78" s="156" t="s">
        <v>463</v>
      </c>
      <c r="D78" s="183"/>
      <c r="E78" s="105"/>
      <c r="F78" s="105" t="s">
        <v>302</v>
      </c>
      <c r="G78" s="106"/>
      <c r="H78" s="184" t="s">
        <v>462</v>
      </c>
    </row>
    <row r="79" spans="1:8" ht="12.75" customHeight="1" x14ac:dyDescent="0.25">
      <c r="A79" s="154"/>
      <c r="B79" s="186" t="s">
        <v>398</v>
      </c>
      <c r="C79" s="156" t="s">
        <v>464</v>
      </c>
      <c r="D79" s="183"/>
      <c r="E79" s="105"/>
      <c r="F79" s="105"/>
      <c r="G79" s="106"/>
      <c r="H79" s="184"/>
    </row>
    <row r="80" spans="1:8" ht="12.75" customHeight="1" x14ac:dyDescent="0.25">
      <c r="A80" s="154"/>
      <c r="B80" s="186" t="s">
        <v>398</v>
      </c>
      <c r="C80" s="156" t="s">
        <v>465</v>
      </c>
      <c r="D80" s="183"/>
      <c r="E80" s="105"/>
      <c r="F80" s="105" t="s">
        <v>302</v>
      </c>
      <c r="G80" s="106"/>
      <c r="H80" s="184" t="s">
        <v>462</v>
      </c>
    </row>
    <row r="81" spans="1:8" ht="12.75" customHeight="1" x14ac:dyDescent="0.25">
      <c r="A81" s="154"/>
      <c r="B81" s="186" t="s">
        <v>398</v>
      </c>
      <c r="C81" s="156" t="s">
        <v>466</v>
      </c>
      <c r="D81" s="183"/>
      <c r="E81" s="105"/>
      <c r="F81" s="105" t="s">
        <v>302</v>
      </c>
      <c r="G81" s="106"/>
      <c r="H81" s="184" t="s">
        <v>462</v>
      </c>
    </row>
    <row r="82" spans="1:8" ht="12.75" customHeight="1" x14ac:dyDescent="0.25">
      <c r="A82" s="154"/>
      <c r="B82" s="186" t="s">
        <v>398</v>
      </c>
      <c r="C82" s="156" t="s">
        <v>467</v>
      </c>
      <c r="D82" s="183"/>
      <c r="E82" s="105"/>
      <c r="F82" s="105" t="s">
        <v>302</v>
      </c>
      <c r="G82" s="106"/>
      <c r="H82" s="184" t="s">
        <v>462</v>
      </c>
    </row>
    <row r="83" spans="1:8" ht="12.75" customHeight="1" x14ac:dyDescent="0.25">
      <c r="A83" s="154"/>
      <c r="B83" s="186" t="s">
        <v>398</v>
      </c>
      <c r="C83" s="156" t="s">
        <v>468</v>
      </c>
      <c r="D83" s="183"/>
      <c r="E83" s="105"/>
      <c r="F83" s="105" t="s">
        <v>302</v>
      </c>
      <c r="G83" s="106"/>
      <c r="H83" s="184" t="s">
        <v>462</v>
      </c>
    </row>
    <row r="84" spans="1:8" ht="12.75" customHeight="1" x14ac:dyDescent="0.25">
      <c r="A84" s="154"/>
      <c r="B84" s="186" t="s">
        <v>398</v>
      </c>
      <c r="C84" s="156" t="s">
        <v>469</v>
      </c>
      <c r="D84" s="183"/>
      <c r="E84" s="105"/>
      <c r="F84" s="105" t="s">
        <v>302</v>
      </c>
      <c r="G84" s="106"/>
      <c r="H84" s="184" t="s">
        <v>462</v>
      </c>
    </row>
    <row r="85" spans="1:8" ht="12.75" customHeight="1" x14ac:dyDescent="0.25">
      <c r="A85" s="154"/>
      <c r="B85" s="186" t="s">
        <v>398</v>
      </c>
      <c r="C85" s="156" t="s">
        <v>470</v>
      </c>
      <c r="D85" s="183"/>
      <c r="E85" s="105"/>
      <c r="F85" s="105" t="s">
        <v>302</v>
      </c>
      <c r="G85" s="106"/>
      <c r="H85" s="184" t="s">
        <v>462</v>
      </c>
    </row>
    <row r="86" spans="1:8" ht="12.75" customHeight="1" x14ac:dyDescent="0.25">
      <c r="A86" s="154"/>
      <c r="B86" s="186" t="s">
        <v>398</v>
      </c>
      <c r="C86" s="156" t="s">
        <v>471</v>
      </c>
      <c r="D86" s="183"/>
      <c r="E86" s="105"/>
      <c r="F86" s="105" t="s">
        <v>302</v>
      </c>
      <c r="G86" s="106"/>
      <c r="H86" s="184" t="s">
        <v>462</v>
      </c>
    </row>
    <row r="87" spans="1:8" ht="12.75" customHeight="1" x14ac:dyDescent="0.25">
      <c r="A87" s="154"/>
      <c r="B87" s="186" t="s">
        <v>398</v>
      </c>
      <c r="C87" s="156" t="s">
        <v>472</v>
      </c>
      <c r="D87" s="183"/>
      <c r="E87" s="105"/>
      <c r="F87" s="105" t="s">
        <v>302</v>
      </c>
      <c r="G87" s="106"/>
      <c r="H87" s="184" t="s">
        <v>462</v>
      </c>
    </row>
    <row r="88" spans="1:8" ht="12.75" customHeight="1" x14ac:dyDescent="0.25">
      <c r="A88" s="154"/>
      <c r="B88" s="186" t="s">
        <v>398</v>
      </c>
      <c r="C88" s="156" t="s">
        <v>473</v>
      </c>
      <c r="D88" s="183"/>
      <c r="E88" s="105"/>
      <c r="F88" s="105" t="s">
        <v>302</v>
      </c>
      <c r="G88" s="106"/>
      <c r="H88" s="184" t="s">
        <v>462</v>
      </c>
    </row>
    <row r="89" spans="1:8" ht="12.75" customHeight="1" x14ac:dyDescent="0.25">
      <c r="A89" s="154"/>
      <c r="B89" s="186" t="s">
        <v>398</v>
      </c>
      <c r="C89" s="156" t="s">
        <v>474</v>
      </c>
      <c r="D89" s="183"/>
      <c r="E89" s="105"/>
      <c r="F89" s="105" t="s">
        <v>302</v>
      </c>
      <c r="G89" s="106"/>
      <c r="H89" s="184" t="s">
        <v>462</v>
      </c>
    </row>
    <row r="90" spans="1:8" ht="12.75" customHeight="1" x14ac:dyDescent="0.25">
      <c r="A90" s="154"/>
      <c r="B90" s="186" t="s">
        <v>398</v>
      </c>
      <c r="C90" s="156" t="s">
        <v>475</v>
      </c>
      <c r="D90" s="183"/>
      <c r="E90" s="105"/>
      <c r="F90" s="105" t="s">
        <v>302</v>
      </c>
      <c r="G90" s="106"/>
      <c r="H90" s="184" t="s">
        <v>462</v>
      </c>
    </row>
    <row r="91" spans="1:8" ht="12.75" customHeight="1" x14ac:dyDescent="0.25">
      <c r="A91" s="154"/>
      <c r="B91" s="186" t="s">
        <v>398</v>
      </c>
      <c r="C91" s="156" t="s">
        <v>476</v>
      </c>
      <c r="D91" s="183"/>
      <c r="E91" s="105"/>
      <c r="F91" s="105" t="s">
        <v>302</v>
      </c>
      <c r="G91" s="106"/>
      <c r="H91" s="184" t="s">
        <v>462</v>
      </c>
    </row>
    <row r="92" spans="1:8" ht="12.75" customHeight="1" x14ac:dyDescent="0.25">
      <c r="A92" s="154"/>
      <c r="B92" s="186" t="s">
        <v>398</v>
      </c>
      <c r="C92" s="156" t="s">
        <v>477</v>
      </c>
      <c r="D92" s="183"/>
      <c r="E92" s="105"/>
      <c r="F92" s="105" t="s">
        <v>302</v>
      </c>
      <c r="G92" s="106"/>
      <c r="H92" s="184"/>
    </row>
    <row r="93" spans="1:8" ht="12.75" customHeight="1" x14ac:dyDescent="0.25">
      <c r="A93" s="154"/>
      <c r="B93" s="186" t="s">
        <v>398</v>
      </c>
      <c r="C93" s="156" t="s">
        <v>478</v>
      </c>
      <c r="D93" s="183"/>
      <c r="E93" s="105"/>
      <c r="F93" s="105" t="s">
        <v>302</v>
      </c>
      <c r="G93" s="106"/>
      <c r="H93" s="184"/>
    </row>
    <row r="94" spans="1:8" ht="12.75" customHeight="1" x14ac:dyDescent="0.25">
      <c r="A94" s="154"/>
      <c r="B94" s="186" t="s">
        <v>398</v>
      </c>
      <c r="C94" s="156" t="s">
        <v>479</v>
      </c>
      <c r="D94" s="183"/>
      <c r="E94" s="105"/>
      <c r="F94" s="105" t="s">
        <v>302</v>
      </c>
      <c r="G94" s="106" t="s">
        <v>302</v>
      </c>
      <c r="H94" s="184" t="s">
        <v>462</v>
      </c>
    </row>
    <row r="95" spans="1:8" ht="12.75" customHeight="1" x14ac:dyDescent="0.25">
      <c r="A95" s="154"/>
      <c r="B95" s="186" t="s">
        <v>398</v>
      </c>
      <c r="C95" s="156" t="s">
        <v>480</v>
      </c>
      <c r="D95" s="183"/>
      <c r="E95" s="105"/>
      <c r="F95" s="105" t="s">
        <v>302</v>
      </c>
      <c r="G95" s="106"/>
      <c r="H95" s="184" t="s">
        <v>462</v>
      </c>
    </row>
    <row r="96" spans="1:8" ht="12.75" customHeight="1" x14ac:dyDescent="0.25">
      <c r="A96" s="154"/>
      <c r="B96" s="186" t="s">
        <v>398</v>
      </c>
      <c r="C96" s="156" t="s">
        <v>481</v>
      </c>
      <c r="D96" s="183"/>
      <c r="E96" s="105"/>
      <c r="F96" s="105"/>
      <c r="G96" s="106"/>
      <c r="H96" s="184"/>
    </row>
    <row r="97" spans="1:8" ht="12.75" customHeight="1" x14ac:dyDescent="0.3">
      <c r="A97" s="154"/>
      <c r="B97" s="187"/>
      <c r="C97" s="156"/>
      <c r="D97" s="183"/>
      <c r="E97" s="105"/>
      <c r="F97" s="105"/>
      <c r="G97" s="106"/>
      <c r="H97" s="184"/>
    </row>
    <row r="98" spans="1:8" ht="12.75" customHeight="1" x14ac:dyDescent="0.25">
      <c r="A98" s="154"/>
      <c r="B98" s="193" t="s">
        <v>482</v>
      </c>
      <c r="C98" s="156"/>
      <c r="D98" s="183"/>
      <c r="E98" s="105"/>
      <c r="F98" s="105"/>
      <c r="G98" s="106"/>
      <c r="H98" s="184"/>
    </row>
    <row r="99" spans="1:8" ht="12.75" customHeight="1" x14ac:dyDescent="0.25">
      <c r="A99" s="154"/>
      <c r="B99" s="186" t="s">
        <v>398</v>
      </c>
      <c r="C99" s="156" t="s">
        <v>483</v>
      </c>
      <c r="D99" s="183"/>
      <c r="E99" s="105"/>
      <c r="F99" s="105" t="s">
        <v>302</v>
      </c>
      <c r="G99" s="106"/>
      <c r="H99" s="184" t="s">
        <v>484</v>
      </c>
    </row>
    <row r="100" spans="1:8" ht="12.75" customHeight="1" x14ac:dyDescent="0.25">
      <c r="A100" s="154"/>
      <c r="B100" s="186" t="s">
        <v>398</v>
      </c>
      <c r="C100" s="156" t="s">
        <v>485</v>
      </c>
      <c r="D100" s="183"/>
      <c r="E100" s="105"/>
      <c r="F100" s="105" t="s">
        <v>302</v>
      </c>
      <c r="G100" s="106"/>
      <c r="H100" s="184" t="s">
        <v>484</v>
      </c>
    </row>
    <row r="101" spans="1:8" ht="12.75" customHeight="1" x14ac:dyDescent="0.25">
      <c r="A101" s="154"/>
      <c r="B101" s="186" t="s">
        <v>398</v>
      </c>
      <c r="C101" s="156" t="s">
        <v>486</v>
      </c>
      <c r="D101" s="183"/>
      <c r="E101" s="105"/>
      <c r="F101" s="105" t="s">
        <v>302</v>
      </c>
      <c r="G101" s="106"/>
      <c r="H101" s="184" t="s">
        <v>484</v>
      </c>
    </row>
    <row r="102" spans="1:8" ht="12.75" customHeight="1" x14ac:dyDescent="0.25">
      <c r="A102" s="154"/>
      <c r="B102" s="186" t="s">
        <v>398</v>
      </c>
      <c r="C102" s="156" t="s">
        <v>487</v>
      </c>
      <c r="D102" s="183"/>
      <c r="E102" s="105"/>
      <c r="F102" s="105" t="s">
        <v>302</v>
      </c>
      <c r="G102" s="106"/>
      <c r="H102" s="184" t="s">
        <v>484</v>
      </c>
    </row>
    <row r="103" spans="1:8" ht="12.75" customHeight="1" x14ac:dyDescent="0.3">
      <c r="A103" s="188"/>
      <c r="B103" s="195"/>
      <c r="C103" s="190"/>
      <c r="D103" s="191"/>
      <c r="E103" s="108"/>
      <c r="F103" s="108"/>
      <c r="G103" s="109"/>
      <c r="H103" s="192"/>
    </row>
    <row r="104" spans="1:8" ht="12.75" customHeight="1" x14ac:dyDescent="0.25">
      <c r="A104" s="154"/>
      <c r="B104" s="193" t="s">
        <v>439</v>
      </c>
      <c r="C104" s="156"/>
      <c r="D104" s="183"/>
      <c r="E104" s="105"/>
      <c r="F104" s="105"/>
      <c r="G104" s="106"/>
      <c r="H104" s="184"/>
    </row>
    <row r="105" spans="1:8" ht="12.75" customHeight="1" x14ac:dyDescent="0.25">
      <c r="A105" s="154"/>
      <c r="B105" s="193" t="s">
        <v>488</v>
      </c>
      <c r="C105" s="156"/>
      <c r="D105" s="183"/>
      <c r="E105" s="105"/>
      <c r="F105" s="105"/>
      <c r="G105" s="106"/>
      <c r="H105" s="184"/>
    </row>
    <row r="106" spans="1:8" ht="12.75" customHeight="1" x14ac:dyDescent="0.25">
      <c r="A106" s="154"/>
      <c r="B106" s="186" t="s">
        <v>398</v>
      </c>
      <c r="C106" s="156" t="s">
        <v>489</v>
      </c>
      <c r="D106" s="183"/>
      <c r="E106" s="105"/>
      <c r="F106" s="105" t="s">
        <v>302</v>
      </c>
      <c r="G106" s="106"/>
      <c r="H106" s="184"/>
    </row>
    <row r="107" spans="1:8" ht="12.75" customHeight="1" x14ac:dyDescent="0.25">
      <c r="A107" s="154"/>
      <c r="B107" s="186" t="s">
        <v>398</v>
      </c>
      <c r="C107" s="156" t="s">
        <v>490</v>
      </c>
      <c r="D107" s="183"/>
      <c r="E107" s="105"/>
      <c r="F107" s="105" t="s">
        <v>302</v>
      </c>
      <c r="G107" s="106" t="s">
        <v>302</v>
      </c>
      <c r="H107" s="184"/>
    </row>
    <row r="108" spans="1:8" ht="12.75" customHeight="1" x14ac:dyDescent="0.25">
      <c r="A108" s="154"/>
      <c r="B108" s="186" t="s">
        <v>398</v>
      </c>
      <c r="C108" s="156" t="s">
        <v>491</v>
      </c>
      <c r="D108" s="183"/>
      <c r="E108" s="105"/>
      <c r="F108" s="105" t="s">
        <v>302</v>
      </c>
      <c r="G108" s="106" t="s">
        <v>302</v>
      </c>
      <c r="H108" s="184"/>
    </row>
    <row r="109" spans="1:8" ht="12.75" customHeight="1" x14ac:dyDescent="0.25">
      <c r="A109" s="154"/>
      <c r="B109" s="186" t="s">
        <v>398</v>
      </c>
      <c r="C109" s="156" t="s">
        <v>492</v>
      </c>
      <c r="D109" s="183"/>
      <c r="E109" s="105"/>
      <c r="F109" s="105" t="s">
        <v>302</v>
      </c>
      <c r="G109" s="106"/>
      <c r="H109" s="184"/>
    </row>
    <row r="110" spans="1:8" ht="12.75" customHeight="1" x14ac:dyDescent="0.25">
      <c r="A110" s="154"/>
      <c r="B110" s="186" t="s">
        <v>398</v>
      </c>
      <c r="C110" s="156" t="s">
        <v>493</v>
      </c>
      <c r="D110" s="183"/>
      <c r="E110" s="105"/>
      <c r="F110" s="105" t="s">
        <v>302</v>
      </c>
      <c r="G110" s="106" t="s">
        <v>302</v>
      </c>
      <c r="H110" s="184"/>
    </row>
    <row r="111" spans="1:8" ht="12.75" customHeight="1" x14ac:dyDescent="0.25">
      <c r="A111" s="154"/>
      <c r="B111" s="186" t="s">
        <v>398</v>
      </c>
      <c r="C111" s="156" t="s">
        <v>494</v>
      </c>
      <c r="D111" s="183"/>
      <c r="E111" s="105"/>
      <c r="F111" s="105" t="s">
        <v>302</v>
      </c>
      <c r="G111" s="106" t="s">
        <v>302</v>
      </c>
      <c r="H111" s="184"/>
    </row>
    <row r="112" spans="1:8" ht="12.75" customHeight="1" x14ac:dyDescent="0.3">
      <c r="A112" s="154"/>
      <c r="B112" s="187"/>
      <c r="C112" s="156"/>
      <c r="D112" s="183"/>
      <c r="E112" s="105"/>
      <c r="F112" s="105"/>
      <c r="G112" s="106"/>
      <c r="H112" s="184"/>
    </row>
    <row r="113" spans="1:8" ht="12.75" customHeight="1" x14ac:dyDescent="0.25">
      <c r="A113" s="154"/>
      <c r="B113" s="193" t="s">
        <v>495</v>
      </c>
      <c r="C113" s="156"/>
      <c r="D113" s="183"/>
      <c r="E113" s="105"/>
      <c r="F113" s="105"/>
      <c r="G113" s="106"/>
      <c r="H113" s="184"/>
    </row>
    <row r="114" spans="1:8" ht="12.75" customHeight="1" x14ac:dyDescent="0.25">
      <c r="A114" s="154"/>
      <c r="B114" s="193" t="s">
        <v>496</v>
      </c>
      <c r="C114" s="156"/>
      <c r="D114" s="183"/>
      <c r="E114" s="105"/>
      <c r="F114" s="105"/>
      <c r="G114" s="106"/>
      <c r="H114" s="184"/>
    </row>
    <row r="115" spans="1:8" ht="12.75" customHeight="1" x14ac:dyDescent="0.25">
      <c r="A115" s="154"/>
      <c r="B115" s="186" t="s">
        <v>398</v>
      </c>
      <c r="C115" s="156" t="s">
        <v>688</v>
      </c>
      <c r="D115" s="183"/>
      <c r="E115" s="105"/>
      <c r="F115" s="105" t="s">
        <v>302</v>
      </c>
      <c r="G115" s="106"/>
      <c r="H115" s="184" t="s">
        <v>484</v>
      </c>
    </row>
    <row r="116" spans="1:8" ht="12.75" customHeight="1" x14ac:dyDescent="0.25">
      <c r="A116" s="154"/>
      <c r="B116" s="186" t="s">
        <v>398</v>
      </c>
      <c r="C116" s="156" t="s">
        <v>497</v>
      </c>
      <c r="D116" s="183"/>
      <c r="E116" s="105"/>
      <c r="F116" s="105" t="s">
        <v>302</v>
      </c>
      <c r="G116" s="106"/>
      <c r="H116" s="184" t="s">
        <v>484</v>
      </c>
    </row>
    <row r="117" spans="1:8" ht="12.75" customHeight="1" x14ac:dyDescent="0.25">
      <c r="A117" s="154"/>
      <c r="B117" s="186" t="s">
        <v>398</v>
      </c>
      <c r="C117" s="156" t="s">
        <v>498</v>
      </c>
      <c r="D117" s="183"/>
      <c r="E117" s="105"/>
      <c r="F117" s="105" t="s">
        <v>302</v>
      </c>
      <c r="G117" s="106"/>
      <c r="H117" s="184" t="s">
        <v>484</v>
      </c>
    </row>
    <row r="118" spans="1:8" ht="12.75" customHeight="1" x14ac:dyDescent="0.25">
      <c r="A118" s="154"/>
      <c r="B118" s="186" t="s">
        <v>398</v>
      </c>
      <c r="C118" s="156" t="s">
        <v>499</v>
      </c>
      <c r="D118" s="183"/>
      <c r="E118" s="105"/>
      <c r="F118" s="105" t="s">
        <v>302</v>
      </c>
      <c r="G118" s="106"/>
      <c r="H118" s="184" t="s">
        <v>484</v>
      </c>
    </row>
    <row r="119" spans="1:8" ht="12.75" customHeight="1" x14ac:dyDescent="0.25">
      <c r="A119" s="154"/>
      <c r="B119" s="186" t="s">
        <v>398</v>
      </c>
      <c r="C119" s="156" t="s">
        <v>500</v>
      </c>
      <c r="D119" s="183"/>
      <c r="E119" s="105"/>
      <c r="F119" s="105" t="s">
        <v>302</v>
      </c>
      <c r="G119" s="106" t="s">
        <v>302</v>
      </c>
      <c r="H119" s="184" t="s">
        <v>484</v>
      </c>
    </row>
    <row r="120" spans="1:8" ht="12.75" customHeight="1" x14ac:dyDescent="0.25">
      <c r="A120" s="154"/>
      <c r="B120" s="186" t="s">
        <v>398</v>
      </c>
      <c r="C120" s="156" t="s">
        <v>501</v>
      </c>
      <c r="D120" s="183"/>
      <c r="E120" s="105"/>
      <c r="F120" s="105" t="s">
        <v>302</v>
      </c>
      <c r="G120" s="106" t="s">
        <v>302</v>
      </c>
      <c r="H120" s="184" t="s">
        <v>484</v>
      </c>
    </row>
    <row r="121" spans="1:8" ht="12.75" customHeight="1" x14ac:dyDescent="0.25">
      <c r="A121" s="154"/>
      <c r="B121" s="186" t="s">
        <v>398</v>
      </c>
      <c r="C121" s="156" t="s">
        <v>502</v>
      </c>
      <c r="D121" s="183"/>
      <c r="E121" s="105"/>
      <c r="F121" s="105" t="s">
        <v>302</v>
      </c>
      <c r="G121" s="106"/>
      <c r="H121" s="184" t="s">
        <v>484</v>
      </c>
    </row>
    <row r="122" spans="1:8" ht="12.75" customHeight="1" x14ac:dyDescent="0.25">
      <c r="A122" s="154"/>
      <c r="B122" s="186" t="s">
        <v>398</v>
      </c>
      <c r="C122" s="156" t="s">
        <v>503</v>
      </c>
      <c r="D122" s="183"/>
      <c r="E122" s="105"/>
      <c r="F122" s="105" t="s">
        <v>302</v>
      </c>
      <c r="G122" s="106" t="s">
        <v>302</v>
      </c>
      <c r="H122" s="184" t="s">
        <v>484</v>
      </c>
    </row>
    <row r="123" spans="1:8" ht="12.75" customHeight="1" x14ac:dyDescent="0.25">
      <c r="A123" s="154"/>
      <c r="B123" s="186" t="s">
        <v>398</v>
      </c>
      <c r="C123" s="156" t="s">
        <v>504</v>
      </c>
      <c r="D123" s="183"/>
      <c r="E123" s="105"/>
      <c r="F123" s="105" t="s">
        <v>302</v>
      </c>
      <c r="G123" s="106" t="s">
        <v>302</v>
      </c>
      <c r="H123" s="184" t="s">
        <v>484</v>
      </c>
    </row>
    <row r="124" spans="1:8" ht="12.75" customHeight="1" x14ac:dyDescent="0.3">
      <c r="A124" s="154"/>
      <c r="B124" s="187"/>
      <c r="C124" s="156"/>
      <c r="D124" s="183"/>
      <c r="E124" s="105"/>
      <c r="F124" s="105"/>
      <c r="G124" s="106"/>
      <c r="H124" s="184"/>
    </row>
    <row r="125" spans="1:8" ht="12.75" customHeight="1" x14ac:dyDescent="0.25">
      <c r="A125" s="154"/>
      <c r="B125" s="193" t="s">
        <v>505</v>
      </c>
      <c r="C125" s="156"/>
      <c r="D125" s="183"/>
      <c r="E125" s="105"/>
      <c r="F125" s="105"/>
      <c r="G125" s="106"/>
      <c r="H125" s="184"/>
    </row>
    <row r="126" spans="1:8" ht="12.75" customHeight="1" x14ac:dyDescent="0.25">
      <c r="A126" s="154"/>
      <c r="B126" s="186" t="s">
        <v>398</v>
      </c>
      <c r="C126" s="156" t="s">
        <v>506</v>
      </c>
      <c r="D126" s="183"/>
      <c r="E126" s="105"/>
      <c r="F126" s="105" t="s">
        <v>302</v>
      </c>
      <c r="G126" s="106" t="s">
        <v>302</v>
      </c>
      <c r="H126" s="184"/>
    </row>
    <row r="127" spans="1:8" ht="12.75" customHeight="1" x14ac:dyDescent="0.25">
      <c r="A127" s="154"/>
      <c r="B127" s="186" t="s">
        <v>398</v>
      </c>
      <c r="C127" s="156" t="s">
        <v>507</v>
      </c>
      <c r="D127" s="183"/>
      <c r="E127" s="105"/>
      <c r="F127" s="105" t="s">
        <v>302</v>
      </c>
      <c r="G127" s="106" t="s">
        <v>302</v>
      </c>
      <c r="H127" s="184"/>
    </row>
    <row r="128" spans="1:8" ht="12.75" customHeight="1" x14ac:dyDescent="0.25">
      <c r="A128" s="154"/>
      <c r="B128" s="186" t="s">
        <v>398</v>
      </c>
      <c r="C128" s="156" t="s">
        <v>508</v>
      </c>
      <c r="D128" s="183"/>
      <c r="E128" s="105"/>
      <c r="F128" s="105"/>
      <c r="G128" s="106"/>
      <c r="H128" s="184"/>
    </row>
    <row r="129" spans="1:8" ht="12.75" customHeight="1" x14ac:dyDescent="0.25">
      <c r="A129" s="154"/>
      <c r="B129" s="186"/>
      <c r="C129" s="156" t="s">
        <v>509</v>
      </c>
      <c r="D129" s="183"/>
      <c r="E129" s="105"/>
      <c r="F129" s="105" t="s">
        <v>302</v>
      </c>
      <c r="G129" s="106" t="s">
        <v>302</v>
      </c>
      <c r="H129" s="184"/>
    </row>
    <row r="130" spans="1:8" ht="12.75" customHeight="1" x14ac:dyDescent="0.25">
      <c r="A130" s="154"/>
      <c r="B130" s="186" t="s">
        <v>398</v>
      </c>
      <c r="C130" s="156" t="s">
        <v>510</v>
      </c>
      <c r="D130" s="183"/>
      <c r="E130" s="105"/>
      <c r="F130" s="105" t="s">
        <v>302</v>
      </c>
      <c r="G130" s="106" t="s">
        <v>302</v>
      </c>
      <c r="H130" s="184"/>
    </row>
    <row r="131" spans="1:8" ht="12.75" customHeight="1" x14ac:dyDescent="0.25">
      <c r="A131" s="154"/>
      <c r="B131" s="186" t="s">
        <v>398</v>
      </c>
      <c r="C131" s="156" t="s">
        <v>511</v>
      </c>
      <c r="D131" s="183"/>
      <c r="E131" s="105"/>
      <c r="F131" s="105" t="s">
        <v>302</v>
      </c>
      <c r="G131" s="106" t="s">
        <v>302</v>
      </c>
      <c r="H131" s="184"/>
    </row>
    <row r="132" spans="1:8" ht="12.75" customHeight="1" x14ac:dyDescent="0.25">
      <c r="A132" s="154"/>
      <c r="B132" s="186" t="s">
        <v>398</v>
      </c>
      <c r="C132" s="156" t="s">
        <v>512</v>
      </c>
      <c r="D132" s="183"/>
      <c r="E132" s="105"/>
      <c r="F132" s="105" t="s">
        <v>302</v>
      </c>
      <c r="G132" s="106" t="s">
        <v>302</v>
      </c>
      <c r="H132" s="184"/>
    </row>
    <row r="133" spans="1:8" ht="12.75" customHeight="1" x14ac:dyDescent="0.25">
      <c r="A133" s="154"/>
      <c r="B133" s="186" t="s">
        <v>398</v>
      </c>
      <c r="C133" s="156" t="s">
        <v>513</v>
      </c>
      <c r="D133" s="183"/>
      <c r="E133" s="105"/>
      <c r="F133" s="105" t="s">
        <v>302</v>
      </c>
      <c r="G133" s="106"/>
      <c r="H133" s="184"/>
    </row>
    <row r="134" spans="1:8" ht="12.75" customHeight="1" x14ac:dyDescent="0.25">
      <c r="A134" s="154"/>
      <c r="B134" s="186" t="s">
        <v>398</v>
      </c>
      <c r="C134" s="156" t="s">
        <v>514</v>
      </c>
      <c r="D134" s="183"/>
      <c r="E134" s="105"/>
      <c r="F134" s="105" t="s">
        <v>302</v>
      </c>
      <c r="G134" s="106"/>
      <c r="H134" s="184"/>
    </row>
    <row r="135" spans="1:8" ht="12.75" customHeight="1" x14ac:dyDescent="0.25">
      <c r="A135" s="154"/>
      <c r="B135" s="186" t="s">
        <v>398</v>
      </c>
      <c r="C135" s="156" t="s">
        <v>515</v>
      </c>
      <c r="D135" s="183"/>
      <c r="E135" s="105"/>
      <c r="F135" s="105" t="s">
        <v>302</v>
      </c>
      <c r="G135" s="106"/>
      <c r="H135" s="184"/>
    </row>
    <row r="136" spans="1:8" ht="12.75" customHeight="1" x14ac:dyDescent="0.25">
      <c r="A136" s="154"/>
      <c r="B136" s="186" t="s">
        <v>398</v>
      </c>
      <c r="C136" s="156" t="s">
        <v>516</v>
      </c>
      <c r="D136" s="183"/>
      <c r="E136" s="105"/>
      <c r="F136" s="105" t="s">
        <v>302</v>
      </c>
      <c r="G136" s="106"/>
      <c r="H136" s="184"/>
    </row>
    <row r="137" spans="1:8" ht="12.75" customHeight="1" x14ac:dyDescent="0.25">
      <c r="A137" s="154"/>
      <c r="B137" s="186" t="s">
        <v>398</v>
      </c>
      <c r="C137" s="156" t="s">
        <v>517</v>
      </c>
      <c r="D137" s="183"/>
      <c r="E137" s="105"/>
      <c r="F137" s="105" t="s">
        <v>302</v>
      </c>
      <c r="G137" s="106"/>
      <c r="H137" s="184"/>
    </row>
    <row r="138" spans="1:8" ht="12.75" customHeight="1" x14ac:dyDescent="0.3">
      <c r="A138" s="154"/>
      <c r="B138" s="187"/>
      <c r="C138" s="156"/>
      <c r="D138" s="183"/>
      <c r="E138" s="105"/>
      <c r="F138" s="105"/>
      <c r="G138" s="106"/>
      <c r="H138" s="184"/>
    </row>
    <row r="139" spans="1:8" ht="12.75" customHeight="1" x14ac:dyDescent="0.25">
      <c r="A139" s="154"/>
      <c r="B139" s="193" t="s">
        <v>518</v>
      </c>
      <c r="C139" s="156"/>
      <c r="D139" s="183"/>
      <c r="E139" s="105"/>
      <c r="F139" s="105"/>
      <c r="G139" s="106"/>
      <c r="H139" s="184"/>
    </row>
    <row r="140" spans="1:8" ht="12.75" customHeight="1" x14ac:dyDescent="0.25">
      <c r="A140" s="154"/>
      <c r="B140" s="186" t="s">
        <v>398</v>
      </c>
      <c r="C140" s="156" t="s">
        <v>519</v>
      </c>
      <c r="D140" s="183"/>
      <c r="E140" s="105"/>
      <c r="F140" s="105" t="s">
        <v>302</v>
      </c>
      <c r="G140" s="106" t="s">
        <v>302</v>
      </c>
      <c r="H140" s="184"/>
    </row>
    <row r="141" spans="1:8" ht="12.75" customHeight="1" x14ac:dyDescent="0.25">
      <c r="A141" s="154"/>
      <c r="B141" s="186" t="s">
        <v>398</v>
      </c>
      <c r="C141" s="156" t="s">
        <v>520</v>
      </c>
      <c r="D141" s="183"/>
      <c r="E141" s="105"/>
      <c r="F141" s="105" t="s">
        <v>302</v>
      </c>
      <c r="G141" s="106" t="s">
        <v>302</v>
      </c>
      <c r="H141" s="184"/>
    </row>
    <row r="142" spans="1:8" ht="12.75" customHeight="1" x14ac:dyDescent="0.25">
      <c r="A142" s="154"/>
      <c r="B142" s="186" t="s">
        <v>398</v>
      </c>
      <c r="C142" s="156" t="s">
        <v>521</v>
      </c>
      <c r="D142" s="183"/>
      <c r="E142" s="105"/>
      <c r="F142" s="105" t="s">
        <v>302</v>
      </c>
      <c r="G142" s="106" t="s">
        <v>302</v>
      </c>
      <c r="H142" s="184"/>
    </row>
    <row r="143" spans="1:8" ht="12.75" customHeight="1" x14ac:dyDescent="0.25">
      <c r="A143" s="154"/>
      <c r="B143" s="186" t="s">
        <v>398</v>
      </c>
      <c r="C143" s="156" t="s">
        <v>522</v>
      </c>
      <c r="D143" s="183"/>
      <c r="E143" s="105"/>
      <c r="F143" s="105" t="s">
        <v>302</v>
      </c>
      <c r="G143" s="106" t="s">
        <v>302</v>
      </c>
      <c r="H143" s="184"/>
    </row>
    <row r="144" spans="1:8" ht="12.75" customHeight="1" x14ac:dyDescent="0.25">
      <c r="A144" s="154"/>
      <c r="B144" s="186" t="s">
        <v>398</v>
      </c>
      <c r="C144" s="156" t="s">
        <v>523</v>
      </c>
      <c r="D144" s="183"/>
      <c r="E144" s="105"/>
      <c r="F144" s="105" t="s">
        <v>302</v>
      </c>
      <c r="G144" s="106" t="s">
        <v>302</v>
      </c>
      <c r="H144" s="184"/>
    </row>
    <row r="145" spans="1:8" ht="12.75" customHeight="1" x14ac:dyDescent="0.3">
      <c r="A145" s="154"/>
      <c r="B145" s="187"/>
      <c r="C145" s="156"/>
      <c r="D145" s="183"/>
      <c r="E145" s="105"/>
      <c r="F145" s="105"/>
      <c r="G145" s="106"/>
      <c r="H145" s="184"/>
    </row>
    <row r="146" spans="1:8" ht="12.75" customHeight="1" x14ac:dyDescent="0.25">
      <c r="A146" s="154"/>
      <c r="B146" s="193" t="s">
        <v>524</v>
      </c>
      <c r="C146" s="156"/>
      <c r="D146" s="183"/>
      <c r="E146" s="105"/>
      <c r="F146" s="105"/>
      <c r="G146" s="106"/>
      <c r="H146" s="184"/>
    </row>
    <row r="147" spans="1:8" ht="12.75" customHeight="1" x14ac:dyDescent="0.25">
      <c r="A147" s="154"/>
      <c r="B147" s="186" t="s">
        <v>398</v>
      </c>
      <c r="C147" s="156" t="s">
        <v>525</v>
      </c>
      <c r="D147" s="183"/>
      <c r="E147" s="105"/>
      <c r="F147" s="105" t="s">
        <v>302</v>
      </c>
      <c r="G147" s="106"/>
      <c r="H147" s="184"/>
    </row>
    <row r="148" spans="1:8" ht="12.75" customHeight="1" x14ac:dyDescent="0.25">
      <c r="A148" s="154"/>
      <c r="B148" s="186" t="s">
        <v>398</v>
      </c>
      <c r="C148" s="156" t="s">
        <v>526</v>
      </c>
      <c r="D148" s="183"/>
      <c r="E148" s="105"/>
      <c r="F148" s="105" t="s">
        <v>302</v>
      </c>
      <c r="G148" s="106"/>
      <c r="H148" s="184"/>
    </row>
    <row r="149" spans="1:8" ht="12.75" customHeight="1" x14ac:dyDescent="0.25">
      <c r="A149" s="154"/>
      <c r="B149" s="186" t="s">
        <v>398</v>
      </c>
      <c r="C149" s="156" t="s">
        <v>527</v>
      </c>
      <c r="D149" s="183"/>
      <c r="E149" s="105"/>
      <c r="F149" s="105" t="s">
        <v>302</v>
      </c>
      <c r="G149" s="106" t="s">
        <v>302</v>
      </c>
      <c r="H149" s="184"/>
    </row>
    <row r="150" spans="1:8" ht="12.75" customHeight="1" x14ac:dyDescent="0.3">
      <c r="A150" s="154"/>
      <c r="B150" s="187"/>
      <c r="C150" s="156"/>
      <c r="D150" s="183"/>
      <c r="E150" s="105"/>
      <c r="F150" s="105"/>
      <c r="G150" s="106"/>
      <c r="H150" s="184"/>
    </row>
    <row r="151" spans="1:8" ht="12.75" customHeight="1" x14ac:dyDescent="0.3">
      <c r="A151" s="154"/>
      <c r="B151" s="187"/>
      <c r="C151" s="156"/>
      <c r="D151" s="183"/>
      <c r="E151" s="105"/>
      <c r="F151" s="105"/>
      <c r="G151" s="106"/>
      <c r="H151" s="184"/>
    </row>
    <row r="152" spans="1:8" ht="12.75" customHeight="1" x14ac:dyDescent="0.3">
      <c r="A152" s="188"/>
      <c r="B152" s="195"/>
      <c r="C152" s="190"/>
      <c r="D152" s="191"/>
      <c r="E152" s="108"/>
      <c r="F152" s="108"/>
      <c r="G152" s="109"/>
      <c r="H152" s="192"/>
    </row>
    <row r="153" spans="1:8" ht="12.75" customHeight="1" x14ac:dyDescent="0.25">
      <c r="A153" s="154"/>
      <c r="B153" s="193" t="s">
        <v>495</v>
      </c>
      <c r="C153" s="156"/>
      <c r="D153" s="183"/>
      <c r="E153" s="105"/>
      <c r="F153" s="105"/>
      <c r="G153" s="106"/>
      <c r="H153" s="184"/>
    </row>
    <row r="154" spans="1:8" ht="12.75" customHeight="1" x14ac:dyDescent="0.25">
      <c r="A154" s="154"/>
      <c r="B154" s="193" t="s">
        <v>528</v>
      </c>
      <c r="C154" s="156"/>
      <c r="D154" s="183"/>
      <c r="E154" s="105"/>
      <c r="F154" s="105"/>
      <c r="G154" s="106"/>
      <c r="H154" s="184"/>
    </row>
    <row r="155" spans="1:8" ht="12.75" customHeight="1" x14ac:dyDescent="0.25">
      <c r="A155" s="154"/>
      <c r="B155" s="186" t="s">
        <v>398</v>
      </c>
      <c r="C155" s="156" t="s">
        <v>529</v>
      </c>
      <c r="D155" s="183"/>
      <c r="E155" s="105"/>
      <c r="F155" s="105" t="s">
        <v>302</v>
      </c>
      <c r="G155" s="106"/>
      <c r="H155" s="184"/>
    </row>
    <row r="156" spans="1:8" ht="12.75" customHeight="1" x14ac:dyDescent="0.25">
      <c r="A156" s="154"/>
      <c r="B156" s="186" t="s">
        <v>398</v>
      </c>
      <c r="C156" s="156" t="s">
        <v>696</v>
      </c>
      <c r="D156" s="183"/>
      <c r="E156" s="105"/>
      <c r="F156" s="105" t="s">
        <v>302</v>
      </c>
      <c r="G156" s="106"/>
      <c r="H156" s="184"/>
    </row>
    <row r="157" spans="1:8" ht="12.75" customHeight="1" x14ac:dyDescent="0.25">
      <c r="A157" s="154"/>
      <c r="B157" s="186" t="s">
        <v>398</v>
      </c>
      <c r="C157" s="156" t="s">
        <v>530</v>
      </c>
      <c r="D157" s="183"/>
      <c r="E157" s="105"/>
      <c r="F157" s="105" t="s">
        <v>302</v>
      </c>
      <c r="G157" s="106"/>
      <c r="H157" s="184"/>
    </row>
    <row r="158" spans="1:8" ht="12.75" customHeight="1" x14ac:dyDescent="0.25">
      <c r="A158" s="154"/>
      <c r="B158" s="186" t="s">
        <v>398</v>
      </c>
      <c r="C158" s="156" t="s">
        <v>531</v>
      </c>
      <c r="D158" s="183"/>
      <c r="E158" s="105"/>
      <c r="F158" s="105" t="s">
        <v>302</v>
      </c>
      <c r="G158" s="106"/>
      <c r="H158" s="184"/>
    </row>
    <row r="159" spans="1:8" ht="12.75" customHeight="1" x14ac:dyDescent="0.25">
      <c r="A159" s="154"/>
      <c r="B159" s="186" t="s">
        <v>398</v>
      </c>
      <c r="C159" s="156" t="s">
        <v>532</v>
      </c>
      <c r="D159" s="183"/>
      <c r="E159" s="105"/>
      <c r="F159" s="105" t="s">
        <v>302</v>
      </c>
      <c r="G159" s="106"/>
      <c r="H159" s="184"/>
    </row>
    <row r="160" spans="1:8" ht="12.75" customHeight="1" x14ac:dyDescent="0.3">
      <c r="A160" s="154"/>
      <c r="B160" s="187"/>
      <c r="C160" s="156"/>
      <c r="D160" s="183"/>
      <c r="E160" s="105"/>
      <c r="F160" s="105"/>
      <c r="G160" s="106"/>
      <c r="H160" s="184"/>
    </row>
    <row r="161" spans="1:8" ht="12.75" customHeight="1" x14ac:dyDescent="0.25">
      <c r="A161" s="154"/>
      <c r="B161" s="193" t="s">
        <v>533</v>
      </c>
      <c r="C161" s="156"/>
      <c r="D161" s="183"/>
      <c r="E161" s="105"/>
      <c r="F161" s="105"/>
      <c r="G161" s="106"/>
      <c r="H161" s="184"/>
    </row>
    <row r="162" spans="1:8" ht="12.75" customHeight="1" x14ac:dyDescent="0.25">
      <c r="A162" s="154"/>
      <c r="B162" s="186" t="s">
        <v>398</v>
      </c>
      <c r="C162" s="156" t="s">
        <v>534</v>
      </c>
      <c r="D162" s="183"/>
      <c r="E162" s="105"/>
      <c r="F162" s="105" t="s">
        <v>302</v>
      </c>
      <c r="G162" s="106"/>
      <c r="H162" s="184"/>
    </row>
    <row r="163" spans="1:8" ht="12.75" customHeight="1" x14ac:dyDescent="0.25">
      <c r="A163" s="154"/>
      <c r="B163" s="186" t="s">
        <v>398</v>
      </c>
      <c r="C163" s="156" t="s">
        <v>535</v>
      </c>
      <c r="D163" s="183"/>
      <c r="E163" s="105"/>
      <c r="F163" s="105" t="s">
        <v>302</v>
      </c>
      <c r="G163" s="106"/>
      <c r="H163" s="184"/>
    </row>
    <row r="164" spans="1:8" ht="12.75" customHeight="1" x14ac:dyDescent="0.3">
      <c r="A164" s="154"/>
      <c r="B164" s="187"/>
      <c r="C164" s="156"/>
      <c r="D164" s="183"/>
      <c r="E164" s="105"/>
      <c r="F164" s="105"/>
      <c r="G164" s="106"/>
      <c r="H164" s="184"/>
    </row>
    <row r="165" spans="1:8" ht="12.75" customHeight="1" x14ac:dyDescent="0.25">
      <c r="A165" s="154"/>
      <c r="B165" s="193" t="s">
        <v>536</v>
      </c>
      <c r="C165" s="156"/>
      <c r="D165" s="183"/>
      <c r="E165" s="105"/>
      <c r="F165" s="105"/>
      <c r="G165" s="106"/>
      <c r="H165" s="184"/>
    </row>
    <row r="166" spans="1:8" ht="12.75" customHeight="1" x14ac:dyDescent="0.25">
      <c r="A166" s="154"/>
      <c r="B166" s="186" t="s">
        <v>398</v>
      </c>
      <c r="C166" s="156" t="s">
        <v>537</v>
      </c>
      <c r="D166" s="183"/>
      <c r="E166" s="105"/>
      <c r="F166" s="105" t="s">
        <v>302</v>
      </c>
      <c r="G166" s="106"/>
      <c r="H166" s="184"/>
    </row>
    <row r="167" spans="1:8" ht="12.75" customHeight="1" x14ac:dyDescent="0.25">
      <c r="A167" s="154"/>
      <c r="B167" s="186" t="s">
        <v>398</v>
      </c>
      <c r="C167" s="156" t="s">
        <v>538</v>
      </c>
      <c r="D167" s="183"/>
      <c r="E167" s="105"/>
      <c r="F167" s="105" t="s">
        <v>302</v>
      </c>
      <c r="G167" s="106"/>
      <c r="H167" s="184"/>
    </row>
    <row r="168" spans="1:8" ht="12.75" customHeight="1" x14ac:dyDescent="0.25">
      <c r="A168" s="154"/>
      <c r="B168" s="186" t="s">
        <v>398</v>
      </c>
      <c r="C168" s="156" t="s">
        <v>539</v>
      </c>
      <c r="D168" s="183"/>
      <c r="E168" s="105"/>
      <c r="F168" s="105" t="s">
        <v>302</v>
      </c>
      <c r="G168" s="106"/>
      <c r="H168" s="184"/>
    </row>
    <row r="169" spans="1:8" ht="12.75" customHeight="1" x14ac:dyDescent="0.25">
      <c r="A169" s="154"/>
      <c r="B169" s="186" t="s">
        <v>398</v>
      </c>
      <c r="C169" s="156" t="s">
        <v>540</v>
      </c>
      <c r="D169" s="183"/>
      <c r="E169" s="105"/>
      <c r="F169" s="105" t="s">
        <v>302</v>
      </c>
      <c r="G169" s="106"/>
      <c r="H169" s="184"/>
    </row>
    <row r="170" spans="1:8" ht="12.75" customHeight="1" x14ac:dyDescent="0.3">
      <c r="A170" s="154"/>
      <c r="B170" s="187"/>
      <c r="C170" s="156"/>
      <c r="D170" s="183"/>
      <c r="E170" s="105"/>
      <c r="F170" s="105"/>
      <c r="G170" s="106"/>
      <c r="H170" s="184"/>
    </row>
    <row r="171" spans="1:8" ht="12.75" customHeight="1" x14ac:dyDescent="0.25">
      <c r="A171" s="154"/>
      <c r="B171" s="196" t="s">
        <v>541</v>
      </c>
      <c r="C171" s="156"/>
      <c r="D171" s="183"/>
      <c r="E171" s="105"/>
      <c r="F171" s="105"/>
      <c r="G171" s="106"/>
      <c r="H171" s="184"/>
    </row>
    <row r="172" spans="1:8" ht="12.75" customHeight="1" x14ac:dyDescent="0.25">
      <c r="A172" s="154"/>
      <c r="B172" s="186" t="s">
        <v>398</v>
      </c>
      <c r="C172" s="156" t="s">
        <v>542</v>
      </c>
      <c r="D172" s="183"/>
      <c r="E172" s="105"/>
      <c r="F172" s="105" t="s">
        <v>302</v>
      </c>
      <c r="G172" s="106"/>
      <c r="H172" s="184"/>
    </row>
    <row r="173" spans="1:8" ht="12.75" customHeight="1" x14ac:dyDescent="0.25">
      <c r="A173" s="154"/>
      <c r="B173" s="186" t="s">
        <v>398</v>
      </c>
      <c r="C173" s="156" t="s">
        <v>543</v>
      </c>
      <c r="D173" s="183"/>
      <c r="E173" s="105"/>
      <c r="F173" s="105" t="s">
        <v>302</v>
      </c>
      <c r="G173" s="106"/>
      <c r="H173" s="184"/>
    </row>
    <row r="174" spans="1:8" ht="12.75" customHeight="1" x14ac:dyDescent="0.25">
      <c r="A174" s="154"/>
      <c r="B174" s="186" t="s">
        <v>398</v>
      </c>
      <c r="C174" s="156" t="s">
        <v>544</v>
      </c>
      <c r="D174" s="183"/>
      <c r="E174" s="105"/>
      <c r="F174" s="105" t="s">
        <v>302</v>
      </c>
      <c r="G174" s="106"/>
      <c r="H174" s="184"/>
    </row>
    <row r="175" spans="1:8" ht="12.75" customHeight="1" x14ac:dyDescent="0.25">
      <c r="A175" s="154"/>
      <c r="B175" s="186" t="s">
        <v>398</v>
      </c>
      <c r="C175" s="156" t="s">
        <v>545</v>
      </c>
      <c r="D175" s="183"/>
      <c r="E175" s="105"/>
      <c r="F175" s="105" t="s">
        <v>302</v>
      </c>
      <c r="G175" s="106"/>
      <c r="H175" s="184"/>
    </row>
    <row r="176" spans="1:8" ht="12.75" customHeight="1" x14ac:dyDescent="0.25">
      <c r="A176" s="154"/>
      <c r="B176" s="186" t="s">
        <v>398</v>
      </c>
      <c r="C176" s="156" t="s">
        <v>546</v>
      </c>
      <c r="D176" s="183"/>
      <c r="E176" s="105"/>
      <c r="F176" s="105" t="s">
        <v>302</v>
      </c>
      <c r="G176" s="106" t="s">
        <v>302</v>
      </c>
      <c r="H176" s="184"/>
    </row>
    <row r="177" spans="1:8" ht="12.75" customHeight="1" x14ac:dyDescent="0.3">
      <c r="A177" s="154"/>
      <c r="B177" s="187"/>
      <c r="C177" s="156"/>
      <c r="D177" s="183"/>
      <c r="E177" s="105"/>
      <c r="F177" s="105"/>
      <c r="G177" s="106"/>
      <c r="H177" s="184"/>
    </row>
    <row r="178" spans="1:8" ht="12.75" customHeight="1" x14ac:dyDescent="0.25">
      <c r="A178" s="154"/>
      <c r="B178" s="193" t="s">
        <v>547</v>
      </c>
      <c r="C178" s="156"/>
      <c r="D178" s="183"/>
      <c r="E178" s="105"/>
      <c r="F178" s="105"/>
      <c r="G178" s="106"/>
      <c r="H178" s="184"/>
    </row>
    <row r="179" spans="1:8" ht="12.75" customHeight="1" x14ac:dyDescent="0.25">
      <c r="A179" s="154"/>
      <c r="B179" s="186" t="s">
        <v>398</v>
      </c>
      <c r="C179" s="156" t="s">
        <v>548</v>
      </c>
      <c r="D179" s="183"/>
      <c r="E179" s="105"/>
      <c r="F179" s="105" t="s">
        <v>302</v>
      </c>
      <c r="G179" s="106"/>
      <c r="H179" s="184"/>
    </row>
    <row r="180" spans="1:8" ht="12.75" customHeight="1" x14ac:dyDescent="0.25">
      <c r="A180" s="154"/>
      <c r="B180" s="186" t="s">
        <v>398</v>
      </c>
      <c r="C180" s="156" t="s">
        <v>549</v>
      </c>
      <c r="D180" s="183"/>
      <c r="E180" s="105"/>
      <c r="F180" s="105" t="s">
        <v>302</v>
      </c>
      <c r="G180" s="106"/>
      <c r="H180" s="184"/>
    </row>
    <row r="181" spans="1:8" ht="12.75" customHeight="1" x14ac:dyDescent="0.25">
      <c r="A181" s="154"/>
      <c r="B181" s="186" t="s">
        <v>398</v>
      </c>
      <c r="C181" s="156" t="s">
        <v>550</v>
      </c>
      <c r="D181" s="183"/>
      <c r="E181" s="105"/>
      <c r="F181" s="105" t="s">
        <v>302</v>
      </c>
      <c r="G181" s="106"/>
      <c r="H181" s="184"/>
    </row>
    <row r="182" spans="1:8" ht="12.75" customHeight="1" x14ac:dyDescent="0.25">
      <c r="A182" s="154"/>
      <c r="B182" s="186" t="s">
        <v>398</v>
      </c>
      <c r="C182" s="156" t="s">
        <v>698</v>
      </c>
      <c r="D182" s="183"/>
      <c r="E182" s="105" t="s">
        <v>302</v>
      </c>
      <c r="F182" s="105" t="s">
        <v>302</v>
      </c>
      <c r="G182" s="106"/>
      <c r="H182" s="184"/>
    </row>
    <row r="183" spans="1:8" ht="12.75" customHeight="1" x14ac:dyDescent="0.25">
      <c r="A183" s="154"/>
      <c r="B183" s="186" t="s">
        <v>398</v>
      </c>
      <c r="C183" s="156" t="s">
        <v>551</v>
      </c>
      <c r="D183" s="183"/>
      <c r="E183" s="105"/>
      <c r="F183" s="105" t="s">
        <v>302</v>
      </c>
      <c r="G183" s="106"/>
      <c r="H183" s="184"/>
    </row>
    <row r="184" spans="1:8" ht="12.75" customHeight="1" x14ac:dyDescent="0.3">
      <c r="A184" s="154"/>
      <c r="B184" s="187"/>
      <c r="C184" s="156" t="s">
        <v>552</v>
      </c>
      <c r="D184" s="183"/>
      <c r="E184" s="105"/>
      <c r="F184" s="105"/>
      <c r="G184" s="106"/>
      <c r="H184" s="184"/>
    </row>
    <row r="185" spans="1:8" ht="12.75" customHeight="1" x14ac:dyDescent="0.3">
      <c r="A185" s="154"/>
      <c r="B185" s="187"/>
      <c r="C185" s="156"/>
      <c r="D185" s="183"/>
      <c r="E185" s="105"/>
      <c r="F185" s="105"/>
      <c r="G185" s="106"/>
      <c r="H185" s="184"/>
    </row>
    <row r="186" spans="1:8" ht="12.75" customHeight="1" x14ac:dyDescent="0.25">
      <c r="A186" s="154"/>
      <c r="B186" s="193" t="s">
        <v>553</v>
      </c>
      <c r="C186" s="156"/>
      <c r="D186" s="183"/>
      <c r="E186" s="105"/>
      <c r="F186" s="105"/>
      <c r="G186" s="106"/>
      <c r="H186" s="184"/>
    </row>
    <row r="187" spans="1:8" ht="12.75" customHeight="1" x14ac:dyDescent="0.25">
      <c r="A187" s="154"/>
      <c r="B187" s="186" t="s">
        <v>398</v>
      </c>
      <c r="C187" s="156" t="s">
        <v>554</v>
      </c>
      <c r="D187" s="183"/>
      <c r="E187" s="105"/>
      <c r="F187" s="105" t="s">
        <v>302</v>
      </c>
      <c r="G187" s="106"/>
      <c r="H187" s="184"/>
    </row>
    <row r="188" spans="1:8" ht="12.75" customHeight="1" x14ac:dyDescent="0.25">
      <c r="A188" s="154"/>
      <c r="B188" s="186" t="s">
        <v>398</v>
      </c>
      <c r="C188" s="156" t="s">
        <v>555</v>
      </c>
      <c r="D188" s="183"/>
      <c r="E188" s="105"/>
      <c r="F188" s="105" t="s">
        <v>302</v>
      </c>
      <c r="G188" s="106"/>
      <c r="H188" s="184"/>
    </row>
    <row r="189" spans="1:8" ht="12.75" customHeight="1" x14ac:dyDescent="0.25">
      <c r="A189" s="154"/>
      <c r="B189" s="186" t="s">
        <v>398</v>
      </c>
      <c r="C189" s="156" t="s">
        <v>689</v>
      </c>
      <c r="D189" s="183"/>
      <c r="E189" s="105"/>
      <c r="F189" s="105" t="s">
        <v>302</v>
      </c>
      <c r="G189" s="106"/>
      <c r="H189" s="184"/>
    </row>
    <row r="190" spans="1:8" ht="12.75" customHeight="1" x14ac:dyDescent="0.25">
      <c r="A190" s="154"/>
      <c r="B190" s="186" t="s">
        <v>398</v>
      </c>
      <c r="C190" s="156" t="s">
        <v>556</v>
      </c>
      <c r="D190" s="183"/>
      <c r="E190" s="105"/>
      <c r="F190" s="105" t="s">
        <v>302</v>
      </c>
      <c r="G190" s="106"/>
      <c r="H190" s="184"/>
    </row>
    <row r="191" spans="1:8" ht="12.75" customHeight="1" x14ac:dyDescent="0.25">
      <c r="A191" s="154"/>
      <c r="B191" s="186" t="s">
        <v>398</v>
      </c>
      <c r="C191" s="156" t="s">
        <v>557</v>
      </c>
      <c r="D191" s="183"/>
      <c r="E191" s="105"/>
      <c r="F191" s="105" t="s">
        <v>302</v>
      </c>
      <c r="G191" s="106"/>
      <c r="H191" s="184"/>
    </row>
    <row r="192" spans="1:8" ht="12.75" customHeight="1" x14ac:dyDescent="0.3">
      <c r="A192" s="154"/>
      <c r="B192" s="187"/>
      <c r="C192" s="156"/>
      <c r="D192" s="183"/>
      <c r="E192" s="105"/>
      <c r="F192" s="105" t="s">
        <v>302</v>
      </c>
      <c r="G192" s="106"/>
      <c r="H192" s="184"/>
    </row>
    <row r="193" spans="1:8" ht="12.75" customHeight="1" x14ac:dyDescent="0.3">
      <c r="A193" s="154"/>
      <c r="B193" s="187"/>
      <c r="C193" s="156"/>
      <c r="D193" s="183"/>
      <c r="E193" s="105"/>
      <c r="F193" s="105"/>
      <c r="G193" s="106"/>
      <c r="H193" s="184"/>
    </row>
    <row r="194" spans="1:8" ht="12.75" customHeight="1" x14ac:dyDescent="0.3">
      <c r="A194" s="154"/>
      <c r="B194" s="187"/>
      <c r="C194" s="156"/>
      <c r="D194" s="183"/>
      <c r="E194" s="105"/>
      <c r="F194" s="105"/>
      <c r="G194" s="106"/>
      <c r="H194" s="184"/>
    </row>
    <row r="195" spans="1:8" ht="12.75" customHeight="1" x14ac:dyDescent="0.3">
      <c r="A195" s="154"/>
      <c r="B195" s="187"/>
      <c r="C195" s="156"/>
      <c r="D195" s="183"/>
      <c r="E195" s="105"/>
      <c r="F195" s="105"/>
      <c r="G195" s="106"/>
      <c r="H195" s="184"/>
    </row>
    <row r="196" spans="1:8" ht="12.75" customHeight="1" x14ac:dyDescent="0.3">
      <c r="A196" s="154"/>
      <c r="B196" s="187"/>
      <c r="C196" s="156"/>
      <c r="D196" s="183"/>
      <c r="E196" s="105"/>
      <c r="F196" s="105"/>
      <c r="G196" s="106"/>
      <c r="H196" s="184"/>
    </row>
    <row r="197" spans="1:8" ht="12.75" customHeight="1" x14ac:dyDescent="0.3">
      <c r="A197" s="154"/>
      <c r="B197" s="187"/>
      <c r="C197" s="156"/>
      <c r="D197" s="183"/>
      <c r="E197" s="105"/>
      <c r="F197" s="105"/>
      <c r="G197" s="106"/>
      <c r="H197" s="184"/>
    </row>
    <row r="198" spans="1:8" ht="12.75" customHeight="1" x14ac:dyDescent="0.3">
      <c r="A198" s="154"/>
      <c r="B198" s="187"/>
      <c r="C198" s="156"/>
      <c r="D198" s="183"/>
      <c r="E198" s="105"/>
      <c r="F198" s="105"/>
      <c r="G198" s="106"/>
      <c r="H198" s="184"/>
    </row>
    <row r="199" spans="1:8" ht="12.75" customHeight="1" x14ac:dyDescent="0.3">
      <c r="A199" s="154"/>
      <c r="B199" s="187"/>
      <c r="C199" s="156"/>
      <c r="D199" s="183"/>
      <c r="E199" s="105"/>
      <c r="F199" s="105"/>
      <c r="G199" s="106"/>
      <c r="H199" s="184"/>
    </row>
    <row r="200" spans="1:8" ht="12.75" customHeight="1" x14ac:dyDescent="0.3">
      <c r="A200" s="154"/>
      <c r="B200" s="187"/>
      <c r="C200" s="156"/>
      <c r="D200" s="183"/>
      <c r="E200" s="105"/>
      <c r="F200" s="105"/>
      <c r="G200" s="106"/>
      <c r="H200" s="184"/>
    </row>
    <row r="201" spans="1:8" ht="12.75" customHeight="1" x14ac:dyDescent="0.3">
      <c r="A201" s="188"/>
      <c r="B201" s="195"/>
      <c r="C201" s="190"/>
      <c r="D201" s="191"/>
      <c r="E201" s="108"/>
      <c r="F201" s="108"/>
      <c r="G201" s="109"/>
      <c r="H201" s="192"/>
    </row>
    <row r="202" spans="1:8" ht="12.75" customHeight="1" x14ac:dyDescent="0.25">
      <c r="A202" s="154"/>
      <c r="B202" s="193" t="s">
        <v>195</v>
      </c>
      <c r="C202" s="156"/>
      <c r="D202" s="183"/>
      <c r="E202" s="105"/>
      <c r="F202" s="105"/>
      <c r="G202" s="106"/>
      <c r="H202" s="184"/>
    </row>
    <row r="203" spans="1:8" ht="12.75" customHeight="1" x14ac:dyDescent="0.25">
      <c r="A203" s="154"/>
      <c r="B203" s="193" t="s">
        <v>558</v>
      </c>
      <c r="C203" s="156"/>
      <c r="D203" s="183"/>
      <c r="E203" s="105"/>
      <c r="F203" s="105"/>
      <c r="G203" s="106"/>
      <c r="H203" s="184"/>
    </row>
    <row r="204" spans="1:8" ht="12.75" customHeight="1" x14ac:dyDescent="0.25">
      <c r="A204" s="154"/>
      <c r="B204" s="186" t="s">
        <v>398</v>
      </c>
      <c r="C204" s="156" t="s">
        <v>559</v>
      </c>
      <c r="D204" s="183"/>
      <c r="E204" s="105"/>
      <c r="F204" s="105" t="s">
        <v>302</v>
      </c>
      <c r="G204" s="106"/>
      <c r="H204" s="184"/>
    </row>
    <row r="205" spans="1:8" ht="12.75" customHeight="1" x14ac:dyDescent="0.25">
      <c r="A205" s="154"/>
      <c r="B205" s="186" t="s">
        <v>398</v>
      </c>
      <c r="C205" s="156" t="s">
        <v>560</v>
      </c>
      <c r="D205" s="183"/>
      <c r="E205" s="105"/>
      <c r="F205" s="105" t="s">
        <v>302</v>
      </c>
      <c r="G205" s="106"/>
      <c r="H205" s="184"/>
    </row>
    <row r="206" spans="1:8" ht="12.75" customHeight="1" x14ac:dyDescent="0.25">
      <c r="A206" s="154"/>
      <c r="B206" s="186" t="s">
        <v>398</v>
      </c>
      <c r="C206" s="156" t="s">
        <v>561</v>
      </c>
      <c r="D206" s="183"/>
      <c r="E206" s="105"/>
      <c r="F206" s="105" t="s">
        <v>302</v>
      </c>
      <c r="G206" s="106"/>
      <c r="H206" s="184"/>
    </row>
    <row r="207" spans="1:8" ht="12.75" customHeight="1" x14ac:dyDescent="0.25">
      <c r="A207" s="154"/>
      <c r="B207" s="186" t="s">
        <v>398</v>
      </c>
      <c r="C207" s="156" t="s">
        <v>562</v>
      </c>
      <c r="D207" s="183"/>
      <c r="E207" s="105"/>
      <c r="F207" s="105" t="s">
        <v>302</v>
      </c>
      <c r="G207" s="106"/>
      <c r="H207" s="184"/>
    </row>
    <row r="208" spans="1:8" ht="12.75" customHeight="1" x14ac:dyDescent="0.25">
      <c r="A208" s="154"/>
      <c r="B208" s="186" t="s">
        <v>398</v>
      </c>
      <c r="C208" s="156" t="s">
        <v>563</v>
      </c>
      <c r="D208" s="183"/>
      <c r="E208" s="105"/>
      <c r="F208" s="105" t="s">
        <v>302</v>
      </c>
      <c r="G208" s="106"/>
      <c r="H208" s="184"/>
    </row>
    <row r="209" spans="1:8" ht="12.75" customHeight="1" x14ac:dyDescent="0.25">
      <c r="A209" s="154"/>
      <c r="B209" s="186" t="s">
        <v>398</v>
      </c>
      <c r="C209" s="156" t="s">
        <v>564</v>
      </c>
      <c r="D209" s="183"/>
      <c r="E209" s="105"/>
      <c r="F209" s="105" t="s">
        <v>302</v>
      </c>
      <c r="G209" s="106"/>
      <c r="H209" s="184"/>
    </row>
    <row r="210" spans="1:8" ht="12.75" customHeight="1" x14ac:dyDescent="0.25">
      <c r="A210" s="154"/>
      <c r="B210" s="186" t="s">
        <v>398</v>
      </c>
      <c r="C210" s="156" t="s">
        <v>565</v>
      </c>
      <c r="D210" s="183"/>
      <c r="E210" s="105"/>
      <c r="F210" s="105" t="s">
        <v>302</v>
      </c>
      <c r="G210" s="106"/>
      <c r="H210" s="184"/>
    </row>
    <row r="211" spans="1:8" ht="12.75" customHeight="1" x14ac:dyDescent="0.25">
      <c r="A211" s="154"/>
      <c r="B211" s="186" t="s">
        <v>398</v>
      </c>
      <c r="C211" s="156" t="s">
        <v>566</v>
      </c>
      <c r="D211" s="183"/>
      <c r="E211" s="105"/>
      <c r="F211" s="105" t="s">
        <v>302</v>
      </c>
      <c r="G211" s="106"/>
      <c r="H211" s="184"/>
    </row>
    <row r="212" spans="1:8" ht="12.75" customHeight="1" x14ac:dyDescent="0.25">
      <c r="A212" s="154"/>
      <c r="B212" s="186" t="s">
        <v>398</v>
      </c>
      <c r="C212" s="156" t="s">
        <v>567</v>
      </c>
      <c r="D212" s="183"/>
      <c r="E212" s="105"/>
      <c r="F212" s="105" t="s">
        <v>302</v>
      </c>
      <c r="G212" s="106"/>
      <c r="H212" s="184"/>
    </row>
    <row r="213" spans="1:8" ht="12.75" customHeight="1" x14ac:dyDescent="0.3">
      <c r="A213" s="154"/>
      <c r="B213" s="187"/>
      <c r="C213" s="156"/>
      <c r="D213" s="183"/>
      <c r="E213" s="105"/>
      <c r="F213" s="105"/>
      <c r="G213" s="106"/>
      <c r="H213" s="184"/>
    </row>
    <row r="214" spans="1:8" ht="12.75" customHeight="1" x14ac:dyDescent="0.25">
      <c r="A214" s="154"/>
      <c r="B214" s="193" t="s">
        <v>697</v>
      </c>
      <c r="C214" s="156"/>
      <c r="D214" s="183"/>
      <c r="E214" s="105"/>
      <c r="F214" s="105"/>
      <c r="G214" s="106"/>
      <c r="H214" s="184"/>
    </row>
    <row r="215" spans="1:8" ht="12.75" customHeight="1" x14ac:dyDescent="0.25">
      <c r="A215" s="154"/>
      <c r="B215" s="186" t="s">
        <v>398</v>
      </c>
      <c r="C215" s="156" t="s">
        <v>568</v>
      </c>
      <c r="D215" s="183"/>
      <c r="E215" s="105"/>
      <c r="F215" s="105" t="s">
        <v>302</v>
      </c>
      <c r="G215" s="106"/>
      <c r="H215" s="184"/>
    </row>
    <row r="216" spans="1:8" ht="12.75" customHeight="1" x14ac:dyDescent="0.25">
      <c r="A216" s="154"/>
      <c r="B216" s="186" t="s">
        <v>398</v>
      </c>
      <c r="C216" s="156" t="s">
        <v>199</v>
      </c>
      <c r="D216" s="183"/>
      <c r="E216" s="105"/>
      <c r="F216" s="105" t="s">
        <v>302</v>
      </c>
      <c r="G216" s="106"/>
      <c r="H216" s="184"/>
    </row>
    <row r="217" spans="1:8" ht="12.75" customHeight="1" x14ac:dyDescent="0.3">
      <c r="A217" s="154"/>
      <c r="B217" s="187"/>
      <c r="C217" s="156"/>
      <c r="D217" s="183"/>
      <c r="E217" s="105"/>
      <c r="F217" s="105"/>
      <c r="G217" s="106"/>
      <c r="H217" s="184"/>
    </row>
    <row r="218" spans="1:8" ht="12.75" customHeight="1" x14ac:dyDescent="0.25">
      <c r="A218" s="154"/>
      <c r="B218" s="193" t="s">
        <v>569</v>
      </c>
      <c r="C218" s="156"/>
      <c r="D218" s="183"/>
      <c r="E218" s="105"/>
      <c r="F218" s="105"/>
      <c r="G218" s="106"/>
      <c r="H218" s="184"/>
    </row>
    <row r="219" spans="1:8" ht="12.75" customHeight="1" x14ac:dyDescent="0.25">
      <c r="A219" s="154"/>
      <c r="B219" s="186" t="s">
        <v>398</v>
      </c>
      <c r="C219" s="156" t="s">
        <v>570</v>
      </c>
      <c r="D219" s="183"/>
      <c r="E219" s="105"/>
      <c r="F219" s="105" t="s">
        <v>302</v>
      </c>
      <c r="G219" s="106"/>
      <c r="H219" s="184"/>
    </row>
    <row r="220" spans="1:8" ht="12.75" customHeight="1" x14ac:dyDescent="0.25">
      <c r="A220" s="154"/>
      <c r="B220" s="186" t="s">
        <v>398</v>
      </c>
      <c r="C220" s="156" t="s">
        <v>571</v>
      </c>
      <c r="D220" s="183"/>
      <c r="E220" s="105"/>
      <c r="F220" s="105" t="s">
        <v>302</v>
      </c>
      <c r="G220" s="106"/>
      <c r="H220" s="184"/>
    </row>
    <row r="221" spans="1:8" ht="12.75" customHeight="1" x14ac:dyDescent="0.25">
      <c r="A221" s="154"/>
      <c r="B221" s="186" t="s">
        <v>398</v>
      </c>
      <c r="C221" s="156" t="s">
        <v>572</v>
      </c>
      <c r="D221" s="183"/>
      <c r="E221" s="105"/>
      <c r="F221" s="105" t="s">
        <v>302</v>
      </c>
      <c r="G221" s="106"/>
      <c r="H221" s="184"/>
    </row>
    <row r="222" spans="1:8" ht="12.75" customHeight="1" x14ac:dyDescent="0.25">
      <c r="A222" s="154"/>
      <c r="B222" s="186" t="s">
        <v>398</v>
      </c>
      <c r="C222" s="156" t="s">
        <v>573</v>
      </c>
      <c r="D222" s="183"/>
      <c r="E222" s="105"/>
      <c r="F222" s="105" t="s">
        <v>302</v>
      </c>
      <c r="G222" s="106"/>
      <c r="H222" s="184"/>
    </row>
    <row r="223" spans="1:8" ht="12.75" customHeight="1" x14ac:dyDescent="0.3">
      <c r="A223" s="154"/>
      <c r="B223" s="187"/>
      <c r="C223" s="156"/>
      <c r="D223" s="183"/>
      <c r="E223" s="105"/>
      <c r="F223" s="105"/>
      <c r="G223" s="106"/>
      <c r="H223" s="184"/>
    </row>
    <row r="224" spans="1:8" ht="12.75" customHeight="1" x14ac:dyDescent="0.25">
      <c r="A224" s="154"/>
      <c r="B224" s="193" t="s">
        <v>205</v>
      </c>
      <c r="C224" s="156"/>
      <c r="D224" s="183"/>
      <c r="E224" s="105"/>
      <c r="F224" s="105"/>
      <c r="G224" s="106"/>
      <c r="H224" s="184"/>
    </row>
    <row r="225" spans="1:8" ht="12.75" customHeight="1" x14ac:dyDescent="0.25">
      <c r="A225" s="154"/>
      <c r="B225" s="193" t="s">
        <v>574</v>
      </c>
      <c r="C225" s="156"/>
      <c r="D225" s="183"/>
      <c r="E225" s="105"/>
      <c r="F225" s="105"/>
      <c r="G225" s="106"/>
      <c r="H225" s="184"/>
    </row>
    <row r="226" spans="1:8" ht="12.75" customHeight="1" x14ac:dyDescent="0.25">
      <c r="A226" s="154"/>
      <c r="B226" s="186" t="s">
        <v>398</v>
      </c>
      <c r="C226" s="156" t="s">
        <v>575</v>
      </c>
      <c r="D226" s="183"/>
      <c r="E226" s="105"/>
      <c r="F226" s="105" t="s">
        <v>302</v>
      </c>
      <c r="G226" s="106"/>
      <c r="H226" s="184"/>
    </row>
    <row r="227" spans="1:8" ht="12.75" customHeight="1" x14ac:dyDescent="0.25">
      <c r="A227" s="154"/>
      <c r="B227" s="186" t="s">
        <v>398</v>
      </c>
      <c r="C227" s="156" t="s">
        <v>576</v>
      </c>
      <c r="D227" s="183"/>
      <c r="E227" s="105"/>
      <c r="F227" s="105" t="s">
        <v>302</v>
      </c>
      <c r="G227" s="106"/>
      <c r="H227" s="184"/>
    </row>
    <row r="228" spans="1:8" ht="12.75" customHeight="1" x14ac:dyDescent="0.25">
      <c r="A228" s="154"/>
      <c r="B228" s="186" t="s">
        <v>398</v>
      </c>
      <c r="C228" s="156" t="s">
        <v>577</v>
      </c>
      <c r="D228" s="183"/>
      <c r="E228" s="105"/>
      <c r="F228" s="105" t="s">
        <v>302</v>
      </c>
      <c r="G228" s="106"/>
      <c r="H228" s="184"/>
    </row>
    <row r="229" spans="1:8" ht="12.75" customHeight="1" x14ac:dyDescent="0.25">
      <c r="A229" s="154"/>
      <c r="B229" s="186" t="s">
        <v>398</v>
      </c>
      <c r="C229" s="156" t="s">
        <v>578</v>
      </c>
      <c r="D229" s="183"/>
      <c r="E229" s="105"/>
      <c r="F229" s="105" t="s">
        <v>302</v>
      </c>
      <c r="G229" s="106"/>
      <c r="H229" s="184"/>
    </row>
    <row r="230" spans="1:8" ht="12.75" customHeight="1" x14ac:dyDescent="0.25">
      <c r="A230" s="154"/>
      <c r="B230" s="186" t="s">
        <v>398</v>
      </c>
      <c r="C230" s="156" t="s">
        <v>691</v>
      </c>
      <c r="D230" s="183"/>
      <c r="E230" s="105"/>
      <c r="F230" s="105"/>
      <c r="G230" s="106"/>
      <c r="H230" s="184"/>
    </row>
    <row r="231" spans="1:8" ht="12.75" customHeight="1" x14ac:dyDescent="0.25">
      <c r="A231" s="154"/>
      <c r="B231" s="186"/>
      <c r="C231" s="156" t="s">
        <v>692</v>
      </c>
      <c r="D231" s="183"/>
      <c r="E231" s="105"/>
      <c r="F231" s="105" t="s">
        <v>302</v>
      </c>
      <c r="G231" s="106"/>
      <c r="H231" s="184"/>
    </row>
    <row r="232" spans="1:8" ht="12.75" customHeight="1" x14ac:dyDescent="0.25">
      <c r="A232" s="154"/>
      <c r="B232" s="186" t="s">
        <v>398</v>
      </c>
      <c r="C232" s="156" t="s">
        <v>579</v>
      </c>
      <c r="D232" s="183"/>
      <c r="E232" s="105"/>
      <c r="F232" s="105" t="s">
        <v>302</v>
      </c>
      <c r="G232" s="106"/>
      <c r="H232" s="184"/>
    </row>
    <row r="233" spans="1:8" ht="12.75" customHeight="1" x14ac:dyDescent="0.25">
      <c r="A233" s="154"/>
      <c r="B233" s="186" t="s">
        <v>398</v>
      </c>
      <c r="C233" s="156" t="s">
        <v>580</v>
      </c>
      <c r="D233" s="183"/>
      <c r="E233" s="105"/>
      <c r="F233" s="105" t="s">
        <v>302</v>
      </c>
      <c r="G233" s="106"/>
      <c r="H233" s="184"/>
    </row>
    <row r="234" spans="1:8" ht="12.75" customHeight="1" x14ac:dyDescent="0.3">
      <c r="A234" s="154"/>
      <c r="B234" s="187"/>
      <c r="C234" s="156"/>
      <c r="D234" s="183"/>
      <c r="E234" s="105"/>
      <c r="F234" s="105"/>
      <c r="G234" s="106"/>
      <c r="H234" s="184"/>
    </row>
    <row r="235" spans="1:8" ht="12.75" customHeight="1" x14ac:dyDescent="0.25">
      <c r="A235" s="154"/>
      <c r="B235" s="193" t="s">
        <v>581</v>
      </c>
      <c r="C235" s="156"/>
      <c r="D235" s="183"/>
      <c r="E235" s="105"/>
      <c r="F235" s="105"/>
      <c r="G235" s="106"/>
      <c r="H235" s="184"/>
    </row>
    <row r="236" spans="1:8" ht="12.75" customHeight="1" x14ac:dyDescent="0.25">
      <c r="A236" s="154"/>
      <c r="B236" s="186" t="s">
        <v>398</v>
      </c>
      <c r="C236" s="156" t="s">
        <v>582</v>
      </c>
      <c r="D236" s="183"/>
      <c r="E236" s="105"/>
      <c r="F236" s="105" t="s">
        <v>302</v>
      </c>
      <c r="G236" s="106"/>
      <c r="H236" s="184" t="s">
        <v>690</v>
      </c>
    </row>
    <row r="237" spans="1:8" ht="12.75" customHeight="1" x14ac:dyDescent="0.25">
      <c r="A237" s="154"/>
      <c r="B237" s="186" t="s">
        <v>398</v>
      </c>
      <c r="C237" s="156" t="s">
        <v>583</v>
      </c>
      <c r="D237" s="183"/>
      <c r="E237" s="105"/>
      <c r="F237" s="105" t="s">
        <v>302</v>
      </c>
      <c r="G237" s="106"/>
      <c r="H237" s="184" t="s">
        <v>690</v>
      </c>
    </row>
    <row r="238" spans="1:8" ht="12.75" customHeight="1" x14ac:dyDescent="0.25">
      <c r="A238" s="154"/>
      <c r="B238" s="186" t="s">
        <v>398</v>
      </c>
      <c r="C238" s="156" t="s">
        <v>584</v>
      </c>
      <c r="D238" s="183"/>
      <c r="E238" s="105"/>
      <c r="F238" s="105" t="s">
        <v>302</v>
      </c>
      <c r="G238" s="106"/>
      <c r="H238" s="184" t="s">
        <v>690</v>
      </c>
    </row>
    <row r="239" spans="1:8" ht="12.75" customHeight="1" x14ac:dyDescent="0.25">
      <c r="A239" s="154"/>
      <c r="B239" s="186" t="s">
        <v>398</v>
      </c>
      <c r="C239" s="156" t="s">
        <v>585</v>
      </c>
      <c r="D239" s="183"/>
      <c r="E239" s="105"/>
      <c r="F239" s="105" t="s">
        <v>302</v>
      </c>
      <c r="G239" s="106"/>
      <c r="H239" s="184" t="s">
        <v>690</v>
      </c>
    </row>
    <row r="240" spans="1:8" ht="12.75" customHeight="1" x14ac:dyDescent="0.25">
      <c r="A240" s="154"/>
      <c r="B240" s="186" t="s">
        <v>398</v>
      </c>
      <c r="C240" s="156" t="s">
        <v>586</v>
      </c>
      <c r="D240" s="183"/>
      <c r="E240" s="105"/>
      <c r="F240" s="105" t="s">
        <v>302</v>
      </c>
      <c r="G240" s="106"/>
      <c r="H240" s="184" t="s">
        <v>690</v>
      </c>
    </row>
    <row r="241" spans="1:8" ht="12.75" customHeight="1" x14ac:dyDescent="0.25">
      <c r="A241" s="154"/>
      <c r="B241" s="186" t="s">
        <v>398</v>
      </c>
      <c r="C241" s="156" t="s">
        <v>587</v>
      </c>
      <c r="D241" s="183"/>
      <c r="E241" s="105"/>
      <c r="F241" s="105" t="s">
        <v>302</v>
      </c>
      <c r="G241" s="106" t="s">
        <v>302</v>
      </c>
      <c r="H241" s="184" t="s">
        <v>690</v>
      </c>
    </row>
    <row r="242" spans="1:8" ht="12.75" customHeight="1" x14ac:dyDescent="0.25">
      <c r="A242" s="154"/>
      <c r="B242" s="186" t="s">
        <v>398</v>
      </c>
      <c r="C242" s="156" t="s">
        <v>588</v>
      </c>
      <c r="D242" s="183"/>
      <c r="E242" s="105"/>
      <c r="F242" s="105" t="s">
        <v>302</v>
      </c>
      <c r="G242" s="106" t="s">
        <v>302</v>
      </c>
      <c r="H242" s="184" t="s">
        <v>690</v>
      </c>
    </row>
    <row r="243" spans="1:8" ht="12.75" customHeight="1" x14ac:dyDescent="0.25">
      <c r="A243" s="154"/>
      <c r="B243" s="186" t="s">
        <v>398</v>
      </c>
      <c r="C243" s="156" t="s">
        <v>589</v>
      </c>
      <c r="D243" s="183"/>
      <c r="E243" s="105"/>
      <c r="F243" s="105" t="s">
        <v>302</v>
      </c>
      <c r="G243" s="106" t="s">
        <v>302</v>
      </c>
      <c r="H243" s="184" t="s">
        <v>690</v>
      </c>
    </row>
    <row r="244" spans="1:8" ht="12.75" customHeight="1" x14ac:dyDescent="0.3">
      <c r="A244" s="154"/>
      <c r="B244" s="187"/>
      <c r="C244" s="156"/>
      <c r="D244" s="183"/>
      <c r="E244" s="105"/>
      <c r="F244" s="105"/>
      <c r="G244" s="106"/>
      <c r="H244" s="184"/>
    </row>
    <row r="245" spans="1:8" ht="12.75" customHeight="1" x14ac:dyDescent="0.25">
      <c r="A245" s="154"/>
      <c r="B245" s="193" t="s">
        <v>590</v>
      </c>
      <c r="C245" s="156"/>
      <c r="D245" s="183"/>
      <c r="E245" s="105"/>
      <c r="F245" s="105"/>
      <c r="G245" s="106"/>
      <c r="H245" s="184"/>
    </row>
    <row r="246" spans="1:8" ht="12.75" customHeight="1" x14ac:dyDescent="0.25">
      <c r="A246" s="154"/>
      <c r="B246" s="186" t="s">
        <v>398</v>
      </c>
      <c r="C246" s="156" t="s">
        <v>591</v>
      </c>
      <c r="D246" s="183"/>
      <c r="E246" s="105"/>
      <c r="F246" s="105" t="s">
        <v>302</v>
      </c>
      <c r="G246" s="106"/>
      <c r="H246" s="184"/>
    </row>
    <row r="247" spans="1:8" ht="12.75" customHeight="1" x14ac:dyDescent="0.25">
      <c r="A247" s="154"/>
      <c r="B247" s="186" t="s">
        <v>398</v>
      </c>
      <c r="C247" s="156" t="s">
        <v>592</v>
      </c>
      <c r="D247" s="183"/>
      <c r="E247" s="105"/>
      <c r="F247" s="105" t="s">
        <v>302</v>
      </c>
      <c r="G247" s="106"/>
      <c r="H247" s="184"/>
    </row>
    <row r="248" spans="1:8" ht="12.75" customHeight="1" x14ac:dyDescent="0.25">
      <c r="A248" s="154"/>
      <c r="B248" s="186"/>
      <c r="C248" s="156"/>
      <c r="D248" s="183"/>
      <c r="E248" s="105"/>
      <c r="F248" s="105"/>
      <c r="G248" s="106"/>
      <c r="H248" s="184"/>
    </row>
    <row r="249" spans="1:8" ht="12.75" customHeight="1" x14ac:dyDescent="0.3">
      <c r="A249" s="154"/>
      <c r="B249" s="187"/>
      <c r="C249" s="156"/>
      <c r="D249" s="183"/>
      <c r="E249" s="105"/>
      <c r="F249" s="105"/>
      <c r="G249" s="106"/>
      <c r="H249" s="184"/>
    </row>
    <row r="250" spans="1:8" ht="12.75" customHeight="1" x14ac:dyDescent="0.3">
      <c r="A250" s="197"/>
      <c r="B250" s="198"/>
      <c r="C250" s="199"/>
      <c r="D250" s="200"/>
      <c r="E250" s="111"/>
      <c r="F250" s="111"/>
      <c r="G250" s="110"/>
      <c r="H250" s="194"/>
    </row>
    <row r="251" spans="1:8" ht="12.75" customHeight="1" x14ac:dyDescent="0.25">
      <c r="A251" s="154"/>
      <c r="B251" s="193" t="s">
        <v>205</v>
      </c>
      <c r="C251" s="156"/>
      <c r="D251" s="183"/>
      <c r="E251" s="105"/>
      <c r="F251" s="105"/>
      <c r="G251" s="106"/>
      <c r="H251" s="184"/>
    </row>
    <row r="252" spans="1:8" ht="12.75" customHeight="1" x14ac:dyDescent="0.25">
      <c r="A252" s="154"/>
      <c r="B252" s="193" t="s">
        <v>593</v>
      </c>
      <c r="C252" s="156"/>
      <c r="D252" s="183"/>
      <c r="E252" s="105"/>
      <c r="F252" s="105"/>
      <c r="G252" s="106"/>
      <c r="H252" s="184"/>
    </row>
    <row r="253" spans="1:8" ht="12.75" customHeight="1" x14ac:dyDescent="0.25">
      <c r="A253" s="154"/>
      <c r="B253" s="186" t="s">
        <v>398</v>
      </c>
      <c r="C253" s="156" t="s">
        <v>594</v>
      </c>
      <c r="D253" s="183"/>
      <c r="E253" s="105"/>
      <c r="F253" s="105" t="s">
        <v>302</v>
      </c>
      <c r="G253" s="106"/>
      <c r="H253" s="184"/>
    </row>
    <row r="254" spans="1:8" ht="12.75" customHeight="1" x14ac:dyDescent="0.25">
      <c r="A254" s="154"/>
      <c r="B254" s="186" t="s">
        <v>398</v>
      </c>
      <c r="C254" s="156" t="s">
        <v>595</v>
      </c>
      <c r="D254" s="183"/>
      <c r="E254" s="105"/>
      <c r="F254" s="105" t="s">
        <v>302</v>
      </c>
      <c r="G254" s="106"/>
      <c r="H254" s="184"/>
    </row>
    <row r="255" spans="1:8" ht="12.75" customHeight="1" x14ac:dyDescent="0.25">
      <c r="A255" s="154"/>
      <c r="B255" s="186" t="s">
        <v>398</v>
      </c>
      <c r="C255" s="156" t="s">
        <v>515</v>
      </c>
      <c r="D255" s="183"/>
      <c r="E255" s="105"/>
      <c r="F255" s="105" t="s">
        <v>302</v>
      </c>
      <c r="G255" s="106"/>
      <c r="H255" s="184"/>
    </row>
    <row r="256" spans="1:8" ht="12.75" customHeight="1" x14ac:dyDescent="0.25">
      <c r="A256" s="154"/>
      <c r="B256" s="186" t="s">
        <v>398</v>
      </c>
      <c r="C256" s="156" t="s">
        <v>596</v>
      </c>
      <c r="D256" s="183"/>
      <c r="E256" s="105"/>
      <c r="F256" s="105" t="s">
        <v>302</v>
      </c>
      <c r="G256" s="106"/>
      <c r="H256" s="184"/>
    </row>
    <row r="257" spans="1:8" ht="12.75" customHeight="1" x14ac:dyDescent="0.25">
      <c r="A257" s="154"/>
      <c r="B257" s="186" t="s">
        <v>398</v>
      </c>
      <c r="C257" s="156" t="s">
        <v>597</v>
      </c>
      <c r="D257" s="183"/>
      <c r="E257" s="105"/>
      <c r="F257" s="105" t="s">
        <v>302</v>
      </c>
      <c r="G257" s="106"/>
      <c r="H257" s="184"/>
    </row>
    <row r="258" spans="1:8" ht="12.75" customHeight="1" x14ac:dyDescent="0.25">
      <c r="A258" s="154"/>
      <c r="B258" s="193" t="s">
        <v>598</v>
      </c>
      <c r="C258" s="156"/>
      <c r="D258" s="183"/>
      <c r="E258" s="105"/>
      <c r="F258" s="105"/>
      <c r="G258" s="106"/>
      <c r="H258" s="184"/>
    </row>
    <row r="259" spans="1:8" ht="12.75" customHeight="1" x14ac:dyDescent="0.25">
      <c r="A259" s="154"/>
      <c r="B259" s="186" t="s">
        <v>398</v>
      </c>
      <c r="C259" s="183" t="s">
        <v>599</v>
      </c>
      <c r="D259" s="183"/>
      <c r="E259" s="105"/>
      <c r="F259" s="105" t="s">
        <v>302</v>
      </c>
      <c r="G259" s="106"/>
      <c r="H259" s="184"/>
    </row>
    <row r="260" spans="1:8" ht="12.75" customHeight="1" x14ac:dyDescent="0.25">
      <c r="A260" s="154"/>
      <c r="B260" s="186" t="s">
        <v>398</v>
      </c>
      <c r="C260" s="183" t="s">
        <v>600</v>
      </c>
      <c r="D260" s="183"/>
      <c r="E260" s="105"/>
      <c r="F260" s="105" t="s">
        <v>302</v>
      </c>
      <c r="G260" s="106"/>
      <c r="H260" s="184"/>
    </row>
    <row r="261" spans="1:8" ht="12.75" customHeight="1" x14ac:dyDescent="0.25">
      <c r="A261" s="154"/>
      <c r="B261" s="186" t="s">
        <v>398</v>
      </c>
      <c r="C261" s="156" t="s">
        <v>598</v>
      </c>
      <c r="D261" s="183"/>
      <c r="E261" s="105"/>
      <c r="F261" s="105" t="s">
        <v>302</v>
      </c>
      <c r="G261" s="106"/>
      <c r="H261" s="184"/>
    </row>
    <row r="262" spans="1:8" ht="12.75" customHeight="1" x14ac:dyDescent="0.25">
      <c r="A262" s="154"/>
      <c r="B262" s="186" t="s">
        <v>398</v>
      </c>
      <c r="C262" s="156" t="s">
        <v>601</v>
      </c>
      <c r="D262" s="183"/>
      <c r="E262" s="105"/>
      <c r="F262" s="105" t="s">
        <v>302</v>
      </c>
      <c r="G262" s="106"/>
      <c r="H262" s="184"/>
    </row>
    <row r="263" spans="1:8" ht="12.75" customHeight="1" x14ac:dyDescent="0.25">
      <c r="A263" s="154"/>
      <c r="B263" s="186" t="s">
        <v>398</v>
      </c>
      <c r="C263" s="156" t="s">
        <v>602</v>
      </c>
      <c r="D263" s="183"/>
      <c r="E263" s="105"/>
      <c r="F263" s="105" t="s">
        <v>302</v>
      </c>
      <c r="G263" s="106"/>
      <c r="H263" s="184"/>
    </row>
    <row r="264" spans="1:8" ht="12.75" customHeight="1" x14ac:dyDescent="0.25">
      <c r="A264" s="154"/>
      <c r="B264" s="186" t="s">
        <v>398</v>
      </c>
      <c r="C264" s="156" t="s">
        <v>603</v>
      </c>
      <c r="D264" s="183"/>
      <c r="E264" s="105"/>
      <c r="F264" s="105"/>
      <c r="G264" s="106"/>
      <c r="H264" s="184"/>
    </row>
    <row r="265" spans="1:8" ht="12.75" customHeight="1" x14ac:dyDescent="0.25">
      <c r="A265" s="154"/>
      <c r="B265" s="186"/>
      <c r="C265" s="156" t="s">
        <v>604</v>
      </c>
      <c r="D265" s="183"/>
      <c r="E265" s="105"/>
      <c r="F265" s="105" t="s">
        <v>302</v>
      </c>
      <c r="G265" s="106"/>
      <c r="H265" s="184"/>
    </row>
    <row r="266" spans="1:8" ht="12.75" customHeight="1" x14ac:dyDescent="0.25">
      <c r="A266" s="154"/>
      <c r="B266" s="186" t="s">
        <v>398</v>
      </c>
      <c r="C266" s="156" t="s">
        <v>605</v>
      </c>
      <c r="D266" s="183"/>
      <c r="E266" s="105"/>
      <c r="F266" s="105"/>
      <c r="G266" s="106"/>
      <c r="H266" s="184"/>
    </row>
    <row r="267" spans="1:8" ht="12.75" customHeight="1" x14ac:dyDescent="0.25">
      <c r="A267" s="154"/>
      <c r="B267" s="186"/>
      <c r="C267" s="156" t="s">
        <v>606</v>
      </c>
      <c r="D267" s="183"/>
      <c r="E267" s="105"/>
      <c r="F267" s="105" t="s">
        <v>302</v>
      </c>
      <c r="G267" s="106"/>
      <c r="H267" s="184"/>
    </row>
    <row r="268" spans="1:8" ht="12.75" customHeight="1" x14ac:dyDescent="0.25">
      <c r="A268" s="154"/>
      <c r="B268" s="186" t="s">
        <v>398</v>
      </c>
      <c r="C268" s="156" t="s">
        <v>607</v>
      </c>
      <c r="D268" s="183"/>
      <c r="E268" s="105"/>
      <c r="F268" s="105" t="s">
        <v>302</v>
      </c>
      <c r="G268" s="106"/>
      <c r="H268" s="184"/>
    </row>
    <row r="269" spans="1:8" ht="12.75" customHeight="1" x14ac:dyDescent="0.25">
      <c r="A269" s="154"/>
      <c r="B269" s="186" t="s">
        <v>398</v>
      </c>
      <c r="C269" s="156" t="s">
        <v>608</v>
      </c>
      <c r="D269" s="183"/>
      <c r="E269" s="105"/>
      <c r="F269" s="105" t="s">
        <v>302</v>
      </c>
      <c r="G269" s="106"/>
      <c r="H269" s="184"/>
    </row>
    <row r="270" spans="1:8" ht="12.75" customHeight="1" x14ac:dyDescent="0.25">
      <c r="A270" s="154"/>
      <c r="B270" s="186" t="s">
        <v>398</v>
      </c>
      <c r="C270" s="156" t="s">
        <v>609</v>
      </c>
      <c r="D270" s="183"/>
      <c r="E270" s="105"/>
      <c r="F270" s="105" t="s">
        <v>302</v>
      </c>
      <c r="G270" s="106"/>
      <c r="H270" s="184"/>
    </row>
    <row r="271" spans="1:8" ht="12.75" customHeight="1" x14ac:dyDescent="0.25">
      <c r="A271" s="154"/>
      <c r="B271" s="186" t="s">
        <v>398</v>
      </c>
      <c r="C271" s="156" t="s">
        <v>610</v>
      </c>
      <c r="D271" s="183"/>
      <c r="E271" s="105"/>
      <c r="F271" s="105" t="s">
        <v>302</v>
      </c>
      <c r="G271" s="106"/>
      <c r="H271" s="184"/>
    </row>
    <row r="272" spans="1:8" ht="12.75" customHeight="1" x14ac:dyDescent="0.25">
      <c r="A272" s="154"/>
      <c r="B272" s="186" t="s">
        <v>398</v>
      </c>
      <c r="C272" s="156" t="s">
        <v>611</v>
      </c>
      <c r="D272" s="183"/>
      <c r="E272" s="105"/>
      <c r="F272" s="105" t="s">
        <v>302</v>
      </c>
      <c r="G272" s="106"/>
      <c r="H272" s="184"/>
    </row>
    <row r="273" spans="1:8" ht="12.75" customHeight="1" x14ac:dyDescent="0.25">
      <c r="A273" s="154"/>
      <c r="B273" s="186" t="s">
        <v>398</v>
      </c>
      <c r="C273" s="156" t="s">
        <v>612</v>
      </c>
      <c r="D273" s="183"/>
      <c r="E273" s="105"/>
      <c r="F273" s="105" t="s">
        <v>302</v>
      </c>
      <c r="G273" s="106"/>
      <c r="H273" s="184"/>
    </row>
    <row r="274" spans="1:8" ht="12.75" customHeight="1" x14ac:dyDescent="0.25">
      <c r="A274" s="154"/>
      <c r="B274" s="186" t="s">
        <v>398</v>
      </c>
      <c r="C274" s="156" t="s">
        <v>613</v>
      </c>
      <c r="D274" s="183"/>
      <c r="E274" s="105"/>
      <c r="F274" s="105" t="s">
        <v>302</v>
      </c>
      <c r="G274" s="106"/>
      <c r="H274" s="184"/>
    </row>
    <row r="275" spans="1:8" ht="12.75" customHeight="1" x14ac:dyDescent="0.25">
      <c r="A275" s="154"/>
      <c r="B275" s="186" t="s">
        <v>398</v>
      </c>
      <c r="C275" s="156" t="s">
        <v>614</v>
      </c>
      <c r="D275" s="183"/>
      <c r="E275" s="105"/>
      <c r="F275" s="105"/>
      <c r="G275" s="106" t="s">
        <v>302</v>
      </c>
      <c r="H275" s="184"/>
    </row>
    <row r="276" spans="1:8" ht="12.75" customHeight="1" x14ac:dyDescent="0.25">
      <c r="A276" s="154"/>
      <c r="B276" s="186" t="s">
        <v>398</v>
      </c>
      <c r="C276" s="156" t="s">
        <v>615</v>
      </c>
      <c r="D276" s="183"/>
      <c r="E276" s="105"/>
      <c r="F276" s="105" t="s">
        <v>302</v>
      </c>
      <c r="G276" s="106"/>
      <c r="H276" s="184"/>
    </row>
    <row r="277" spans="1:8" ht="12.75" customHeight="1" x14ac:dyDescent="0.25">
      <c r="A277" s="154"/>
      <c r="B277" s="186" t="s">
        <v>398</v>
      </c>
      <c r="C277" s="156" t="s">
        <v>616</v>
      </c>
      <c r="D277" s="183"/>
      <c r="E277" s="105"/>
      <c r="F277" s="105" t="s">
        <v>302</v>
      </c>
      <c r="G277" s="106"/>
      <c r="H277" s="184"/>
    </row>
    <row r="278" spans="1:8" ht="12.75" customHeight="1" x14ac:dyDescent="0.25">
      <c r="A278" s="154"/>
      <c r="B278" s="186" t="s">
        <v>398</v>
      </c>
      <c r="C278" s="156" t="s">
        <v>617</v>
      </c>
      <c r="D278" s="183"/>
      <c r="E278" s="105"/>
      <c r="F278" s="105" t="s">
        <v>302</v>
      </c>
      <c r="G278" s="106"/>
      <c r="H278" s="184"/>
    </row>
    <row r="279" spans="1:8" ht="12.75" customHeight="1" x14ac:dyDescent="0.3">
      <c r="A279" s="154"/>
      <c r="B279" s="187"/>
      <c r="C279" s="156"/>
      <c r="D279" s="183"/>
      <c r="E279" s="105"/>
      <c r="F279" s="105"/>
      <c r="G279" s="106"/>
      <c r="H279" s="184"/>
    </row>
    <row r="280" spans="1:8" ht="12.75" customHeight="1" x14ac:dyDescent="0.25">
      <c r="A280" s="154"/>
      <c r="B280" s="193" t="s">
        <v>618</v>
      </c>
      <c r="C280" s="156"/>
      <c r="D280" s="183"/>
      <c r="E280" s="105"/>
      <c r="F280" s="105"/>
      <c r="G280" s="106"/>
      <c r="H280" s="184"/>
    </row>
    <row r="281" spans="1:8" ht="12.75" customHeight="1" x14ac:dyDescent="0.25">
      <c r="A281" s="154"/>
      <c r="B281" s="186" t="s">
        <v>398</v>
      </c>
      <c r="C281" s="156" t="s">
        <v>619</v>
      </c>
      <c r="D281" s="183"/>
      <c r="E281" s="105"/>
      <c r="F281" s="105" t="s">
        <v>302</v>
      </c>
      <c r="G281" s="106"/>
      <c r="H281" s="184"/>
    </row>
    <row r="282" spans="1:8" ht="12.75" customHeight="1" x14ac:dyDescent="0.25">
      <c r="A282" s="154"/>
      <c r="B282" s="186" t="s">
        <v>398</v>
      </c>
      <c r="C282" s="156" t="s">
        <v>620</v>
      </c>
      <c r="D282" s="183"/>
      <c r="E282" s="105"/>
      <c r="F282" s="105" t="s">
        <v>302</v>
      </c>
      <c r="G282" s="106"/>
      <c r="H282" s="184"/>
    </row>
    <row r="283" spans="1:8" ht="12.75" customHeight="1" x14ac:dyDescent="0.25">
      <c r="A283" s="154"/>
      <c r="B283" s="186" t="s">
        <v>398</v>
      </c>
      <c r="C283" s="156" t="s">
        <v>621</v>
      </c>
      <c r="D283" s="183"/>
      <c r="E283" s="105"/>
      <c r="F283" s="105" t="s">
        <v>302</v>
      </c>
      <c r="G283" s="106"/>
      <c r="H283" s="184"/>
    </row>
    <row r="284" spans="1:8" ht="12.75" customHeight="1" x14ac:dyDescent="0.25">
      <c r="A284" s="154"/>
      <c r="B284" s="186" t="s">
        <v>398</v>
      </c>
      <c r="C284" s="156" t="s">
        <v>622</v>
      </c>
      <c r="D284" s="183"/>
      <c r="E284" s="105"/>
      <c r="F284" s="105" t="s">
        <v>302</v>
      </c>
      <c r="G284" s="106"/>
      <c r="H284" s="184"/>
    </row>
    <row r="285" spans="1:8" ht="12.75" customHeight="1" x14ac:dyDescent="0.25">
      <c r="A285" s="154"/>
      <c r="B285" s="186" t="s">
        <v>398</v>
      </c>
      <c r="C285" s="156" t="s">
        <v>623</v>
      </c>
      <c r="D285" s="183"/>
      <c r="E285" s="105"/>
      <c r="F285" s="105" t="s">
        <v>302</v>
      </c>
      <c r="G285" s="106"/>
      <c r="H285" s="184"/>
    </row>
    <row r="286" spans="1:8" ht="12.75" customHeight="1" x14ac:dyDescent="0.25">
      <c r="A286" s="154"/>
      <c r="B286" s="186" t="s">
        <v>398</v>
      </c>
      <c r="C286" s="156" t="s">
        <v>624</v>
      </c>
      <c r="D286" s="183"/>
      <c r="E286" s="105"/>
      <c r="F286" s="105" t="s">
        <v>302</v>
      </c>
      <c r="G286" s="106"/>
      <c r="H286" s="184"/>
    </row>
    <row r="287" spans="1:8" ht="12.75" customHeight="1" x14ac:dyDescent="0.3">
      <c r="A287" s="154"/>
      <c r="B287" s="187"/>
      <c r="C287" s="156"/>
      <c r="D287" s="183"/>
      <c r="E287" s="105"/>
      <c r="F287" s="105"/>
      <c r="G287" s="106"/>
      <c r="H287" s="184"/>
    </row>
    <row r="288" spans="1:8" ht="12.75" customHeight="1" x14ac:dyDescent="0.25">
      <c r="A288" s="154"/>
      <c r="B288" s="193" t="s">
        <v>220</v>
      </c>
      <c r="C288" s="156"/>
      <c r="D288" s="183"/>
      <c r="E288" s="105"/>
      <c r="F288" s="105"/>
      <c r="G288" s="106"/>
      <c r="H288" s="184"/>
    </row>
    <row r="289" spans="1:8" ht="12.75" customHeight="1" x14ac:dyDescent="0.25">
      <c r="A289" s="154"/>
      <c r="B289" s="186" t="s">
        <v>398</v>
      </c>
      <c r="C289" s="156" t="s">
        <v>625</v>
      </c>
      <c r="D289" s="183"/>
      <c r="E289" s="105"/>
      <c r="F289" s="105" t="s">
        <v>302</v>
      </c>
      <c r="G289" s="106"/>
      <c r="H289" s="184"/>
    </row>
    <row r="290" spans="1:8" ht="12.75" customHeight="1" x14ac:dyDescent="0.3">
      <c r="A290" s="154"/>
      <c r="B290" s="187"/>
      <c r="C290" s="156"/>
      <c r="D290" s="183"/>
      <c r="E290" s="105"/>
      <c r="F290" s="105"/>
      <c r="G290" s="106"/>
      <c r="H290" s="184"/>
    </row>
    <row r="291" spans="1:8" ht="12.75" customHeight="1" x14ac:dyDescent="0.25">
      <c r="A291" s="154"/>
      <c r="B291" s="196" t="s">
        <v>626</v>
      </c>
      <c r="C291" s="156"/>
      <c r="D291" s="183"/>
      <c r="E291" s="105"/>
      <c r="F291" s="105"/>
      <c r="G291" s="106"/>
      <c r="H291" s="184"/>
    </row>
    <row r="292" spans="1:8" ht="12.75" customHeight="1" x14ac:dyDescent="0.25">
      <c r="A292" s="154"/>
      <c r="B292" s="186" t="s">
        <v>398</v>
      </c>
      <c r="C292" s="156" t="s">
        <v>627</v>
      </c>
      <c r="D292" s="183"/>
      <c r="E292" s="105"/>
      <c r="F292" s="105" t="s">
        <v>302</v>
      </c>
      <c r="G292" s="106"/>
      <c r="H292" s="184"/>
    </row>
    <row r="293" spans="1:8" ht="12.75" customHeight="1" x14ac:dyDescent="0.25">
      <c r="A293" s="154"/>
      <c r="B293" s="186" t="s">
        <v>398</v>
      </c>
      <c r="C293" s="156" t="s">
        <v>628</v>
      </c>
      <c r="D293" s="183"/>
      <c r="E293" s="105"/>
      <c r="F293" s="105" t="s">
        <v>302</v>
      </c>
      <c r="G293" s="106"/>
      <c r="H293" s="184"/>
    </row>
    <row r="294" spans="1:8" ht="12.75" customHeight="1" x14ac:dyDescent="0.25">
      <c r="A294" s="154"/>
      <c r="B294" s="186" t="s">
        <v>398</v>
      </c>
      <c r="C294" s="156" t="s">
        <v>693</v>
      </c>
      <c r="D294" s="183"/>
      <c r="E294" s="105"/>
      <c r="F294" s="105" t="s">
        <v>302</v>
      </c>
      <c r="G294" s="106"/>
      <c r="H294" s="184"/>
    </row>
    <row r="295" spans="1:8" ht="12.75" customHeight="1" x14ac:dyDescent="0.25">
      <c r="A295" s="154"/>
      <c r="B295" s="186"/>
      <c r="C295" s="156"/>
      <c r="D295" s="183"/>
      <c r="E295" s="105"/>
      <c r="F295" s="105"/>
      <c r="G295" s="106"/>
      <c r="H295" s="184"/>
    </row>
    <row r="296" spans="1:8" ht="12.75" customHeight="1" x14ac:dyDescent="0.3">
      <c r="A296" s="154"/>
      <c r="B296" s="187"/>
      <c r="C296" s="156"/>
      <c r="D296" s="183"/>
      <c r="E296" s="105"/>
      <c r="F296" s="105"/>
      <c r="G296" s="106"/>
      <c r="H296" s="107"/>
    </row>
    <row r="297" spans="1:8" ht="12.75" customHeight="1" x14ac:dyDescent="0.2">
      <c r="A297" s="101"/>
      <c r="B297" s="102"/>
      <c r="C297" s="103"/>
      <c r="D297" s="104"/>
      <c r="E297" s="105"/>
      <c r="F297" s="105"/>
      <c r="G297" s="106"/>
      <c r="H297" s="107"/>
    </row>
    <row r="298" spans="1:8" s="95" customFormat="1" ht="26.25" customHeight="1" x14ac:dyDescent="0.2">
      <c r="A298" s="179"/>
      <c r="B298" s="44"/>
      <c r="C298" s="44"/>
      <c r="D298" s="44"/>
      <c r="E298" s="44"/>
      <c r="F298" s="44"/>
      <c r="G298" s="44"/>
      <c r="H298" s="44"/>
    </row>
  </sheetData>
  <mergeCells count="1">
    <mergeCell ref="J5:L5"/>
  </mergeCells>
  <pageMargins left="0.59055118110236227" right="0.59055118110236227" top="0.47244094488188981" bottom="0.43307086614173229" header="0.39370078740157483" footer="0.19685039370078741"/>
  <pageSetup paperSize="8" fitToHeight="0" orientation="landscape" r:id="rId1"/>
  <headerFooter>
    <oddHeader>&amp;R&amp;G</oddHeader>
    <oddFooter>&amp;C&amp;K00833C1.4/&amp;P</oddFooter>
  </headerFooter>
  <rowBreaks count="1" manualBreakCount="1">
    <brk id="54" max="16383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19F84-4D83-4865-A535-4984AB0BA66C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Content!A60</f>
        <v>2. PROVISIONAL ITEMS</v>
      </c>
      <c r="E2" s="598" t="str">
        <f>Content!A60</f>
        <v>2. PROVISIONAL ITEMS</v>
      </c>
      <c r="F2" s="597" t="str">
        <f>Content!B61</f>
        <v>2.1 - Notes on Cost Plan</v>
      </c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51"/>
  <sheetViews>
    <sheetView workbookViewId="0">
      <selection activeCell="G31" sqref="G31"/>
    </sheetView>
  </sheetViews>
  <sheetFormatPr defaultColWidth="9.140625" defaultRowHeight="12.75" x14ac:dyDescent="0.2"/>
  <cols>
    <col min="1" max="1" width="4.85546875" style="137" customWidth="1"/>
    <col min="2" max="2" width="4.7109375" style="137" customWidth="1"/>
    <col min="3" max="3" width="31.85546875" style="137" customWidth="1"/>
    <col min="4" max="5" width="3.7109375" style="138" customWidth="1"/>
    <col min="6" max="7" width="12.7109375" style="137" customWidth="1"/>
    <col min="8" max="8" width="13.7109375" style="137" customWidth="1"/>
    <col min="9" max="15" width="9.140625" style="143"/>
    <col min="16" max="16384" width="9.140625" style="137"/>
  </cols>
  <sheetData>
    <row r="1" spans="1:15" s="148" customFormat="1" ht="21" customHeight="1" x14ac:dyDescent="0.2">
      <c r="A1" s="484" t="str">
        <f>Setup!E5</f>
        <v>1ST STAGE TENDER DOCUMENT</v>
      </c>
      <c r="B1" s="484"/>
      <c r="C1" s="484"/>
    </row>
    <row r="2" spans="1:15" s="149" customFormat="1" ht="21" customHeight="1" x14ac:dyDescent="0.2">
      <c r="A2" s="485" t="str">
        <f>Setup!E6</f>
        <v>New Sports and Community Pavilion, Edmonds Park, Didcot</v>
      </c>
      <c r="B2" s="485"/>
      <c r="C2" s="485"/>
    </row>
    <row r="3" spans="1:15" s="149" customFormat="1" ht="21" customHeight="1" x14ac:dyDescent="0.2">
      <c r="A3" s="485"/>
      <c r="B3" s="485"/>
      <c r="C3" s="485"/>
    </row>
    <row r="4" spans="1:15" s="148" customFormat="1" ht="21" customHeight="1" x14ac:dyDescent="0.2">
      <c r="A4" s="484" t="s">
        <v>747</v>
      </c>
      <c r="B4" s="484"/>
      <c r="C4" s="484"/>
    </row>
    <row r="5" spans="1:15" s="151" customFormat="1" ht="25.5" customHeight="1" x14ac:dyDescent="0.2">
      <c r="A5" s="496">
        <v>2.1</v>
      </c>
      <c r="B5" s="493" t="s">
        <v>629</v>
      </c>
      <c r="C5" s="493"/>
      <c r="G5" s="152"/>
      <c r="I5" s="153"/>
      <c r="J5" s="599"/>
      <c r="K5" s="600"/>
      <c r="L5" s="601"/>
      <c r="M5" s="153"/>
      <c r="N5" s="22"/>
      <c r="O5" s="153"/>
    </row>
    <row r="6" spans="1:15" s="112" customFormat="1" ht="25.5" customHeight="1" x14ac:dyDescent="0.2">
      <c r="A6" s="78"/>
      <c r="B6" s="78"/>
      <c r="C6" s="78"/>
      <c r="D6" s="113"/>
      <c r="E6" s="113"/>
      <c r="F6" s="113"/>
      <c r="G6" s="113"/>
      <c r="H6" s="114"/>
      <c r="I6" s="141"/>
      <c r="J6" s="141"/>
      <c r="K6" s="141"/>
      <c r="L6" s="141"/>
      <c r="M6" s="141"/>
      <c r="N6" s="141"/>
      <c r="O6" s="141"/>
    </row>
    <row r="7" spans="1:15" s="122" customFormat="1" ht="12.75" customHeight="1" x14ac:dyDescent="0.2">
      <c r="A7" s="115"/>
      <c r="B7" s="116"/>
      <c r="C7" s="117"/>
      <c r="D7" s="118"/>
      <c r="E7" s="118"/>
      <c r="F7" s="119"/>
      <c r="G7" s="120"/>
      <c r="H7" s="352"/>
      <c r="I7" s="142"/>
      <c r="J7" s="142"/>
      <c r="K7" s="142"/>
      <c r="L7" s="142"/>
      <c r="M7" s="142"/>
      <c r="N7" s="142"/>
      <c r="O7" s="142"/>
    </row>
    <row r="8" spans="1:15" s="122" customFormat="1" ht="14.25" x14ac:dyDescent="0.25">
      <c r="A8" s="295">
        <v>1</v>
      </c>
      <c r="B8" s="209" t="s">
        <v>754</v>
      </c>
      <c r="C8" s="298"/>
      <c r="D8" s="298"/>
      <c r="E8" s="298"/>
      <c r="F8" s="298"/>
      <c r="G8" s="298"/>
      <c r="H8" s="513"/>
      <c r="I8" s="142"/>
      <c r="J8" s="142"/>
      <c r="K8" s="142"/>
      <c r="L8" s="142"/>
      <c r="M8" s="142"/>
      <c r="N8" s="142"/>
      <c r="O8" s="142"/>
    </row>
    <row r="9" spans="1:15" s="122" customFormat="1" ht="14.25" x14ac:dyDescent="0.25">
      <c r="A9" s="295"/>
      <c r="B9" s="209" t="s">
        <v>755</v>
      </c>
      <c r="C9" s="298"/>
      <c r="D9" s="298"/>
      <c r="E9" s="298"/>
      <c r="F9" s="298"/>
      <c r="G9" s="298"/>
      <c r="H9" s="513"/>
      <c r="I9" s="142"/>
      <c r="J9" s="142"/>
      <c r="K9" s="142"/>
      <c r="L9" s="142"/>
      <c r="M9" s="142"/>
      <c r="N9" s="142"/>
      <c r="O9" s="142"/>
    </row>
    <row r="10" spans="1:15" s="122" customFormat="1" ht="12.75" customHeight="1" x14ac:dyDescent="0.2">
      <c r="A10" s="115"/>
      <c r="B10" s="116"/>
      <c r="C10" s="117"/>
      <c r="D10" s="118"/>
      <c r="E10" s="118"/>
      <c r="F10" s="119"/>
      <c r="G10" s="120"/>
      <c r="H10" s="121"/>
      <c r="I10" s="142"/>
      <c r="J10" s="142"/>
      <c r="K10" s="142"/>
      <c r="L10" s="142"/>
      <c r="M10" s="142"/>
      <c r="N10" s="142"/>
      <c r="O10" s="142"/>
    </row>
    <row r="11" spans="1:15" s="122" customFormat="1" ht="12.75" customHeight="1" x14ac:dyDescent="0.25">
      <c r="A11" s="201">
        <f>A8+1</f>
        <v>2</v>
      </c>
      <c r="B11" s="202" t="s">
        <v>927</v>
      </c>
      <c r="C11" s="203"/>
      <c r="D11" s="204"/>
      <c r="E11" s="204"/>
      <c r="F11" s="205"/>
      <c r="G11" s="206"/>
      <c r="H11" s="514"/>
      <c r="I11" s="142"/>
      <c r="J11" s="142"/>
      <c r="K11" s="142"/>
      <c r="L11" s="142"/>
      <c r="M11" s="142"/>
      <c r="N11" s="142"/>
      <c r="O11" s="142"/>
    </row>
    <row r="12" spans="1:15" s="122" customFormat="1" ht="12.75" customHeight="1" x14ac:dyDescent="0.25">
      <c r="A12" s="207"/>
      <c r="B12" s="208" t="s">
        <v>803</v>
      </c>
      <c r="C12" s="209"/>
      <c r="D12" s="204"/>
      <c r="E12" s="204"/>
      <c r="F12" s="210"/>
      <c r="G12" s="206"/>
      <c r="H12" s="515"/>
      <c r="I12" s="142"/>
      <c r="J12" s="142"/>
      <c r="K12" s="142"/>
      <c r="L12" s="142"/>
      <c r="M12" s="142"/>
      <c r="N12" s="142"/>
      <c r="O12" s="142"/>
    </row>
    <row r="13" spans="1:15" s="122" customFormat="1" ht="12.75" customHeight="1" x14ac:dyDescent="0.25">
      <c r="A13" s="207"/>
      <c r="B13" s="208"/>
      <c r="C13" s="209"/>
      <c r="D13" s="211"/>
      <c r="E13" s="211"/>
      <c r="F13" s="212"/>
      <c r="G13" s="206"/>
      <c r="H13" s="516"/>
      <c r="I13" s="142"/>
      <c r="J13" s="142"/>
      <c r="K13" s="142"/>
      <c r="L13" s="142"/>
      <c r="M13" s="142"/>
      <c r="N13" s="142"/>
      <c r="O13" s="142"/>
    </row>
    <row r="14" spans="1:15" s="122" customFormat="1" ht="14.25" x14ac:dyDescent="0.25">
      <c r="A14" s="295">
        <f>A11+1</f>
        <v>3</v>
      </c>
      <c r="B14" s="209" t="s">
        <v>751</v>
      </c>
      <c r="C14" s="209"/>
      <c r="D14" s="209"/>
      <c r="E14" s="209"/>
      <c r="F14" s="209"/>
      <c r="G14" s="209"/>
      <c r="H14" s="517"/>
      <c r="I14" s="142"/>
      <c r="J14" s="142"/>
      <c r="K14" s="142"/>
      <c r="L14" s="142"/>
      <c r="M14" s="142"/>
      <c r="N14" s="142"/>
      <c r="O14" s="142"/>
    </row>
    <row r="15" spans="1:15" s="122" customFormat="1" ht="12.75" customHeight="1" x14ac:dyDescent="0.25">
      <c r="A15" s="207"/>
      <c r="B15" s="208" t="s">
        <v>752</v>
      </c>
      <c r="C15" s="209"/>
      <c r="D15" s="211"/>
      <c r="E15" s="211"/>
      <c r="F15" s="212"/>
      <c r="G15" s="206"/>
      <c r="H15" s="516"/>
      <c r="I15" s="142"/>
      <c r="J15" s="142"/>
      <c r="K15" s="142"/>
      <c r="L15" s="142"/>
      <c r="M15" s="142"/>
      <c r="N15" s="142"/>
      <c r="O15" s="142"/>
    </row>
    <row r="16" spans="1:15" s="122" customFormat="1" ht="12.75" customHeight="1" x14ac:dyDescent="0.25">
      <c r="A16" s="201"/>
      <c r="B16" s="208" t="s">
        <v>753</v>
      </c>
      <c r="C16" s="209"/>
      <c r="D16" s="211"/>
      <c r="E16" s="211"/>
      <c r="F16" s="212"/>
      <c r="G16" s="206"/>
      <c r="H16" s="516"/>
      <c r="I16" s="142"/>
      <c r="J16" s="142"/>
      <c r="K16" s="142"/>
      <c r="L16" s="142"/>
      <c r="M16" s="142"/>
      <c r="N16" s="142"/>
      <c r="O16" s="142"/>
    </row>
    <row r="17" spans="1:15" s="122" customFormat="1" ht="12.75" customHeight="1" x14ac:dyDescent="0.25">
      <c r="A17" s="207"/>
      <c r="B17" s="208"/>
      <c r="C17" s="209"/>
      <c r="D17" s="211"/>
      <c r="E17" s="211"/>
      <c r="F17" s="212"/>
      <c r="G17" s="206"/>
      <c r="H17" s="516"/>
      <c r="I17" s="142"/>
      <c r="J17" s="142"/>
      <c r="K17" s="142"/>
      <c r="L17" s="142"/>
      <c r="M17" s="142"/>
      <c r="N17" s="142"/>
      <c r="O17" s="142"/>
    </row>
    <row r="18" spans="1:15" s="122" customFormat="1" ht="12.75" customHeight="1" x14ac:dyDescent="0.25">
      <c r="A18" s="201">
        <v>4</v>
      </c>
      <c r="B18" s="208" t="s">
        <v>756</v>
      </c>
      <c r="C18" s="209"/>
      <c r="D18" s="211"/>
      <c r="E18" s="211"/>
      <c r="F18" s="212"/>
      <c r="G18" s="206"/>
      <c r="H18" s="516"/>
      <c r="I18" s="142"/>
      <c r="J18" s="142"/>
      <c r="K18" s="142"/>
      <c r="L18" s="142"/>
      <c r="M18" s="142"/>
      <c r="N18" s="142"/>
      <c r="O18" s="142"/>
    </row>
    <row r="19" spans="1:15" s="122" customFormat="1" ht="12.75" customHeight="1" x14ac:dyDescent="0.25">
      <c r="A19" s="207"/>
      <c r="B19" s="208" t="s">
        <v>757</v>
      </c>
      <c r="C19" s="209"/>
      <c r="D19" s="211"/>
      <c r="E19" s="211"/>
      <c r="F19" s="212"/>
      <c r="G19" s="206"/>
      <c r="H19" s="516"/>
      <c r="I19" s="142"/>
      <c r="J19" s="142"/>
      <c r="K19" s="142"/>
      <c r="L19" s="142"/>
      <c r="M19" s="142"/>
      <c r="N19" s="142"/>
      <c r="O19" s="142"/>
    </row>
    <row r="20" spans="1:15" s="122" customFormat="1" ht="12.75" customHeight="1" x14ac:dyDescent="0.25">
      <c r="A20" s="207"/>
      <c r="B20" s="213" t="s">
        <v>758</v>
      </c>
      <c r="C20" s="214"/>
      <c r="D20" s="211"/>
      <c r="E20" s="211"/>
      <c r="F20" s="215"/>
      <c r="G20" s="206"/>
      <c r="H20" s="518"/>
      <c r="I20" s="142"/>
      <c r="J20" s="142"/>
      <c r="K20" s="142"/>
      <c r="L20" s="142"/>
      <c r="M20" s="142"/>
      <c r="N20" s="142"/>
      <c r="O20" s="142"/>
    </row>
    <row r="21" spans="1:15" s="122" customFormat="1" ht="12.75" customHeight="1" x14ac:dyDescent="0.25">
      <c r="A21" s="207"/>
      <c r="B21" s="208"/>
      <c r="C21" s="209"/>
      <c r="D21" s="211"/>
      <c r="E21" s="211"/>
      <c r="F21" s="212"/>
      <c r="G21" s="206"/>
      <c r="H21" s="516"/>
      <c r="I21" s="142"/>
      <c r="J21" s="142"/>
      <c r="K21" s="142"/>
      <c r="L21" s="142"/>
      <c r="M21" s="142"/>
      <c r="N21" s="142"/>
      <c r="O21" s="142"/>
    </row>
    <row r="22" spans="1:15" s="122" customFormat="1" ht="12.75" customHeight="1" x14ac:dyDescent="0.25">
      <c r="A22" s="201">
        <v>5</v>
      </c>
      <c r="B22" s="208" t="s">
        <v>759</v>
      </c>
      <c r="C22" s="209"/>
      <c r="D22" s="211"/>
      <c r="E22" s="211"/>
      <c r="F22" s="212"/>
      <c r="G22" s="206"/>
      <c r="H22" s="516"/>
      <c r="I22" s="142"/>
      <c r="J22" s="142"/>
      <c r="K22" s="142"/>
      <c r="L22" s="142"/>
      <c r="M22" s="142"/>
      <c r="N22" s="142"/>
      <c r="O22" s="142"/>
    </row>
    <row r="23" spans="1:15" s="122" customFormat="1" ht="12.75" customHeight="1" x14ac:dyDescent="0.25">
      <c r="A23" s="207"/>
      <c r="B23" s="208" t="s">
        <v>760</v>
      </c>
      <c r="C23" s="209"/>
      <c r="D23" s="211"/>
      <c r="E23" s="211"/>
      <c r="F23" s="212"/>
      <c r="G23" s="206"/>
      <c r="H23" s="516"/>
      <c r="I23" s="142"/>
      <c r="J23" s="142"/>
      <c r="K23" s="142"/>
      <c r="L23" s="142"/>
      <c r="M23" s="142"/>
      <c r="N23" s="142"/>
      <c r="O23" s="142"/>
    </row>
    <row r="24" spans="1:15" s="122" customFormat="1" ht="12.75" customHeight="1" x14ac:dyDescent="0.2">
      <c r="A24" s="123"/>
      <c r="B24" s="127"/>
      <c r="C24" s="117"/>
      <c r="D24" s="118"/>
      <c r="E24" s="118"/>
      <c r="F24" s="119"/>
      <c r="G24" s="120"/>
      <c r="H24" s="121"/>
      <c r="I24" s="142"/>
      <c r="J24" s="142"/>
      <c r="K24" s="142"/>
      <c r="L24" s="142"/>
      <c r="M24" s="142"/>
      <c r="N24" s="142"/>
      <c r="O24" s="142"/>
    </row>
    <row r="25" spans="1:15" s="122" customFormat="1" ht="12.75" customHeight="1" x14ac:dyDescent="0.2">
      <c r="A25" s="128"/>
      <c r="B25" s="129"/>
      <c r="C25" s="124"/>
      <c r="D25" s="118"/>
      <c r="E25" s="118"/>
      <c r="F25" s="119"/>
      <c r="G25" s="120"/>
      <c r="H25" s="121"/>
      <c r="I25" s="142"/>
      <c r="J25" s="142"/>
      <c r="K25" s="142"/>
      <c r="L25" s="142"/>
      <c r="M25" s="142"/>
      <c r="N25" s="142"/>
      <c r="O25" s="142"/>
    </row>
    <row r="26" spans="1:15" s="122" customFormat="1" ht="12.75" customHeight="1" x14ac:dyDescent="0.2">
      <c r="A26" s="128"/>
      <c r="B26" s="129"/>
      <c r="C26" s="124"/>
      <c r="D26" s="118"/>
      <c r="E26" s="118"/>
      <c r="F26" s="125"/>
      <c r="G26" s="120"/>
      <c r="H26" s="126"/>
      <c r="I26" s="142"/>
      <c r="J26" s="142"/>
      <c r="K26" s="142"/>
      <c r="L26" s="142"/>
      <c r="M26" s="142"/>
      <c r="N26" s="142"/>
      <c r="O26" s="142"/>
    </row>
    <row r="27" spans="1:15" s="122" customFormat="1" ht="12.75" customHeight="1" x14ac:dyDescent="0.2">
      <c r="A27" s="115"/>
      <c r="B27" s="127"/>
      <c r="C27" s="130"/>
      <c r="D27" s="118"/>
      <c r="E27" s="118"/>
      <c r="F27" s="125"/>
      <c r="G27" s="120"/>
      <c r="H27" s="126"/>
      <c r="I27" s="142"/>
      <c r="J27" s="142"/>
      <c r="K27" s="142"/>
      <c r="L27" s="142"/>
      <c r="M27" s="142"/>
      <c r="N27" s="142"/>
      <c r="O27" s="142"/>
    </row>
    <row r="28" spans="1:15" s="122" customFormat="1" ht="12.75" customHeight="1" x14ac:dyDescent="0.2">
      <c r="A28" s="115"/>
      <c r="B28" s="127"/>
      <c r="C28" s="130"/>
      <c r="D28" s="118"/>
      <c r="E28" s="118"/>
      <c r="F28" s="125"/>
      <c r="G28" s="120"/>
      <c r="H28" s="126"/>
      <c r="I28" s="142"/>
      <c r="J28" s="142"/>
      <c r="K28" s="142"/>
      <c r="L28" s="142"/>
      <c r="M28" s="142"/>
      <c r="N28" s="142"/>
      <c r="O28" s="142"/>
    </row>
    <row r="29" spans="1:15" s="122" customFormat="1" ht="12.75" customHeight="1" x14ac:dyDescent="0.2">
      <c r="A29" s="115"/>
      <c r="B29" s="127"/>
      <c r="C29" s="130"/>
      <c r="D29" s="118"/>
      <c r="E29" s="118"/>
      <c r="F29" s="125"/>
      <c r="G29" s="120"/>
      <c r="H29" s="126"/>
      <c r="I29" s="142"/>
      <c r="J29" s="142"/>
      <c r="K29" s="142"/>
      <c r="L29" s="142"/>
      <c r="M29" s="142"/>
      <c r="N29" s="142"/>
      <c r="O29" s="142"/>
    </row>
    <row r="30" spans="1:15" s="122" customFormat="1" ht="12.75" customHeight="1" x14ac:dyDescent="0.2">
      <c r="A30" s="115"/>
      <c r="B30" s="127"/>
      <c r="C30" s="130"/>
      <c r="D30" s="118"/>
      <c r="E30" s="118"/>
      <c r="F30" s="125"/>
      <c r="G30" s="120"/>
      <c r="H30" s="126"/>
      <c r="I30" s="142"/>
      <c r="J30" s="142"/>
      <c r="K30" s="142"/>
      <c r="L30" s="142"/>
      <c r="M30" s="142"/>
      <c r="N30" s="142"/>
      <c r="O30" s="142"/>
    </row>
    <row r="31" spans="1:15" s="122" customFormat="1" ht="12.75" customHeight="1" x14ac:dyDescent="0.2">
      <c r="A31" s="115"/>
      <c r="B31" s="127"/>
      <c r="C31" s="130"/>
      <c r="D31" s="118"/>
      <c r="E31" s="118"/>
      <c r="F31" s="125"/>
      <c r="G31" s="120"/>
      <c r="H31" s="126"/>
      <c r="I31" s="142"/>
      <c r="J31" s="142"/>
      <c r="K31" s="142"/>
      <c r="L31" s="142"/>
      <c r="M31" s="142"/>
      <c r="N31" s="142"/>
      <c r="O31" s="142"/>
    </row>
    <row r="32" spans="1:15" s="122" customFormat="1" ht="12.75" customHeight="1" x14ac:dyDescent="0.2">
      <c r="A32" s="115"/>
      <c r="B32" s="127"/>
      <c r="C32" s="130"/>
      <c r="D32" s="118"/>
      <c r="E32" s="118"/>
      <c r="F32" s="125"/>
      <c r="G32" s="120"/>
      <c r="H32" s="126"/>
      <c r="I32" s="142"/>
      <c r="J32" s="142"/>
      <c r="K32" s="142"/>
      <c r="L32" s="142"/>
      <c r="M32" s="142"/>
      <c r="N32" s="142"/>
      <c r="O32" s="142"/>
    </row>
    <row r="33" spans="1:15" s="122" customFormat="1" ht="12.75" customHeight="1" x14ac:dyDescent="0.2">
      <c r="A33" s="115"/>
      <c r="B33" s="127"/>
      <c r="C33" s="130"/>
      <c r="D33" s="118"/>
      <c r="E33" s="118"/>
      <c r="F33" s="125"/>
      <c r="G33" s="120"/>
      <c r="H33" s="126"/>
      <c r="I33" s="142"/>
      <c r="J33" s="142"/>
      <c r="K33" s="142"/>
      <c r="L33" s="142"/>
      <c r="M33" s="142"/>
      <c r="N33" s="142"/>
      <c r="O33" s="142"/>
    </row>
    <row r="34" spans="1:15" s="122" customFormat="1" ht="12.75" customHeight="1" x14ac:dyDescent="0.2">
      <c r="A34" s="115"/>
      <c r="B34" s="127"/>
      <c r="C34" s="130"/>
      <c r="D34" s="118"/>
      <c r="E34" s="118"/>
      <c r="F34" s="125"/>
      <c r="G34" s="120"/>
      <c r="H34" s="126"/>
      <c r="I34" s="142"/>
      <c r="J34" s="142"/>
      <c r="K34" s="142"/>
      <c r="L34" s="142"/>
      <c r="M34" s="142"/>
      <c r="N34" s="142"/>
      <c r="O34" s="142"/>
    </row>
    <row r="35" spans="1:15" s="122" customFormat="1" ht="12.75" customHeight="1" x14ac:dyDescent="0.2">
      <c r="A35" s="115"/>
      <c r="B35" s="127"/>
      <c r="C35" s="130"/>
      <c r="D35" s="118"/>
      <c r="E35" s="118"/>
      <c r="F35" s="125"/>
      <c r="G35" s="120"/>
      <c r="H35" s="126"/>
      <c r="I35" s="142"/>
      <c r="J35" s="142"/>
      <c r="K35" s="142"/>
      <c r="L35" s="142"/>
      <c r="M35" s="142"/>
      <c r="N35" s="142"/>
      <c r="O35" s="142"/>
    </row>
    <row r="36" spans="1:15" s="122" customFormat="1" ht="12.75" customHeight="1" x14ac:dyDescent="0.2">
      <c r="A36" s="115"/>
      <c r="B36" s="132"/>
      <c r="C36" s="130"/>
      <c r="D36" s="118"/>
      <c r="E36" s="118"/>
      <c r="F36" s="125"/>
      <c r="G36" s="131"/>
      <c r="H36" s="126"/>
      <c r="I36" s="142"/>
      <c r="J36" s="142"/>
      <c r="K36" s="142"/>
      <c r="L36" s="142"/>
      <c r="M36" s="142"/>
      <c r="N36" s="142"/>
      <c r="O36" s="142"/>
    </row>
    <row r="37" spans="1:15" s="122" customFormat="1" ht="12.75" customHeight="1" x14ac:dyDescent="0.2">
      <c r="A37" s="115"/>
      <c r="B37" s="132"/>
      <c r="C37" s="130"/>
      <c r="D37" s="118"/>
      <c r="E37" s="118"/>
      <c r="F37" s="125"/>
      <c r="G37" s="120"/>
      <c r="H37" s="126"/>
      <c r="I37" s="142"/>
      <c r="J37" s="142"/>
      <c r="K37" s="142"/>
      <c r="L37" s="142"/>
      <c r="M37" s="142"/>
      <c r="N37" s="142"/>
      <c r="O37" s="142"/>
    </row>
    <row r="38" spans="1:15" s="122" customFormat="1" ht="12.75" customHeight="1" x14ac:dyDescent="0.2">
      <c r="A38" s="115"/>
      <c r="B38" s="132"/>
      <c r="C38" s="130"/>
      <c r="D38" s="118"/>
      <c r="E38" s="118"/>
      <c r="F38" s="125"/>
      <c r="G38" s="120"/>
      <c r="H38" s="126"/>
      <c r="I38" s="142"/>
      <c r="J38" s="142"/>
      <c r="K38" s="142"/>
      <c r="L38" s="142"/>
      <c r="M38" s="142"/>
      <c r="N38" s="142"/>
      <c r="O38" s="142"/>
    </row>
    <row r="39" spans="1:15" s="122" customFormat="1" ht="12.75" customHeight="1" x14ac:dyDescent="0.2">
      <c r="A39" s="115"/>
      <c r="B39" s="127"/>
      <c r="C39" s="130"/>
      <c r="D39" s="118"/>
      <c r="E39" s="118"/>
      <c r="F39" s="125"/>
      <c r="G39" s="120"/>
      <c r="H39" s="126"/>
      <c r="I39" s="142"/>
      <c r="J39" s="142"/>
      <c r="K39" s="142"/>
      <c r="L39" s="142"/>
      <c r="M39" s="142"/>
      <c r="N39" s="142"/>
      <c r="O39" s="142"/>
    </row>
    <row r="40" spans="1:15" s="122" customFormat="1" ht="12.75" customHeight="1" x14ac:dyDescent="0.2">
      <c r="A40" s="123"/>
      <c r="B40" s="127"/>
      <c r="C40" s="117"/>
      <c r="D40" s="118"/>
      <c r="E40" s="118"/>
      <c r="F40" s="119"/>
      <c r="G40" s="120"/>
      <c r="H40" s="121"/>
      <c r="I40" s="142"/>
      <c r="J40" s="142"/>
      <c r="K40" s="142"/>
      <c r="L40" s="142"/>
      <c r="M40" s="142"/>
      <c r="N40" s="142"/>
      <c r="O40" s="142"/>
    </row>
    <row r="41" spans="1:15" s="122" customFormat="1" ht="12.75" customHeight="1" x14ac:dyDescent="0.2">
      <c r="A41" s="123"/>
      <c r="B41" s="127"/>
      <c r="C41" s="117"/>
      <c r="D41" s="118"/>
      <c r="E41" s="118"/>
      <c r="F41" s="119"/>
      <c r="G41" s="120"/>
      <c r="H41" s="121"/>
      <c r="I41" s="142"/>
      <c r="J41" s="142"/>
      <c r="K41" s="142"/>
      <c r="L41" s="142"/>
      <c r="M41" s="142"/>
      <c r="N41" s="142"/>
      <c r="O41" s="142"/>
    </row>
    <row r="42" spans="1:15" s="122" customFormat="1" ht="12.75" customHeight="1" x14ac:dyDescent="0.2">
      <c r="A42" s="123"/>
      <c r="B42" s="127"/>
      <c r="C42" s="117"/>
      <c r="D42" s="118"/>
      <c r="E42" s="118"/>
      <c r="F42" s="119"/>
      <c r="G42" s="120"/>
      <c r="H42" s="121"/>
      <c r="I42" s="142"/>
      <c r="J42" s="142"/>
      <c r="K42" s="142"/>
      <c r="L42" s="142"/>
      <c r="M42" s="142"/>
      <c r="N42" s="142"/>
      <c r="O42" s="142"/>
    </row>
    <row r="43" spans="1:15" s="122" customFormat="1" ht="12.75" customHeight="1" x14ac:dyDescent="0.2">
      <c r="A43" s="123"/>
      <c r="B43" s="127"/>
      <c r="C43" s="117"/>
      <c r="D43" s="118"/>
      <c r="E43" s="118"/>
      <c r="F43" s="119"/>
      <c r="G43" s="120"/>
      <c r="H43" s="121"/>
      <c r="I43" s="142"/>
      <c r="J43" s="142"/>
      <c r="K43" s="142"/>
      <c r="L43" s="142"/>
      <c r="M43" s="142"/>
      <c r="N43" s="142"/>
      <c r="O43" s="142"/>
    </row>
    <row r="44" spans="1:15" s="122" customFormat="1" ht="12.75" customHeight="1" x14ac:dyDescent="0.2">
      <c r="A44" s="123"/>
      <c r="B44" s="127"/>
      <c r="C44" s="117"/>
      <c r="D44" s="118"/>
      <c r="E44" s="118"/>
      <c r="F44" s="119"/>
      <c r="G44" s="120"/>
      <c r="H44" s="121"/>
      <c r="I44" s="142"/>
      <c r="J44" s="142"/>
      <c r="K44" s="142"/>
      <c r="L44" s="142"/>
      <c r="M44" s="142"/>
      <c r="N44" s="142"/>
      <c r="O44" s="142"/>
    </row>
    <row r="45" spans="1:15" s="122" customFormat="1" ht="12.75" customHeight="1" x14ac:dyDescent="0.2">
      <c r="A45" s="123"/>
      <c r="B45" s="127"/>
      <c r="C45" s="117"/>
      <c r="D45" s="118"/>
      <c r="E45" s="118"/>
      <c r="F45" s="119"/>
      <c r="G45" s="120"/>
      <c r="H45" s="121"/>
      <c r="I45" s="142"/>
      <c r="J45" s="142"/>
      <c r="K45" s="142"/>
      <c r="L45" s="142"/>
      <c r="M45" s="142"/>
      <c r="N45" s="142"/>
      <c r="O45" s="142"/>
    </row>
    <row r="46" spans="1:15" s="122" customFormat="1" ht="12.75" customHeight="1" x14ac:dyDescent="0.2">
      <c r="A46" s="123"/>
      <c r="B46" s="127"/>
      <c r="C46" s="117"/>
      <c r="D46" s="118"/>
      <c r="E46" s="118"/>
      <c r="F46" s="119"/>
      <c r="G46" s="120"/>
      <c r="H46" s="121"/>
      <c r="I46" s="142"/>
      <c r="J46" s="142"/>
      <c r="K46" s="142"/>
      <c r="L46" s="142"/>
      <c r="M46" s="142"/>
      <c r="N46" s="142"/>
      <c r="O46" s="142"/>
    </row>
    <row r="47" spans="1:15" s="122" customFormat="1" ht="12.75" customHeight="1" x14ac:dyDescent="0.2">
      <c r="A47" s="123"/>
      <c r="B47" s="127"/>
      <c r="C47" s="117"/>
      <c r="D47" s="118"/>
      <c r="E47" s="118"/>
      <c r="F47" s="119"/>
      <c r="G47" s="120"/>
      <c r="H47" s="121"/>
      <c r="I47" s="142"/>
      <c r="J47" s="142"/>
      <c r="K47" s="142"/>
      <c r="L47" s="142"/>
      <c r="M47" s="142"/>
      <c r="N47" s="142"/>
      <c r="O47" s="142"/>
    </row>
    <row r="48" spans="1:15" s="122" customFormat="1" ht="12.75" customHeight="1" x14ac:dyDescent="0.2">
      <c r="A48" s="123"/>
      <c r="B48" s="127"/>
      <c r="C48" s="117"/>
      <c r="D48" s="118"/>
      <c r="E48" s="118"/>
      <c r="F48" s="119"/>
      <c r="G48" s="120"/>
      <c r="H48" s="121"/>
      <c r="I48" s="142"/>
      <c r="J48" s="142"/>
      <c r="K48" s="142"/>
      <c r="L48" s="142"/>
      <c r="M48" s="142"/>
      <c r="N48" s="142"/>
      <c r="O48" s="142"/>
    </row>
    <row r="49" spans="1:15" s="122" customFormat="1" ht="12.75" customHeight="1" x14ac:dyDescent="0.2">
      <c r="A49" s="123"/>
      <c r="B49" s="127"/>
      <c r="C49" s="117"/>
      <c r="D49" s="118"/>
      <c r="E49" s="118"/>
      <c r="F49" s="119"/>
      <c r="G49" s="120"/>
      <c r="H49" s="121"/>
      <c r="I49" s="142"/>
      <c r="J49" s="142"/>
      <c r="K49" s="142"/>
      <c r="L49" s="142"/>
      <c r="M49" s="142"/>
      <c r="N49" s="142"/>
      <c r="O49" s="142"/>
    </row>
    <row r="50" spans="1:15" s="122" customFormat="1" ht="12.75" customHeight="1" x14ac:dyDescent="0.2">
      <c r="A50" s="123"/>
      <c r="B50" s="127"/>
      <c r="C50" s="117"/>
      <c r="D50" s="118"/>
      <c r="E50" s="118"/>
      <c r="F50" s="119"/>
      <c r="G50" s="120"/>
      <c r="H50" s="121"/>
      <c r="I50" s="142"/>
      <c r="J50" s="142"/>
      <c r="K50" s="142"/>
      <c r="L50" s="142"/>
      <c r="M50" s="142"/>
      <c r="N50" s="142"/>
      <c r="O50" s="142"/>
    </row>
    <row r="51" spans="1:15" s="122" customFormat="1" ht="24.95" customHeight="1" x14ac:dyDescent="0.2">
      <c r="A51" s="82"/>
      <c r="B51" s="82"/>
      <c r="C51" s="84"/>
      <c r="D51" s="133"/>
      <c r="E51" s="134"/>
      <c r="F51" s="135"/>
      <c r="G51" s="133"/>
      <c r="H51" s="136"/>
      <c r="I51" s="142"/>
      <c r="J51" s="142"/>
      <c r="K51" s="142"/>
      <c r="L51" s="142"/>
      <c r="M51" s="142"/>
      <c r="N51" s="142"/>
      <c r="O51" s="142"/>
    </row>
  </sheetData>
  <mergeCells count="1">
    <mergeCell ref="J5:L5"/>
  </mergeCells>
  <pageMargins left="0.78740157480314965" right="0.78740157480314965" top="0.59055118110236227" bottom="0.78740157480314965" header="0.19685039370078741" footer="0.11811023622047245"/>
  <pageSetup paperSize="9" orientation="portrait" useFirstPageNumber="1" r:id="rId1"/>
  <headerFooter>
    <oddHeader>&amp;R&amp;G</oddHeader>
    <oddFooter>&amp;C&amp;K00833C2.1/&amp;P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533F-640E-4A84-8DED-C23F5EFC16A7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Content!A60</f>
        <v>2. PROVISIONAL ITEMS</v>
      </c>
      <c r="E2" s="598" t="str">
        <f>Content!A60</f>
        <v>2. PROVISIONAL ITEMS</v>
      </c>
      <c r="F2" s="604" t="str">
        <f>Content!B62</f>
        <v>2.2 - Cost Plan Summary (Elemental Provisional Sums)</v>
      </c>
    </row>
    <row r="3" spans="1:6" ht="196.5" customHeight="1" x14ac:dyDescent="0.8">
      <c r="A3" s="279"/>
      <c r="B3" s="279"/>
      <c r="C3" s="279"/>
      <c r="D3" s="598"/>
      <c r="E3" s="598"/>
      <c r="F3" s="604"/>
    </row>
    <row r="4" spans="1:6" ht="196.5" customHeight="1" x14ac:dyDescent="0.8">
      <c r="A4" s="279"/>
      <c r="B4" s="279"/>
      <c r="C4" s="279"/>
      <c r="D4" s="598"/>
      <c r="E4" s="598"/>
      <c r="F4" s="604"/>
    </row>
    <row r="5" spans="1:6" ht="187.35" customHeight="1" x14ac:dyDescent="0.8">
      <c r="A5" s="279"/>
      <c r="B5" s="279"/>
      <c r="C5" s="279"/>
      <c r="D5" s="598"/>
      <c r="E5" s="598"/>
      <c r="F5" s="604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157"/>
  <sheetViews>
    <sheetView showGridLines="0" workbookViewId="0">
      <selection activeCell="A5" sqref="A5"/>
    </sheetView>
  </sheetViews>
  <sheetFormatPr defaultColWidth="9.140625" defaultRowHeight="12.75" x14ac:dyDescent="0.2"/>
  <cols>
    <col min="1" max="1" width="5.140625" style="137" customWidth="1"/>
    <col min="2" max="2" width="4.7109375" style="137" customWidth="1"/>
    <col min="3" max="3" width="36.85546875" style="137" customWidth="1"/>
    <col min="4" max="5" width="3.7109375" style="138" customWidth="1"/>
    <col min="6" max="6" width="13.42578125" style="137" customWidth="1"/>
    <col min="7" max="7" width="12.85546875" style="137" bestFit="1" customWidth="1"/>
    <col min="8" max="9" width="9.7109375" style="137" bestFit="1" customWidth="1"/>
    <col min="10" max="16384" width="9.140625" style="137"/>
  </cols>
  <sheetData>
    <row r="1" spans="1:13" s="148" customFormat="1" ht="21" customHeight="1" x14ac:dyDescent="0.2">
      <c r="A1" s="484" t="str">
        <f>Setup!E5</f>
        <v>1ST STAGE TENDER DOCUMENT</v>
      </c>
      <c r="B1" s="484"/>
      <c r="C1" s="484"/>
    </row>
    <row r="2" spans="1:13" s="149" customFormat="1" ht="21" customHeight="1" x14ac:dyDescent="0.2">
      <c r="A2" s="485" t="str">
        <f>Setup!E6</f>
        <v>New Sports and Community Pavilion, Edmonds Park, Didcot</v>
      </c>
      <c r="B2" s="485"/>
      <c r="C2" s="485"/>
    </row>
    <row r="3" spans="1:13" s="149" customFormat="1" ht="21" customHeight="1" x14ac:dyDescent="0.2">
      <c r="A3" s="485"/>
      <c r="B3" s="485"/>
      <c r="C3" s="485"/>
    </row>
    <row r="4" spans="1:13" s="148" customFormat="1" ht="21" customHeight="1" x14ac:dyDescent="0.2">
      <c r="A4" s="484" t="s">
        <v>747</v>
      </c>
      <c r="B4" s="484"/>
      <c r="C4" s="484"/>
    </row>
    <row r="5" spans="1:13" s="151" customFormat="1" ht="25.5" customHeight="1" x14ac:dyDescent="0.2">
      <c r="A5" s="496">
        <v>2.2000000000000002</v>
      </c>
      <c r="B5" s="493" t="s">
        <v>928</v>
      </c>
      <c r="C5" s="493"/>
      <c r="F5" s="152"/>
      <c r="G5" s="152"/>
      <c r="H5" s="599"/>
      <c r="I5" s="600"/>
      <c r="J5" s="601"/>
      <c r="K5" s="153"/>
      <c r="L5" s="22"/>
      <c r="M5" s="153"/>
    </row>
    <row r="6" spans="1:13" s="112" customFormat="1" ht="31.5" customHeight="1" x14ac:dyDescent="0.2">
      <c r="A6" s="78" t="s">
        <v>630</v>
      </c>
      <c r="B6" s="78"/>
      <c r="C6" s="78" t="s">
        <v>64</v>
      </c>
      <c r="D6" s="113"/>
      <c r="E6" s="113"/>
      <c r="F6" s="113"/>
      <c r="G6" s="113" t="s">
        <v>763</v>
      </c>
    </row>
    <row r="7" spans="1:13" s="220" customFormat="1" ht="12.75" customHeight="1" x14ac:dyDescent="0.25">
      <c r="A7" s="217"/>
      <c r="B7" s="218"/>
      <c r="C7" s="214"/>
      <c r="D7" s="211"/>
      <c r="E7" s="211"/>
      <c r="F7" s="219"/>
      <c r="G7" s="174"/>
    </row>
    <row r="8" spans="1:13" s="220" customFormat="1" ht="12.75" customHeight="1" x14ac:dyDescent="0.25">
      <c r="A8" s="221">
        <v>0</v>
      </c>
      <c r="B8" s="222" t="s">
        <v>290</v>
      </c>
      <c r="C8" s="214"/>
      <c r="D8" s="211"/>
      <c r="E8" s="211"/>
      <c r="F8" s="219"/>
      <c r="G8" s="174"/>
    </row>
    <row r="9" spans="1:13" s="220" customFormat="1" ht="12.75" customHeight="1" x14ac:dyDescent="0.25">
      <c r="A9" s="217"/>
      <c r="B9" s="218">
        <v>0.1</v>
      </c>
      <c r="C9" s="214" t="s">
        <v>647</v>
      </c>
      <c r="D9" s="211"/>
      <c r="E9" s="211"/>
      <c r="F9" s="322">
        <v>0</v>
      </c>
      <c r="G9" s="174"/>
    </row>
    <row r="10" spans="1:13" s="220" customFormat="1" ht="12.75" customHeight="1" x14ac:dyDescent="0.25">
      <c r="A10" s="217"/>
      <c r="B10" s="218">
        <v>0.2</v>
      </c>
      <c r="C10" s="214" t="s">
        <v>648</v>
      </c>
      <c r="D10" s="211"/>
      <c r="E10" s="211"/>
      <c r="F10" s="322">
        <v>2000</v>
      </c>
      <c r="G10" s="174"/>
    </row>
    <row r="11" spans="1:13" s="220" customFormat="1" ht="12.75" customHeight="1" x14ac:dyDescent="0.25">
      <c r="A11" s="217"/>
      <c r="B11" s="218">
        <v>0.3</v>
      </c>
      <c r="C11" s="214" t="s">
        <v>649</v>
      </c>
      <c r="D11" s="211"/>
      <c r="E11" s="211"/>
      <c r="F11" s="322">
        <v>0</v>
      </c>
      <c r="G11" s="174"/>
    </row>
    <row r="12" spans="1:13" s="220" customFormat="1" ht="12.75" customHeight="1" x14ac:dyDescent="0.25">
      <c r="A12" s="217"/>
      <c r="B12" s="218">
        <v>0.4</v>
      </c>
      <c r="C12" s="214" t="s">
        <v>650</v>
      </c>
      <c r="D12" s="211"/>
      <c r="E12" s="211"/>
      <c r="F12" s="322">
        <v>0</v>
      </c>
      <c r="G12" s="174"/>
    </row>
    <row r="13" spans="1:13" s="220" customFormat="1" ht="12.75" customHeight="1" x14ac:dyDescent="0.25">
      <c r="A13" s="217"/>
      <c r="B13" s="218">
        <v>0.5</v>
      </c>
      <c r="C13" s="214" t="s">
        <v>651</v>
      </c>
      <c r="D13" s="211"/>
      <c r="E13" s="211"/>
      <c r="F13" s="322">
        <v>0</v>
      </c>
      <c r="G13" s="302"/>
    </row>
    <row r="14" spans="1:13" s="220" customFormat="1" ht="12.75" customHeight="1" x14ac:dyDescent="0.25">
      <c r="A14" s="217"/>
      <c r="B14" s="218"/>
      <c r="C14" s="214"/>
      <c r="D14" s="211"/>
      <c r="E14" s="211"/>
      <c r="F14" s="299"/>
      <c r="G14" s="174">
        <f>SUM(F9:F13)</f>
        <v>2000</v>
      </c>
    </row>
    <row r="15" spans="1:13" s="220" customFormat="1" ht="12.75" customHeight="1" x14ac:dyDescent="0.25">
      <c r="A15" s="294">
        <v>1</v>
      </c>
      <c r="B15" s="223" t="s">
        <v>291</v>
      </c>
      <c r="C15" s="224"/>
      <c r="D15" s="211"/>
      <c r="E15" s="211"/>
      <c r="F15" s="300"/>
      <c r="G15" s="174"/>
    </row>
    <row r="16" spans="1:13" s="220" customFormat="1" ht="12.75" customHeight="1" x14ac:dyDescent="0.25">
      <c r="A16" s="217"/>
      <c r="B16" s="218">
        <v>1.1000000000000001</v>
      </c>
      <c r="C16" s="214" t="s">
        <v>652</v>
      </c>
      <c r="D16" s="211"/>
      <c r="E16" s="211"/>
      <c r="F16" s="300">
        <v>150800</v>
      </c>
      <c r="G16" s="302"/>
    </row>
    <row r="17" spans="1:7" s="220" customFormat="1" ht="12.75" customHeight="1" x14ac:dyDescent="0.25">
      <c r="A17" s="217"/>
      <c r="B17" s="218"/>
      <c r="C17" s="214"/>
      <c r="D17" s="211"/>
      <c r="E17" s="211"/>
      <c r="F17" s="299"/>
      <c r="G17" s="174">
        <f>SUM(F16)</f>
        <v>150800</v>
      </c>
    </row>
    <row r="18" spans="1:7" s="220" customFormat="1" ht="12.75" customHeight="1" x14ac:dyDescent="0.25">
      <c r="A18" s="221">
        <v>2</v>
      </c>
      <c r="B18" s="222" t="s">
        <v>292</v>
      </c>
      <c r="C18" s="214"/>
      <c r="D18" s="211"/>
      <c r="E18" s="211"/>
      <c r="F18" s="300"/>
      <c r="G18" s="174"/>
    </row>
    <row r="19" spans="1:7" s="220" customFormat="1" ht="12.75" customHeight="1" x14ac:dyDescent="0.25">
      <c r="A19" s="221"/>
      <c r="B19" s="225">
        <v>2.1</v>
      </c>
      <c r="C19" s="214" t="s">
        <v>653</v>
      </c>
      <c r="D19" s="211"/>
      <c r="E19" s="211"/>
      <c r="F19" s="300">
        <v>73900</v>
      </c>
      <c r="G19" s="174"/>
    </row>
    <row r="20" spans="1:7" s="220" customFormat="1" ht="12.75" customHeight="1" x14ac:dyDescent="0.25">
      <c r="A20" s="226"/>
      <c r="B20" s="208">
        <v>2.2000000000000002</v>
      </c>
      <c r="C20" s="209" t="s">
        <v>631</v>
      </c>
      <c r="D20" s="211"/>
      <c r="E20" s="211"/>
      <c r="F20" s="300">
        <v>0</v>
      </c>
      <c r="G20" s="174"/>
    </row>
    <row r="21" spans="1:7" s="220" customFormat="1" ht="12.75" customHeight="1" x14ac:dyDescent="0.25">
      <c r="A21" s="226"/>
      <c r="B21" s="208">
        <v>2.2999999999999998</v>
      </c>
      <c r="C21" s="209" t="s">
        <v>632</v>
      </c>
      <c r="D21" s="211"/>
      <c r="E21" s="211"/>
      <c r="F21" s="300">
        <v>168100</v>
      </c>
      <c r="G21" s="174"/>
    </row>
    <row r="22" spans="1:7" s="220" customFormat="1" ht="12.75" customHeight="1" x14ac:dyDescent="0.25">
      <c r="A22" s="226"/>
      <c r="B22" s="208">
        <v>2.4</v>
      </c>
      <c r="C22" s="209" t="s">
        <v>633</v>
      </c>
      <c r="D22" s="211"/>
      <c r="E22" s="211"/>
      <c r="F22" s="301">
        <v>1800</v>
      </c>
      <c r="G22" s="174"/>
    </row>
    <row r="23" spans="1:7" s="220" customFormat="1" ht="12.75" customHeight="1" x14ac:dyDescent="0.25">
      <c r="A23" s="226"/>
      <c r="B23" s="208">
        <v>2.5</v>
      </c>
      <c r="C23" s="209" t="s">
        <v>634</v>
      </c>
      <c r="D23" s="211"/>
      <c r="E23" s="211"/>
      <c r="F23" s="300">
        <v>168700</v>
      </c>
      <c r="G23" s="174"/>
    </row>
    <row r="24" spans="1:7" s="220" customFormat="1" ht="12.75" customHeight="1" x14ac:dyDescent="0.25">
      <c r="A24" s="226"/>
      <c r="B24" s="208">
        <v>2.6</v>
      </c>
      <c r="C24" s="209" t="s">
        <v>635</v>
      </c>
      <c r="D24" s="211"/>
      <c r="E24" s="211"/>
      <c r="F24" s="300">
        <v>38000</v>
      </c>
      <c r="G24" s="174"/>
    </row>
    <row r="25" spans="1:7" s="220" customFormat="1" ht="12.75" customHeight="1" x14ac:dyDescent="0.25">
      <c r="A25" s="226"/>
      <c r="B25" s="208">
        <v>2.7</v>
      </c>
      <c r="C25" s="209" t="s">
        <v>636</v>
      </c>
      <c r="D25" s="211"/>
      <c r="E25" s="211"/>
      <c r="F25" s="300">
        <v>58500</v>
      </c>
      <c r="G25" s="174"/>
    </row>
    <row r="26" spans="1:7" s="220" customFormat="1" ht="12.75" customHeight="1" x14ac:dyDescent="0.25">
      <c r="A26" s="226"/>
      <c r="B26" s="208">
        <v>2.8</v>
      </c>
      <c r="C26" s="209" t="s">
        <v>637</v>
      </c>
      <c r="D26" s="211"/>
      <c r="E26" s="211"/>
      <c r="F26" s="300">
        <v>29800</v>
      </c>
      <c r="G26" s="302"/>
    </row>
    <row r="27" spans="1:7" s="220" customFormat="1" ht="12.75" customHeight="1" x14ac:dyDescent="0.25">
      <c r="A27" s="226"/>
      <c r="B27" s="213"/>
      <c r="C27" s="214"/>
      <c r="D27" s="211"/>
      <c r="E27" s="211"/>
      <c r="F27" s="299"/>
      <c r="G27" s="174">
        <f>SUM(F19:F26)</f>
        <v>538800</v>
      </c>
    </row>
    <row r="28" spans="1:7" s="220" customFormat="1" ht="12.75" customHeight="1" x14ac:dyDescent="0.25">
      <c r="A28" s="227">
        <v>3</v>
      </c>
      <c r="B28" s="216" t="s">
        <v>293</v>
      </c>
      <c r="C28" s="208"/>
      <c r="D28" s="211"/>
      <c r="E28" s="211"/>
      <c r="F28" s="300"/>
      <c r="G28" s="174"/>
    </row>
    <row r="29" spans="1:7" s="220" customFormat="1" ht="12.75" customHeight="1" x14ac:dyDescent="0.25">
      <c r="A29" s="226"/>
      <c r="B29" s="208">
        <v>3.1</v>
      </c>
      <c r="C29" s="209" t="s">
        <v>638</v>
      </c>
      <c r="D29" s="211"/>
      <c r="E29" s="211"/>
      <c r="F29" s="300">
        <v>39600</v>
      </c>
      <c r="G29" s="174"/>
    </row>
    <row r="30" spans="1:7" s="220" customFormat="1" ht="12.75" customHeight="1" x14ac:dyDescent="0.25">
      <c r="A30" s="226"/>
      <c r="B30" s="208">
        <v>3.2</v>
      </c>
      <c r="C30" s="209" t="s">
        <v>639</v>
      </c>
      <c r="D30" s="211"/>
      <c r="E30" s="211"/>
      <c r="F30" s="300">
        <v>26600</v>
      </c>
      <c r="G30" s="174"/>
    </row>
    <row r="31" spans="1:7" s="220" customFormat="1" ht="12.75" customHeight="1" x14ac:dyDescent="0.25">
      <c r="A31" s="226"/>
      <c r="B31" s="208">
        <v>3.3</v>
      </c>
      <c r="C31" s="209" t="s">
        <v>640</v>
      </c>
      <c r="D31" s="211"/>
      <c r="E31" s="211"/>
      <c r="F31" s="300">
        <v>50700</v>
      </c>
      <c r="G31" s="302"/>
    </row>
    <row r="32" spans="1:7" s="220" customFormat="1" ht="12.75" customHeight="1" x14ac:dyDescent="0.25">
      <c r="A32" s="226"/>
      <c r="B32" s="213"/>
      <c r="C32" s="214"/>
      <c r="D32" s="211"/>
      <c r="E32" s="211"/>
      <c r="F32" s="299"/>
      <c r="G32" s="174">
        <f>SUM(F29:F31)</f>
        <v>116900</v>
      </c>
    </row>
    <row r="33" spans="1:7" s="220" customFormat="1" ht="12.75" customHeight="1" x14ac:dyDescent="0.25">
      <c r="A33" s="227">
        <v>4</v>
      </c>
      <c r="B33" s="216" t="s">
        <v>294</v>
      </c>
      <c r="C33" s="208"/>
      <c r="D33" s="211"/>
      <c r="E33" s="211"/>
      <c r="F33" s="300"/>
      <c r="G33" s="174"/>
    </row>
    <row r="34" spans="1:7" s="220" customFormat="1" ht="12.75" customHeight="1" x14ac:dyDescent="0.25">
      <c r="A34" s="217"/>
      <c r="B34" s="213">
        <v>4.0999999999999996</v>
      </c>
      <c r="C34" s="228" t="s">
        <v>641</v>
      </c>
      <c r="D34" s="211"/>
      <c r="E34" s="211"/>
      <c r="F34" s="300">
        <v>22600</v>
      </c>
      <c r="G34" s="174"/>
    </row>
    <row r="35" spans="1:7" s="220" customFormat="1" ht="12.75" customHeight="1" x14ac:dyDescent="0.25">
      <c r="A35" s="226"/>
      <c r="B35" s="213"/>
      <c r="C35" s="214"/>
      <c r="D35" s="211"/>
      <c r="E35" s="211"/>
      <c r="F35" s="299"/>
      <c r="G35" s="511">
        <f>SUM(F34:F34)</f>
        <v>22600</v>
      </c>
    </row>
    <row r="36" spans="1:7" s="220" customFormat="1" ht="12.75" customHeight="1" x14ac:dyDescent="0.25">
      <c r="A36" s="227">
        <v>5</v>
      </c>
      <c r="B36" s="216" t="s">
        <v>295</v>
      </c>
      <c r="C36" s="208"/>
      <c r="D36" s="211"/>
      <c r="E36" s="211"/>
      <c r="F36" s="300"/>
      <c r="G36" s="174"/>
    </row>
    <row r="37" spans="1:7" s="220" customFormat="1" ht="12.75" customHeight="1" x14ac:dyDescent="0.25">
      <c r="A37" s="217"/>
      <c r="B37" s="213">
        <v>5.0999999999999996</v>
      </c>
      <c r="C37" s="228" t="s">
        <v>1146</v>
      </c>
      <c r="D37" s="211"/>
      <c r="E37" s="211"/>
      <c r="F37" s="300">
        <v>41500</v>
      </c>
      <c r="G37" s="174"/>
    </row>
    <row r="38" spans="1:7" s="220" customFormat="1" ht="12.75" customHeight="1" x14ac:dyDescent="0.25">
      <c r="A38" s="217"/>
      <c r="B38" s="213">
        <v>5.2</v>
      </c>
      <c r="C38" s="228" t="s">
        <v>642</v>
      </c>
      <c r="D38" s="211"/>
      <c r="E38" s="211"/>
      <c r="F38" s="300">
        <v>102700</v>
      </c>
      <c r="G38" s="174"/>
    </row>
    <row r="39" spans="1:7" s="220" customFormat="1" ht="12.75" customHeight="1" x14ac:dyDescent="0.25">
      <c r="A39" s="217"/>
      <c r="B39" s="213">
        <v>5.8</v>
      </c>
      <c r="C39" s="228" t="s">
        <v>643</v>
      </c>
      <c r="D39" s="211"/>
      <c r="E39" s="211"/>
      <c r="F39" s="300">
        <v>180100</v>
      </c>
      <c r="G39" s="510"/>
    </row>
    <row r="40" spans="1:7" s="220" customFormat="1" ht="12.75" customHeight="1" x14ac:dyDescent="0.25">
      <c r="A40" s="217"/>
      <c r="B40" s="213">
        <v>5.14</v>
      </c>
      <c r="C40" s="228" t="s">
        <v>1145</v>
      </c>
      <c r="D40" s="211"/>
      <c r="E40" s="211"/>
      <c r="F40" s="300">
        <v>16200</v>
      </c>
      <c r="G40" s="510"/>
    </row>
    <row r="41" spans="1:7" s="220" customFormat="1" ht="12.75" customHeight="1" x14ac:dyDescent="0.25">
      <c r="A41" s="226"/>
      <c r="B41" s="213"/>
      <c r="C41" s="214"/>
      <c r="D41" s="211"/>
      <c r="E41" s="211"/>
      <c r="F41" s="299"/>
      <c r="G41" s="511">
        <f>SUM(F37:F40)</f>
        <v>340500</v>
      </c>
    </row>
    <row r="42" spans="1:7" s="220" customFormat="1" ht="12.75" customHeight="1" x14ac:dyDescent="0.25">
      <c r="A42" s="226"/>
      <c r="B42" s="213"/>
      <c r="C42" s="214"/>
      <c r="D42" s="211"/>
      <c r="E42" s="211"/>
      <c r="F42" s="300"/>
      <c r="G42" s="174"/>
    </row>
    <row r="43" spans="1:7" s="220" customFormat="1" ht="12.75" customHeight="1" x14ac:dyDescent="0.25">
      <c r="A43" s="221">
        <v>6</v>
      </c>
      <c r="B43" s="229" t="s">
        <v>296</v>
      </c>
      <c r="C43" s="214"/>
      <c r="D43" s="211"/>
      <c r="E43" s="211"/>
      <c r="F43" s="301">
        <v>0</v>
      </c>
      <c r="G43" s="302">
        <f>SUM(F43:F43)</f>
        <v>0</v>
      </c>
    </row>
    <row r="44" spans="1:7" s="220" customFormat="1" ht="12.75" customHeight="1" x14ac:dyDescent="0.25">
      <c r="A44" s="226"/>
      <c r="B44" s="213"/>
      <c r="C44" s="214"/>
      <c r="D44" s="211"/>
      <c r="E44" s="211"/>
      <c r="F44" s="299"/>
      <c r="G44" s="174"/>
    </row>
    <row r="45" spans="1:7" s="220" customFormat="1" ht="12.75" customHeight="1" x14ac:dyDescent="0.25">
      <c r="A45" s="227">
        <v>7</v>
      </c>
      <c r="B45" s="216" t="s">
        <v>297</v>
      </c>
      <c r="C45" s="230"/>
      <c r="D45" s="211"/>
      <c r="E45" s="211"/>
      <c r="F45" s="512">
        <v>0</v>
      </c>
      <c r="G45" s="302">
        <f>SUM(F45:F45)</f>
        <v>0</v>
      </c>
    </row>
    <row r="46" spans="1:7" s="220" customFormat="1" ht="12.75" customHeight="1" x14ac:dyDescent="0.25">
      <c r="A46" s="226"/>
      <c r="B46" s="213"/>
      <c r="C46" s="214"/>
      <c r="D46" s="211"/>
      <c r="E46" s="211"/>
      <c r="F46" s="300"/>
      <c r="G46" s="174"/>
    </row>
    <row r="47" spans="1:7" s="220" customFormat="1" ht="12.75" customHeight="1" x14ac:dyDescent="0.25">
      <c r="A47" s="226"/>
      <c r="B47" s="213"/>
      <c r="C47" s="214"/>
      <c r="D47" s="211"/>
      <c r="E47" s="211"/>
      <c r="F47" s="300"/>
      <c r="G47" s="174"/>
    </row>
    <row r="48" spans="1:7" s="220" customFormat="1" ht="12.75" customHeight="1" x14ac:dyDescent="0.25">
      <c r="A48" s="226"/>
      <c r="B48" s="213"/>
      <c r="C48" s="214"/>
      <c r="D48" s="211"/>
      <c r="E48" s="211"/>
      <c r="F48" s="300"/>
      <c r="G48" s="174"/>
    </row>
    <row r="49" spans="1:7" s="220" customFormat="1" ht="12.75" customHeight="1" x14ac:dyDescent="0.25">
      <c r="A49" s="226"/>
      <c r="B49" s="213"/>
      <c r="C49" s="214"/>
      <c r="D49" s="211"/>
      <c r="E49" s="211"/>
      <c r="F49" s="300"/>
      <c r="G49" s="174"/>
    </row>
    <row r="50" spans="1:7" s="220" customFormat="1" ht="12.75" customHeight="1" x14ac:dyDescent="0.25">
      <c r="A50" s="226"/>
      <c r="B50" s="213"/>
      <c r="C50" s="214"/>
      <c r="D50" s="211"/>
      <c r="E50" s="211"/>
      <c r="F50" s="300"/>
      <c r="G50" s="174"/>
    </row>
    <row r="51" spans="1:7" s="220" customFormat="1" ht="12.75" customHeight="1" x14ac:dyDescent="0.25">
      <c r="A51" s="226"/>
      <c r="B51" s="213"/>
      <c r="C51" s="214"/>
      <c r="D51" s="211"/>
      <c r="E51" s="211"/>
      <c r="F51" s="300"/>
      <c r="G51" s="174"/>
    </row>
    <row r="52" spans="1:7" s="220" customFormat="1" ht="12.75" customHeight="1" x14ac:dyDescent="0.25">
      <c r="A52" s="226"/>
      <c r="B52" s="213"/>
      <c r="C52" s="214"/>
      <c r="D52" s="211"/>
      <c r="E52" s="211"/>
      <c r="F52" s="300"/>
      <c r="G52" s="174"/>
    </row>
    <row r="53" spans="1:7" s="220" customFormat="1" ht="12.75" customHeight="1" x14ac:dyDescent="0.25">
      <c r="A53" s="365"/>
      <c r="B53" s="366"/>
      <c r="C53" s="367"/>
      <c r="D53" s="368"/>
      <c r="E53" s="368"/>
      <c r="F53" s="369"/>
      <c r="G53" s="302"/>
    </row>
    <row r="54" spans="1:7" s="220" customFormat="1" ht="12.75" customHeight="1" x14ac:dyDescent="0.25">
      <c r="A54" s="226"/>
      <c r="B54" s="213"/>
      <c r="C54" s="214"/>
      <c r="D54" s="211"/>
      <c r="E54" s="211"/>
      <c r="F54" s="300"/>
      <c r="G54" s="174"/>
    </row>
    <row r="55" spans="1:7" s="220" customFormat="1" ht="12.75" customHeight="1" x14ac:dyDescent="0.25">
      <c r="A55" s="227">
        <v>8</v>
      </c>
      <c r="B55" s="216" t="s">
        <v>298</v>
      </c>
      <c r="C55" s="208"/>
      <c r="D55" s="211"/>
      <c r="E55" s="211"/>
      <c r="F55" s="300"/>
      <c r="G55" s="174"/>
    </row>
    <row r="56" spans="1:7" s="220" customFormat="1" ht="12.75" customHeight="1" x14ac:dyDescent="0.25">
      <c r="A56" s="217"/>
      <c r="B56" s="213">
        <v>8.1</v>
      </c>
      <c r="C56" s="228" t="s">
        <v>654</v>
      </c>
      <c r="D56" s="211"/>
      <c r="E56" s="211"/>
      <c r="F56" s="300">
        <v>6500</v>
      </c>
      <c r="G56" s="174"/>
    </row>
    <row r="57" spans="1:7" s="220" customFormat="1" ht="12.75" customHeight="1" x14ac:dyDescent="0.25">
      <c r="A57" s="226"/>
      <c r="B57" s="213">
        <v>8.1999999999999993</v>
      </c>
      <c r="C57" s="214" t="s">
        <v>644</v>
      </c>
      <c r="D57" s="211"/>
      <c r="E57" s="211"/>
      <c r="F57" s="300">
        <v>142500</v>
      </c>
      <c r="G57" s="174"/>
    </row>
    <row r="58" spans="1:7" s="220" customFormat="1" ht="12.75" customHeight="1" x14ac:dyDescent="0.25">
      <c r="A58" s="226"/>
      <c r="B58" s="213">
        <v>8.3000000000000007</v>
      </c>
      <c r="C58" s="214" t="s">
        <v>655</v>
      </c>
      <c r="D58" s="211"/>
      <c r="E58" s="211"/>
      <c r="F58" s="300">
        <v>19400</v>
      </c>
      <c r="G58" s="174"/>
    </row>
    <row r="59" spans="1:7" s="220" customFormat="1" ht="12.75" customHeight="1" x14ac:dyDescent="0.25">
      <c r="A59" s="226"/>
      <c r="B59" s="213">
        <v>8.4</v>
      </c>
      <c r="C59" s="214" t="s">
        <v>656</v>
      </c>
      <c r="D59" s="211"/>
      <c r="E59" s="211"/>
      <c r="F59" s="300">
        <v>6600</v>
      </c>
      <c r="G59" s="174"/>
    </row>
    <row r="60" spans="1:7" s="220" customFormat="1" ht="12.75" customHeight="1" x14ac:dyDescent="0.25">
      <c r="A60" s="226"/>
      <c r="B60" s="213">
        <v>8.5</v>
      </c>
      <c r="C60" s="214" t="s">
        <v>762</v>
      </c>
      <c r="D60" s="211"/>
      <c r="E60" s="211"/>
      <c r="F60" s="300">
        <v>32100</v>
      </c>
      <c r="G60" s="174"/>
    </row>
    <row r="61" spans="1:7" s="220" customFormat="1" ht="12.75" customHeight="1" x14ac:dyDescent="0.25">
      <c r="A61" s="226"/>
      <c r="B61" s="213">
        <v>8.6</v>
      </c>
      <c r="C61" s="214" t="s">
        <v>645</v>
      </c>
      <c r="D61" s="211"/>
      <c r="E61" s="211"/>
      <c r="F61" s="300">
        <v>47900</v>
      </c>
      <c r="G61" s="174"/>
    </row>
    <row r="62" spans="1:7" s="220" customFormat="1" ht="12.75" customHeight="1" x14ac:dyDescent="0.25">
      <c r="A62" s="226"/>
      <c r="B62" s="213">
        <v>8.6999999999999993</v>
      </c>
      <c r="C62" s="214" t="s">
        <v>657</v>
      </c>
      <c r="D62" s="211"/>
      <c r="E62" s="211"/>
      <c r="F62" s="300">
        <v>21000</v>
      </c>
      <c r="G62" s="174"/>
    </row>
    <row r="63" spans="1:7" s="220" customFormat="1" ht="12.75" customHeight="1" x14ac:dyDescent="0.25">
      <c r="A63" s="226"/>
      <c r="B63" s="213">
        <v>8.8000000000000007</v>
      </c>
      <c r="C63" s="214" t="s">
        <v>658</v>
      </c>
      <c r="D63" s="211"/>
      <c r="E63" s="211"/>
      <c r="F63" s="301">
        <v>0</v>
      </c>
      <c r="G63" s="302"/>
    </row>
    <row r="64" spans="1:7" s="220" customFormat="1" ht="12.75" customHeight="1" x14ac:dyDescent="0.25">
      <c r="A64" s="226"/>
      <c r="B64" s="213"/>
      <c r="C64" s="214"/>
      <c r="D64" s="211"/>
      <c r="E64" s="211"/>
      <c r="F64" s="299"/>
      <c r="G64" s="174">
        <f>SUM(F56:F63)</f>
        <v>276000</v>
      </c>
    </row>
    <row r="65" spans="1:7" s="220" customFormat="1" ht="12.75" customHeight="1" x14ac:dyDescent="0.25">
      <c r="A65" s="226"/>
      <c r="B65" s="213"/>
      <c r="C65" s="214"/>
      <c r="D65" s="211"/>
      <c r="E65" s="211"/>
      <c r="F65" s="300"/>
      <c r="G65" s="174"/>
    </row>
    <row r="66" spans="1:7" s="220" customFormat="1" ht="12.75" customHeight="1" x14ac:dyDescent="0.25">
      <c r="A66" s="226"/>
      <c r="B66" s="213"/>
      <c r="C66" s="214"/>
      <c r="D66" s="211"/>
      <c r="E66" s="211"/>
      <c r="F66" s="300"/>
      <c r="G66" s="174"/>
    </row>
    <row r="67" spans="1:7" s="220" customFormat="1" ht="12.75" customHeight="1" x14ac:dyDescent="0.25">
      <c r="A67" s="226"/>
      <c r="B67" s="213"/>
      <c r="C67" s="214"/>
      <c r="D67" s="211"/>
      <c r="E67" s="211"/>
      <c r="F67" s="300"/>
      <c r="G67" s="174"/>
    </row>
    <row r="68" spans="1:7" s="220" customFormat="1" ht="12.75" customHeight="1" x14ac:dyDescent="0.25">
      <c r="A68" s="226"/>
      <c r="B68" s="213"/>
      <c r="C68" s="214"/>
      <c r="D68" s="211"/>
      <c r="E68" s="211"/>
      <c r="F68" s="300"/>
      <c r="G68" s="174"/>
    </row>
    <row r="69" spans="1:7" s="220" customFormat="1" ht="12.75" customHeight="1" x14ac:dyDescent="0.25">
      <c r="A69" s="226"/>
      <c r="B69" s="213"/>
      <c r="C69" s="214"/>
      <c r="D69" s="211"/>
      <c r="E69" s="211"/>
      <c r="F69" s="300"/>
      <c r="G69" s="174"/>
    </row>
    <row r="70" spans="1:7" s="220" customFormat="1" ht="12.75" customHeight="1" x14ac:dyDescent="0.25">
      <c r="A70" s="226"/>
      <c r="B70" s="213"/>
      <c r="C70" s="214"/>
      <c r="D70" s="211"/>
      <c r="E70" s="211"/>
      <c r="F70" s="300"/>
      <c r="G70" s="174"/>
    </row>
    <row r="71" spans="1:7" s="220" customFormat="1" ht="12.75" customHeight="1" x14ac:dyDescent="0.25">
      <c r="A71" s="226"/>
      <c r="B71" s="213"/>
      <c r="C71" s="214"/>
      <c r="D71" s="211"/>
      <c r="E71" s="211"/>
      <c r="F71" s="300"/>
      <c r="G71" s="174"/>
    </row>
    <row r="72" spans="1:7" s="220" customFormat="1" ht="12.75" customHeight="1" x14ac:dyDescent="0.25">
      <c r="A72" s="226"/>
      <c r="B72" s="213"/>
      <c r="C72" s="214"/>
      <c r="D72" s="211"/>
      <c r="E72" s="211"/>
      <c r="F72" s="300"/>
      <c r="G72" s="174"/>
    </row>
    <row r="73" spans="1:7" s="220" customFormat="1" ht="12.75" customHeight="1" x14ac:dyDescent="0.25">
      <c r="A73" s="226"/>
      <c r="B73" s="213"/>
      <c r="C73" s="214"/>
      <c r="D73" s="211"/>
      <c r="E73" s="211"/>
      <c r="F73" s="300"/>
      <c r="G73" s="174"/>
    </row>
    <row r="74" spans="1:7" s="220" customFormat="1" ht="12.75" customHeight="1" x14ac:dyDescent="0.25">
      <c r="A74" s="226"/>
      <c r="B74" s="213"/>
      <c r="C74" s="214"/>
      <c r="D74" s="211"/>
      <c r="E74" s="211"/>
      <c r="F74" s="300"/>
      <c r="G74" s="174"/>
    </row>
    <row r="75" spans="1:7" s="220" customFormat="1" ht="12.75" customHeight="1" x14ac:dyDescent="0.25">
      <c r="A75" s="226"/>
      <c r="B75" s="213"/>
      <c r="C75" s="214"/>
      <c r="D75" s="211"/>
      <c r="E75" s="211"/>
      <c r="F75" s="300"/>
      <c r="G75" s="174"/>
    </row>
    <row r="76" spans="1:7" s="220" customFormat="1" ht="12.75" customHeight="1" x14ac:dyDescent="0.25">
      <c r="A76" s="226"/>
      <c r="B76" s="213"/>
      <c r="C76" s="214"/>
      <c r="D76" s="211"/>
      <c r="E76" s="211"/>
      <c r="F76" s="300"/>
      <c r="G76" s="174"/>
    </row>
    <row r="77" spans="1:7" s="220" customFormat="1" ht="12.75" customHeight="1" x14ac:dyDescent="0.25">
      <c r="A77" s="226"/>
      <c r="B77" s="213"/>
      <c r="C77" s="214"/>
      <c r="D77" s="211"/>
      <c r="E77" s="211"/>
      <c r="F77" s="300"/>
      <c r="G77" s="174"/>
    </row>
    <row r="78" spans="1:7" s="220" customFormat="1" ht="12.75" customHeight="1" x14ac:dyDescent="0.25">
      <c r="A78" s="226"/>
      <c r="B78" s="213"/>
      <c r="C78" s="214"/>
      <c r="D78" s="211"/>
      <c r="E78" s="211"/>
      <c r="F78" s="300"/>
      <c r="G78" s="174"/>
    </row>
    <row r="79" spans="1:7" s="220" customFormat="1" ht="12.75" customHeight="1" x14ac:dyDescent="0.25">
      <c r="A79" s="226"/>
      <c r="B79" s="213"/>
      <c r="C79" s="214"/>
      <c r="D79" s="211"/>
      <c r="E79" s="211"/>
      <c r="F79" s="300"/>
      <c r="G79" s="174"/>
    </row>
    <row r="80" spans="1:7" s="220" customFormat="1" ht="12.75" customHeight="1" x14ac:dyDescent="0.25">
      <c r="A80" s="226"/>
      <c r="B80" s="213"/>
      <c r="C80" s="214"/>
      <c r="D80" s="211"/>
      <c r="E80" s="211"/>
      <c r="F80" s="300"/>
      <c r="G80" s="174"/>
    </row>
    <row r="81" spans="1:7" s="220" customFormat="1" ht="12.75" customHeight="1" x14ac:dyDescent="0.25">
      <c r="A81" s="226"/>
      <c r="B81" s="213"/>
      <c r="C81" s="214"/>
      <c r="D81" s="211"/>
      <c r="E81" s="211"/>
      <c r="F81" s="300"/>
      <c r="G81" s="174"/>
    </row>
    <row r="82" spans="1:7" s="220" customFormat="1" ht="12.75" customHeight="1" x14ac:dyDescent="0.25">
      <c r="A82" s="226"/>
      <c r="B82" s="213"/>
      <c r="C82" s="214"/>
      <c r="D82" s="211"/>
      <c r="E82" s="211"/>
      <c r="F82" s="300"/>
      <c r="G82" s="174"/>
    </row>
    <row r="83" spans="1:7" s="220" customFormat="1" ht="12.75" customHeight="1" x14ac:dyDescent="0.25">
      <c r="A83" s="226"/>
      <c r="B83" s="213"/>
      <c r="C83" s="214"/>
      <c r="D83" s="211"/>
      <c r="E83" s="211"/>
      <c r="F83" s="300"/>
      <c r="G83" s="174"/>
    </row>
    <row r="84" spans="1:7" s="220" customFormat="1" ht="12.75" customHeight="1" x14ac:dyDescent="0.25">
      <c r="A84" s="226"/>
      <c r="B84" s="213"/>
      <c r="C84" s="214"/>
      <c r="D84" s="211"/>
      <c r="E84" s="211"/>
      <c r="F84" s="300"/>
      <c r="G84" s="174"/>
    </row>
    <row r="85" spans="1:7" s="220" customFormat="1" ht="12.75" customHeight="1" x14ac:dyDescent="0.25">
      <c r="A85" s="226"/>
      <c r="B85" s="213"/>
      <c r="C85" s="214"/>
      <c r="D85" s="211"/>
      <c r="E85" s="211"/>
      <c r="F85" s="300"/>
      <c r="G85" s="174"/>
    </row>
    <row r="86" spans="1:7" s="220" customFormat="1" ht="12.75" customHeight="1" x14ac:dyDescent="0.25">
      <c r="A86" s="226"/>
      <c r="B86" s="213"/>
      <c r="C86" s="214"/>
      <c r="D86" s="211"/>
      <c r="E86" s="211"/>
      <c r="F86" s="300"/>
      <c r="G86" s="174"/>
    </row>
    <row r="87" spans="1:7" s="220" customFormat="1" ht="12.75" customHeight="1" x14ac:dyDescent="0.25">
      <c r="A87" s="226"/>
      <c r="B87" s="213"/>
      <c r="C87" s="214"/>
      <c r="D87" s="211"/>
      <c r="E87" s="211"/>
      <c r="F87" s="300"/>
      <c r="G87" s="174"/>
    </row>
    <row r="88" spans="1:7" s="220" customFormat="1" ht="12.75" customHeight="1" x14ac:dyDescent="0.25">
      <c r="A88" s="226"/>
      <c r="B88" s="213"/>
      <c r="C88" s="214"/>
      <c r="D88" s="211"/>
      <c r="E88" s="211"/>
      <c r="F88" s="300"/>
      <c r="G88" s="174"/>
    </row>
    <row r="89" spans="1:7" s="220" customFormat="1" ht="12.75" customHeight="1" x14ac:dyDescent="0.25">
      <c r="A89" s="226"/>
      <c r="B89" s="213"/>
      <c r="C89" s="214"/>
      <c r="D89" s="211"/>
      <c r="E89" s="211"/>
      <c r="F89" s="300"/>
      <c r="G89" s="174"/>
    </row>
    <row r="90" spans="1:7" s="220" customFormat="1" ht="12.75" customHeight="1" x14ac:dyDescent="0.25">
      <c r="A90" s="226"/>
      <c r="B90" s="213"/>
      <c r="C90" s="214"/>
      <c r="D90" s="211"/>
      <c r="E90" s="211"/>
      <c r="F90" s="300"/>
      <c r="G90" s="174"/>
    </row>
    <row r="91" spans="1:7" s="220" customFormat="1" ht="12.75" customHeight="1" x14ac:dyDescent="0.25">
      <c r="A91" s="226"/>
      <c r="B91" s="213"/>
      <c r="C91" s="214"/>
      <c r="D91" s="211"/>
      <c r="E91" s="211"/>
      <c r="F91" s="300"/>
      <c r="G91" s="174"/>
    </row>
    <row r="92" spans="1:7" s="220" customFormat="1" ht="12.75" customHeight="1" x14ac:dyDescent="0.25">
      <c r="A92" s="226"/>
      <c r="B92" s="213"/>
      <c r="C92" s="214"/>
      <c r="D92" s="211"/>
      <c r="E92" s="211"/>
      <c r="F92" s="300"/>
      <c r="G92" s="174"/>
    </row>
    <row r="93" spans="1:7" s="220" customFormat="1" ht="12.75" customHeight="1" x14ac:dyDescent="0.25">
      <c r="A93" s="226"/>
      <c r="B93" s="213"/>
      <c r="C93" s="214"/>
      <c r="D93" s="211"/>
      <c r="E93" s="211"/>
      <c r="F93" s="300"/>
      <c r="G93" s="174"/>
    </row>
    <row r="94" spans="1:7" s="220" customFormat="1" ht="12.75" customHeight="1" x14ac:dyDescent="0.25">
      <c r="A94" s="226"/>
      <c r="B94" s="213"/>
      <c r="C94" s="214"/>
      <c r="D94" s="211"/>
      <c r="E94" s="211"/>
      <c r="F94" s="300"/>
      <c r="G94" s="174"/>
    </row>
    <row r="95" spans="1:7" s="220" customFormat="1" ht="12.75" customHeight="1" x14ac:dyDescent="0.25">
      <c r="A95" s="226"/>
      <c r="B95" s="213"/>
      <c r="C95" s="214"/>
      <c r="D95" s="211"/>
      <c r="E95" s="211"/>
      <c r="F95" s="300"/>
      <c r="G95" s="174"/>
    </row>
    <row r="96" spans="1:7" s="220" customFormat="1" ht="12.75" customHeight="1" x14ac:dyDescent="0.25">
      <c r="A96" s="226"/>
      <c r="B96" s="213"/>
      <c r="C96" s="214"/>
      <c r="D96" s="211"/>
      <c r="E96" s="211"/>
      <c r="F96" s="300"/>
      <c r="G96" s="174"/>
    </row>
    <row r="97" spans="1:9" s="220" customFormat="1" ht="12.75" customHeight="1" x14ac:dyDescent="0.2">
      <c r="A97" s="226"/>
      <c r="C97" s="214"/>
      <c r="D97" s="211"/>
      <c r="E97" s="211"/>
      <c r="F97" s="300"/>
      <c r="G97" s="174"/>
    </row>
    <row r="98" spans="1:9" s="220" customFormat="1" ht="12.75" customHeight="1" x14ac:dyDescent="0.25">
      <c r="A98" s="226"/>
      <c r="B98" s="213"/>
      <c r="C98" s="214"/>
      <c r="D98" s="211"/>
      <c r="E98" s="211"/>
      <c r="F98" s="300"/>
      <c r="G98" s="174"/>
    </row>
    <row r="99" spans="1:9" s="220" customFormat="1" ht="24.95" customHeight="1" x14ac:dyDescent="0.2">
      <c r="A99" s="231"/>
      <c r="B99" s="179" t="s">
        <v>646</v>
      </c>
      <c r="C99" s="232"/>
      <c r="D99" s="232"/>
      <c r="E99" s="233"/>
      <c r="F99" s="232"/>
      <c r="G99" s="232">
        <f>SUM(G7:G98)</f>
        <v>1447600</v>
      </c>
      <c r="H99" s="263"/>
      <c r="I99" s="263"/>
    </row>
    <row r="100" spans="1:9" s="234" customFormat="1" ht="14.25" x14ac:dyDescent="0.25">
      <c r="D100" s="235"/>
      <c r="E100" s="235"/>
    </row>
    <row r="101" spans="1:9" s="234" customFormat="1" ht="14.25" x14ac:dyDescent="0.25">
      <c r="B101" s="213" t="s">
        <v>820</v>
      </c>
      <c r="D101" s="235"/>
      <c r="E101" s="235"/>
    </row>
    <row r="102" spans="1:9" s="234" customFormat="1" ht="14.25" x14ac:dyDescent="0.25">
      <c r="D102" s="235"/>
      <c r="E102" s="235"/>
    </row>
    <row r="103" spans="1:9" s="234" customFormat="1" ht="14.25" x14ac:dyDescent="0.25">
      <c r="D103" s="235"/>
      <c r="E103" s="235"/>
    </row>
    <row r="104" spans="1:9" s="234" customFormat="1" ht="14.25" x14ac:dyDescent="0.25">
      <c r="D104" s="235"/>
      <c r="E104" s="235"/>
    </row>
    <row r="105" spans="1:9" s="234" customFormat="1" ht="14.25" x14ac:dyDescent="0.25">
      <c r="D105" s="235"/>
      <c r="E105" s="235"/>
    </row>
    <row r="106" spans="1:9" s="234" customFormat="1" ht="14.25" x14ac:dyDescent="0.25">
      <c r="D106" s="235"/>
      <c r="E106" s="235"/>
    </row>
    <row r="107" spans="1:9" s="234" customFormat="1" ht="14.25" x14ac:dyDescent="0.25">
      <c r="D107" s="235"/>
      <c r="E107" s="235"/>
    </row>
    <row r="108" spans="1:9" s="234" customFormat="1" ht="14.25" x14ac:dyDescent="0.25">
      <c r="D108" s="235"/>
      <c r="E108" s="235"/>
    </row>
    <row r="109" spans="1:9" s="234" customFormat="1" ht="14.25" x14ac:dyDescent="0.25">
      <c r="D109" s="235"/>
      <c r="E109" s="235"/>
    </row>
    <row r="110" spans="1:9" s="234" customFormat="1" ht="14.25" x14ac:dyDescent="0.25">
      <c r="D110" s="235"/>
      <c r="E110" s="235"/>
    </row>
    <row r="111" spans="1:9" s="234" customFormat="1" ht="14.25" x14ac:dyDescent="0.25">
      <c r="D111" s="235"/>
      <c r="E111" s="235"/>
    </row>
    <row r="112" spans="1:9" s="234" customFormat="1" ht="14.25" x14ac:dyDescent="0.25">
      <c r="D112" s="235"/>
      <c r="E112" s="235"/>
    </row>
    <row r="113" spans="4:5" s="234" customFormat="1" ht="14.25" x14ac:dyDescent="0.25">
      <c r="D113" s="235"/>
      <c r="E113" s="235"/>
    </row>
    <row r="114" spans="4:5" s="234" customFormat="1" ht="14.25" x14ac:dyDescent="0.25">
      <c r="D114" s="235"/>
      <c r="E114" s="235"/>
    </row>
    <row r="115" spans="4:5" s="234" customFormat="1" ht="14.25" x14ac:dyDescent="0.25">
      <c r="D115" s="235"/>
      <c r="E115" s="235"/>
    </row>
    <row r="116" spans="4:5" s="234" customFormat="1" ht="14.25" x14ac:dyDescent="0.25">
      <c r="D116" s="235"/>
      <c r="E116" s="235"/>
    </row>
    <row r="117" spans="4:5" s="234" customFormat="1" ht="14.25" x14ac:dyDescent="0.25">
      <c r="D117" s="235"/>
      <c r="E117" s="235"/>
    </row>
    <row r="118" spans="4:5" s="234" customFormat="1" ht="14.25" x14ac:dyDescent="0.25">
      <c r="D118" s="235"/>
      <c r="E118" s="235"/>
    </row>
    <row r="119" spans="4:5" s="234" customFormat="1" ht="14.25" x14ac:dyDescent="0.25">
      <c r="D119" s="235"/>
      <c r="E119" s="235"/>
    </row>
    <row r="120" spans="4:5" s="234" customFormat="1" ht="14.25" x14ac:dyDescent="0.25">
      <c r="D120" s="235"/>
      <c r="E120" s="235"/>
    </row>
    <row r="121" spans="4:5" s="234" customFormat="1" ht="14.25" x14ac:dyDescent="0.25">
      <c r="D121" s="235"/>
      <c r="E121" s="235"/>
    </row>
    <row r="122" spans="4:5" s="234" customFormat="1" ht="14.25" x14ac:dyDescent="0.25">
      <c r="D122" s="235"/>
      <c r="E122" s="235"/>
    </row>
    <row r="123" spans="4:5" s="234" customFormat="1" ht="14.25" x14ac:dyDescent="0.25">
      <c r="D123" s="235"/>
      <c r="E123" s="235"/>
    </row>
    <row r="124" spans="4:5" s="234" customFormat="1" ht="14.25" x14ac:dyDescent="0.25">
      <c r="D124" s="235"/>
      <c r="E124" s="235"/>
    </row>
    <row r="125" spans="4:5" s="234" customFormat="1" ht="14.25" x14ac:dyDescent="0.25">
      <c r="D125" s="235"/>
      <c r="E125" s="235"/>
    </row>
    <row r="126" spans="4:5" s="234" customFormat="1" ht="14.25" x14ac:dyDescent="0.25">
      <c r="D126" s="235"/>
      <c r="E126" s="235"/>
    </row>
    <row r="127" spans="4:5" s="234" customFormat="1" ht="14.25" x14ac:dyDescent="0.25">
      <c r="D127" s="235"/>
      <c r="E127" s="235"/>
    </row>
    <row r="128" spans="4:5" s="234" customFormat="1" ht="14.25" x14ac:dyDescent="0.25">
      <c r="D128" s="235"/>
      <c r="E128" s="235"/>
    </row>
    <row r="129" spans="4:5" s="234" customFormat="1" ht="14.25" x14ac:dyDescent="0.25">
      <c r="D129" s="235"/>
      <c r="E129" s="235"/>
    </row>
    <row r="130" spans="4:5" s="234" customFormat="1" ht="14.25" x14ac:dyDescent="0.25">
      <c r="D130" s="235"/>
      <c r="E130" s="235"/>
    </row>
    <row r="131" spans="4:5" s="234" customFormat="1" ht="14.25" x14ac:dyDescent="0.25">
      <c r="D131" s="235"/>
      <c r="E131" s="235"/>
    </row>
    <row r="132" spans="4:5" s="234" customFormat="1" ht="14.25" x14ac:dyDescent="0.25">
      <c r="D132" s="235"/>
      <c r="E132" s="235"/>
    </row>
    <row r="133" spans="4:5" s="234" customFormat="1" ht="14.25" x14ac:dyDescent="0.25">
      <c r="D133" s="235"/>
      <c r="E133" s="235"/>
    </row>
    <row r="134" spans="4:5" s="234" customFormat="1" ht="14.25" x14ac:dyDescent="0.25">
      <c r="D134" s="235"/>
      <c r="E134" s="235"/>
    </row>
    <row r="135" spans="4:5" s="234" customFormat="1" ht="14.25" x14ac:dyDescent="0.25">
      <c r="D135" s="235"/>
      <c r="E135" s="235"/>
    </row>
    <row r="136" spans="4:5" s="234" customFormat="1" ht="14.25" x14ac:dyDescent="0.25">
      <c r="D136" s="235"/>
      <c r="E136" s="235"/>
    </row>
    <row r="137" spans="4:5" s="234" customFormat="1" ht="14.25" x14ac:dyDescent="0.25">
      <c r="D137" s="235"/>
      <c r="E137" s="235"/>
    </row>
    <row r="138" spans="4:5" s="234" customFormat="1" ht="14.25" x14ac:dyDescent="0.25">
      <c r="D138" s="235"/>
      <c r="E138" s="235"/>
    </row>
    <row r="139" spans="4:5" s="234" customFormat="1" ht="14.25" x14ac:dyDescent="0.25">
      <c r="D139" s="235"/>
      <c r="E139" s="235"/>
    </row>
    <row r="140" spans="4:5" s="234" customFormat="1" ht="14.25" x14ac:dyDescent="0.25">
      <c r="D140" s="235"/>
      <c r="E140" s="235"/>
    </row>
    <row r="141" spans="4:5" s="234" customFormat="1" ht="14.25" x14ac:dyDescent="0.25">
      <c r="D141" s="235"/>
      <c r="E141" s="235"/>
    </row>
    <row r="142" spans="4:5" s="234" customFormat="1" ht="14.25" x14ac:dyDescent="0.25">
      <c r="D142" s="235"/>
      <c r="E142" s="235"/>
    </row>
    <row r="143" spans="4:5" s="234" customFormat="1" ht="14.25" x14ac:dyDescent="0.25">
      <c r="D143" s="235"/>
      <c r="E143" s="235"/>
    </row>
    <row r="144" spans="4:5" s="234" customFormat="1" ht="14.25" x14ac:dyDescent="0.25">
      <c r="D144" s="235"/>
      <c r="E144" s="235"/>
    </row>
    <row r="145" spans="4:5" s="234" customFormat="1" ht="14.25" x14ac:dyDescent="0.25">
      <c r="D145" s="235"/>
      <c r="E145" s="235"/>
    </row>
    <row r="146" spans="4:5" s="234" customFormat="1" ht="14.25" x14ac:dyDescent="0.25">
      <c r="D146" s="235"/>
      <c r="E146" s="235"/>
    </row>
    <row r="147" spans="4:5" s="234" customFormat="1" ht="14.25" x14ac:dyDescent="0.25">
      <c r="D147" s="235"/>
      <c r="E147" s="235"/>
    </row>
    <row r="148" spans="4:5" s="234" customFormat="1" ht="14.25" x14ac:dyDescent="0.25">
      <c r="D148" s="235"/>
      <c r="E148" s="235"/>
    </row>
    <row r="149" spans="4:5" s="234" customFormat="1" ht="14.25" x14ac:dyDescent="0.25">
      <c r="D149" s="235"/>
      <c r="E149" s="235"/>
    </row>
    <row r="150" spans="4:5" s="234" customFormat="1" ht="14.25" x14ac:dyDescent="0.25">
      <c r="D150" s="235"/>
      <c r="E150" s="235"/>
    </row>
    <row r="151" spans="4:5" s="234" customFormat="1" ht="14.25" x14ac:dyDescent="0.25">
      <c r="D151" s="235"/>
      <c r="E151" s="235"/>
    </row>
    <row r="152" spans="4:5" s="234" customFormat="1" ht="14.25" x14ac:dyDescent="0.25">
      <c r="D152" s="235"/>
      <c r="E152" s="235"/>
    </row>
    <row r="153" spans="4:5" s="234" customFormat="1" ht="14.25" x14ac:dyDescent="0.25">
      <c r="D153" s="235"/>
      <c r="E153" s="235"/>
    </row>
    <row r="154" spans="4:5" s="234" customFormat="1" ht="14.25" x14ac:dyDescent="0.25">
      <c r="D154" s="235"/>
      <c r="E154" s="235"/>
    </row>
    <row r="155" spans="4:5" s="234" customFormat="1" ht="14.25" x14ac:dyDescent="0.25">
      <c r="D155" s="235"/>
      <c r="E155" s="235"/>
    </row>
    <row r="156" spans="4:5" s="234" customFormat="1" ht="14.25" x14ac:dyDescent="0.25">
      <c r="D156" s="235"/>
      <c r="E156" s="235"/>
    </row>
    <row r="157" spans="4:5" s="234" customFormat="1" ht="14.25" x14ac:dyDescent="0.25">
      <c r="D157" s="235"/>
      <c r="E157" s="235"/>
    </row>
  </sheetData>
  <mergeCells count="1">
    <mergeCell ref="H5:J5"/>
  </mergeCells>
  <pageMargins left="0.78740157480314965" right="0.78740157480314965" top="0.59055118110236227" bottom="0.59055118110236227" header="0.19685039370078741" footer="0.11811023622047245"/>
  <pageSetup paperSize="9" fitToHeight="0" orientation="portrait" useFirstPageNumber="1" r:id="rId1"/>
  <headerFooter>
    <oddHeader>&amp;R&amp;G</oddHeader>
    <oddFooter>&amp;C &amp;K00833C2.2/&amp;P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DA55-F444-4EB6-B3D8-B78D27F54366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Content!A60</f>
        <v>2. PROVISIONAL ITEMS</v>
      </c>
      <c r="E2" s="598" t="str">
        <f>Content!A60</f>
        <v>2. PROVISIONAL ITEMS</v>
      </c>
      <c r="F2" s="597" t="str">
        <f>Content!B63</f>
        <v>2.3 - Dayworks</v>
      </c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C6DC-DC47-4E7C-A1BD-4F692B1FFAF4}">
  <sheetPr>
    <tabColor rgb="FF92D050"/>
  </sheetPr>
  <dimension ref="A1:I226"/>
  <sheetViews>
    <sheetView topLeftCell="A116" workbookViewId="0">
      <selection activeCell="E50" sqref="E50"/>
    </sheetView>
  </sheetViews>
  <sheetFormatPr defaultColWidth="9.140625" defaultRowHeight="12.75" x14ac:dyDescent="0.2"/>
  <cols>
    <col min="1" max="1" width="7.7109375" style="386" customWidth="1"/>
    <col min="2" max="2" width="3.7109375" style="386" customWidth="1"/>
    <col min="3" max="3" width="34.140625" style="386" customWidth="1"/>
    <col min="4" max="4" width="8.7109375" style="386" customWidth="1"/>
    <col min="5" max="5" width="9.7109375" style="386" customWidth="1"/>
    <col min="6" max="6" width="6.5703125" style="386" customWidth="1"/>
    <col min="7" max="7" width="7.7109375" style="387" customWidth="1"/>
    <col min="8" max="8" width="13.7109375" style="386" customWidth="1"/>
    <col min="9" max="9" width="1.7109375" style="388" customWidth="1"/>
    <col min="10" max="16384" width="9.140625" style="386"/>
  </cols>
  <sheetData>
    <row r="1" spans="1:9" s="373" customFormat="1" ht="21" customHeight="1" x14ac:dyDescent="0.2">
      <c r="A1" s="484" t="str">
        <f>Setup!E5</f>
        <v>1ST STAGE TENDER DOCUMENT</v>
      </c>
      <c r="B1" s="484"/>
      <c r="C1" s="484"/>
      <c r="D1" s="148"/>
      <c r="E1" s="148"/>
      <c r="F1" s="148"/>
      <c r="G1" s="148"/>
      <c r="H1" s="148"/>
      <c r="I1" s="372"/>
    </row>
    <row r="2" spans="1:9" s="373" customFormat="1" ht="21" customHeight="1" x14ac:dyDescent="0.2">
      <c r="A2" s="485" t="str">
        <f>Setup!E6</f>
        <v>New Sports and Community Pavilion, Edmonds Park, Didcot</v>
      </c>
      <c r="B2" s="485"/>
      <c r="C2" s="485"/>
      <c r="D2" s="361"/>
      <c r="E2" s="361"/>
      <c r="F2" s="361"/>
      <c r="G2" s="361"/>
      <c r="H2" s="361"/>
      <c r="I2" s="372"/>
    </row>
    <row r="3" spans="1:9" s="373" customFormat="1" ht="21" customHeight="1" x14ac:dyDescent="0.2">
      <c r="A3" s="485"/>
      <c r="B3" s="485"/>
      <c r="C3" s="485"/>
      <c r="D3" s="361"/>
      <c r="E3" s="361"/>
      <c r="F3" s="361"/>
      <c r="G3" s="361"/>
      <c r="H3" s="361"/>
      <c r="I3" s="372"/>
    </row>
    <row r="4" spans="1:9" s="373" customFormat="1" ht="21" customHeight="1" x14ac:dyDescent="0.2">
      <c r="A4" s="484" t="s">
        <v>747</v>
      </c>
      <c r="B4" s="484"/>
      <c r="C4" s="484"/>
      <c r="D4" s="148"/>
      <c r="E4" s="148"/>
      <c r="F4" s="148"/>
      <c r="G4" s="148"/>
      <c r="H4" s="148"/>
      <c r="I4" s="372"/>
    </row>
    <row r="5" spans="1:9" s="374" customFormat="1" ht="21" customHeight="1" x14ac:dyDescent="0.2">
      <c r="A5" s="485">
        <v>2.2999999999999998</v>
      </c>
      <c r="B5" s="485" t="s">
        <v>935</v>
      </c>
      <c r="C5" s="485"/>
      <c r="D5" s="361"/>
      <c r="E5" s="361"/>
      <c r="F5" s="361"/>
      <c r="G5" s="361"/>
      <c r="H5" s="361"/>
      <c r="I5" s="372"/>
    </row>
    <row r="6" spans="1:9" s="375" customFormat="1" ht="28.5" customHeight="1" x14ac:dyDescent="0.2">
      <c r="A6" s="362" t="s">
        <v>819</v>
      </c>
      <c r="B6" s="357" t="s">
        <v>89</v>
      </c>
      <c r="C6" s="362"/>
      <c r="D6" s="362"/>
      <c r="E6" s="362"/>
      <c r="F6" s="362"/>
      <c r="G6" s="362"/>
      <c r="H6" s="362" t="s">
        <v>65</v>
      </c>
      <c r="I6" s="372"/>
    </row>
    <row r="7" spans="1:9" s="360" customFormat="1" ht="14.25" customHeight="1" x14ac:dyDescent="0.2">
      <c r="A7" s="376"/>
      <c r="D7" s="377"/>
      <c r="E7" s="377"/>
      <c r="F7" s="377"/>
      <c r="G7" s="378"/>
      <c r="H7" s="174"/>
      <c r="I7" s="379"/>
    </row>
    <row r="8" spans="1:9" s="360" customFormat="1" ht="14.25" customHeight="1" x14ac:dyDescent="0.2">
      <c r="A8" s="376"/>
      <c r="D8" s="377"/>
      <c r="E8" s="377"/>
      <c r="F8" s="377"/>
      <c r="G8" s="378"/>
      <c r="H8" s="174"/>
      <c r="I8" s="379"/>
    </row>
    <row r="9" spans="1:9" s="380" customFormat="1" ht="14.25" customHeight="1" x14ac:dyDescent="0.2">
      <c r="A9" s="381" t="s">
        <v>813</v>
      </c>
      <c r="B9" s="380" t="s">
        <v>823</v>
      </c>
      <c r="D9" s="389"/>
      <c r="E9" s="389"/>
      <c r="F9" s="389"/>
      <c r="G9" s="390"/>
      <c r="H9" s="391"/>
      <c r="I9" s="392"/>
    </row>
    <row r="10" spans="1:9" s="360" customFormat="1" ht="14.25" customHeight="1" x14ac:dyDescent="0.2">
      <c r="A10" s="376"/>
      <c r="D10" s="377"/>
      <c r="E10" s="377"/>
      <c r="F10" s="377"/>
      <c r="G10" s="378"/>
      <c r="H10" s="174"/>
      <c r="I10" s="379"/>
    </row>
    <row r="11" spans="1:9" s="360" customFormat="1" ht="14.25" customHeight="1" x14ac:dyDescent="0.2">
      <c r="A11" s="376" t="s">
        <v>889</v>
      </c>
      <c r="B11" s="360" t="s">
        <v>824</v>
      </c>
      <c r="D11" s="377"/>
      <c r="E11" s="377"/>
      <c r="F11" s="377"/>
      <c r="G11" s="378"/>
      <c r="H11" s="174"/>
      <c r="I11" s="379"/>
    </row>
    <row r="12" spans="1:9" s="360" customFormat="1" ht="14.25" customHeight="1" x14ac:dyDescent="0.2">
      <c r="A12" s="376"/>
      <c r="C12" s="360" t="s">
        <v>825</v>
      </c>
      <c r="D12" s="377"/>
      <c r="E12" s="377"/>
      <c r="F12" s="377"/>
      <c r="G12" s="378"/>
      <c r="H12" s="174"/>
      <c r="I12" s="379"/>
    </row>
    <row r="13" spans="1:9" s="360" customFormat="1" ht="14.25" customHeight="1" x14ac:dyDescent="0.2">
      <c r="A13" s="376"/>
      <c r="C13" s="360" t="s">
        <v>826</v>
      </c>
      <c r="D13" s="377"/>
      <c r="E13" s="377"/>
      <c r="F13" s="377"/>
      <c r="G13" s="378"/>
      <c r="H13" s="174"/>
      <c r="I13" s="379"/>
    </row>
    <row r="14" spans="1:9" s="360" customFormat="1" ht="14.25" customHeight="1" x14ac:dyDescent="0.2">
      <c r="A14" s="376"/>
      <c r="C14" s="360" t="s">
        <v>827</v>
      </c>
      <c r="D14" s="377"/>
      <c r="E14" s="377"/>
      <c r="F14" s="377"/>
      <c r="G14" s="378"/>
      <c r="H14" s="174"/>
      <c r="I14" s="379"/>
    </row>
    <row r="15" spans="1:9" s="360" customFormat="1" ht="14.25" customHeight="1" x14ac:dyDescent="0.2">
      <c r="A15" s="376"/>
      <c r="C15" s="360" t="s">
        <v>828</v>
      </c>
      <c r="D15" s="377"/>
      <c r="E15" s="377"/>
      <c r="F15" s="377"/>
      <c r="G15" s="378"/>
      <c r="H15" s="174"/>
      <c r="I15" s="379"/>
    </row>
    <row r="16" spans="1:9" s="360" customFormat="1" ht="14.25" customHeight="1" x14ac:dyDescent="0.2">
      <c r="A16" s="376"/>
      <c r="C16" s="360" t="s">
        <v>829</v>
      </c>
      <c r="D16" s="377"/>
      <c r="E16" s="377"/>
      <c r="F16" s="377"/>
      <c r="G16" s="378"/>
      <c r="H16" s="174"/>
      <c r="I16" s="379"/>
    </row>
    <row r="17" spans="1:9" s="360" customFormat="1" ht="14.25" customHeight="1" x14ac:dyDescent="0.2">
      <c r="A17" s="376"/>
      <c r="C17" s="360" t="s">
        <v>830</v>
      </c>
      <c r="D17" s="377"/>
      <c r="E17" s="377"/>
      <c r="F17" s="377"/>
      <c r="G17" s="378"/>
      <c r="H17" s="174"/>
      <c r="I17" s="379"/>
    </row>
    <row r="18" spans="1:9" s="360" customFormat="1" ht="14.25" customHeight="1" x14ac:dyDescent="0.2">
      <c r="A18" s="376"/>
      <c r="C18" s="360" t="s">
        <v>831</v>
      </c>
      <c r="D18" s="377"/>
      <c r="E18" s="377"/>
      <c r="F18" s="377"/>
      <c r="G18" s="378"/>
      <c r="H18" s="174"/>
      <c r="I18" s="379"/>
    </row>
    <row r="19" spans="1:9" s="360" customFormat="1" ht="14.25" customHeight="1" x14ac:dyDescent="0.2">
      <c r="A19" s="376"/>
      <c r="D19" s="377"/>
      <c r="E19" s="377"/>
      <c r="F19" s="377"/>
      <c r="G19" s="378"/>
      <c r="H19" s="174"/>
      <c r="I19" s="379"/>
    </row>
    <row r="20" spans="1:9" s="360" customFormat="1" ht="14.25" customHeight="1" x14ac:dyDescent="0.2">
      <c r="A20" s="376"/>
      <c r="C20" s="360" t="s">
        <v>832</v>
      </c>
      <c r="D20" s="377"/>
      <c r="E20" s="377"/>
      <c r="F20" s="377"/>
      <c r="G20" s="378"/>
      <c r="H20" s="437"/>
      <c r="I20" s="379"/>
    </row>
    <row r="21" spans="1:9" s="360" customFormat="1" ht="14.25" customHeight="1" x14ac:dyDescent="0.2">
      <c r="A21" s="376"/>
      <c r="C21" s="360" t="s">
        <v>833</v>
      </c>
      <c r="D21" s="377">
        <v>50</v>
      </c>
      <c r="E21" s="377" t="s">
        <v>834</v>
      </c>
      <c r="F21" s="434"/>
      <c r="G21" s="378" t="s">
        <v>835</v>
      </c>
      <c r="H21" s="437">
        <f>ROUND(D21*F21,2)</f>
        <v>0</v>
      </c>
      <c r="I21" s="379"/>
    </row>
    <row r="22" spans="1:9" s="360" customFormat="1" ht="14.25" customHeight="1" x14ac:dyDescent="0.2">
      <c r="A22" s="376"/>
      <c r="D22" s="377"/>
      <c r="E22" s="377"/>
      <c r="F22" s="377"/>
      <c r="G22" s="378"/>
      <c r="H22" s="437"/>
      <c r="I22" s="379"/>
    </row>
    <row r="23" spans="1:9" s="360" customFormat="1" ht="14.25" customHeight="1" x14ac:dyDescent="0.2">
      <c r="A23" s="376"/>
      <c r="C23" s="360" t="s">
        <v>836</v>
      </c>
      <c r="D23" s="377">
        <v>50</v>
      </c>
      <c r="E23" s="377" t="s">
        <v>834</v>
      </c>
      <c r="F23" s="434"/>
      <c r="G23" s="378" t="s">
        <v>835</v>
      </c>
      <c r="H23" s="437">
        <f>ROUND(D23*F23,2)</f>
        <v>0</v>
      </c>
      <c r="I23" s="379"/>
    </row>
    <row r="24" spans="1:9" s="360" customFormat="1" ht="14.25" customHeight="1" x14ac:dyDescent="0.2">
      <c r="A24" s="376"/>
      <c r="D24" s="377"/>
      <c r="E24" s="377"/>
      <c r="F24" s="377"/>
      <c r="G24" s="378"/>
      <c r="H24" s="437"/>
      <c r="I24" s="379"/>
    </row>
    <row r="25" spans="1:9" s="360" customFormat="1" ht="14.25" customHeight="1" x14ac:dyDescent="0.2">
      <c r="A25" s="376"/>
      <c r="C25" s="360" t="s">
        <v>837</v>
      </c>
      <c r="D25" s="377"/>
      <c r="E25" s="377"/>
      <c r="F25" s="377"/>
      <c r="G25" s="378"/>
      <c r="H25" s="437"/>
      <c r="I25" s="379"/>
    </row>
    <row r="26" spans="1:9" s="360" customFormat="1" ht="14.25" customHeight="1" x14ac:dyDescent="0.2">
      <c r="A26" s="376"/>
      <c r="C26" s="360" t="s">
        <v>838</v>
      </c>
      <c r="D26" s="377"/>
      <c r="E26" s="377"/>
      <c r="F26" s="377"/>
      <c r="G26" s="378"/>
      <c r="H26" s="437"/>
      <c r="I26" s="379"/>
    </row>
    <row r="27" spans="1:9" s="360" customFormat="1" ht="14.25" customHeight="1" x14ac:dyDescent="0.2">
      <c r="A27" s="376"/>
      <c r="C27" s="360" t="s">
        <v>839</v>
      </c>
      <c r="D27" s="377"/>
      <c r="E27" s="377"/>
      <c r="F27" s="439"/>
      <c r="G27" s="353" t="s">
        <v>726</v>
      </c>
      <c r="H27" s="437">
        <f>ROUND(SUM($H$20:$H$23)*F27%,2)</f>
        <v>0</v>
      </c>
      <c r="I27" s="379"/>
    </row>
    <row r="28" spans="1:9" s="360" customFormat="1" ht="14.25" customHeight="1" x14ac:dyDescent="0.2">
      <c r="A28" s="376"/>
      <c r="D28" s="377"/>
      <c r="E28" s="377"/>
      <c r="F28" s="377"/>
      <c r="G28" s="378"/>
      <c r="H28" s="437"/>
      <c r="I28" s="379"/>
    </row>
    <row r="29" spans="1:9" s="360" customFormat="1" ht="14.25" customHeight="1" x14ac:dyDescent="0.2">
      <c r="A29" s="376"/>
      <c r="C29" s="360" t="s">
        <v>840</v>
      </c>
      <c r="D29" s="377"/>
      <c r="E29" s="377"/>
      <c r="F29" s="439"/>
      <c r="G29" s="353" t="s">
        <v>726</v>
      </c>
      <c r="H29" s="437">
        <f>ROUND(SUM($H$20:$H$23)*F29%,2)</f>
        <v>0</v>
      </c>
      <c r="I29" s="379"/>
    </row>
    <row r="30" spans="1:9" s="360" customFormat="1" ht="14.25" customHeight="1" x14ac:dyDescent="0.2">
      <c r="A30" s="376"/>
      <c r="D30" s="377"/>
      <c r="E30" s="377"/>
      <c r="F30" s="377"/>
      <c r="G30" s="378"/>
      <c r="H30" s="437"/>
      <c r="I30" s="379"/>
    </row>
    <row r="31" spans="1:9" s="360" customFormat="1" ht="14.25" customHeight="1" x14ac:dyDescent="0.2">
      <c r="A31" s="376"/>
      <c r="D31" s="377"/>
      <c r="E31" s="377"/>
      <c r="F31" s="377"/>
      <c r="G31" s="378"/>
      <c r="H31" s="437"/>
      <c r="I31" s="379"/>
    </row>
    <row r="32" spans="1:9" s="360" customFormat="1" ht="14.25" customHeight="1" x14ac:dyDescent="0.2">
      <c r="A32" s="376"/>
      <c r="C32" s="360" t="s">
        <v>1023</v>
      </c>
      <c r="D32" s="377"/>
      <c r="E32" s="377"/>
      <c r="F32" s="377"/>
      <c r="G32" s="378"/>
      <c r="H32" s="437"/>
      <c r="I32" s="379"/>
    </row>
    <row r="33" spans="1:9" s="360" customFormat="1" ht="14.25" customHeight="1" x14ac:dyDescent="0.2">
      <c r="A33" s="376"/>
      <c r="D33" s="377"/>
      <c r="E33" s="377"/>
      <c r="F33" s="377"/>
      <c r="G33" s="378"/>
      <c r="H33" s="437"/>
      <c r="I33" s="379"/>
    </row>
    <row r="34" spans="1:9" s="360" customFormat="1" ht="14.25" customHeight="1" x14ac:dyDescent="0.2">
      <c r="A34" s="376"/>
      <c r="D34" s="377"/>
      <c r="E34" s="377"/>
      <c r="F34" s="377"/>
      <c r="G34" s="378"/>
      <c r="H34" s="437"/>
      <c r="I34" s="379"/>
    </row>
    <row r="35" spans="1:9" s="360" customFormat="1" ht="14.25" customHeight="1" x14ac:dyDescent="0.2">
      <c r="A35" s="376"/>
      <c r="D35" s="377"/>
      <c r="E35" s="377"/>
      <c r="F35" s="377"/>
      <c r="G35" s="378"/>
      <c r="H35" s="437"/>
      <c r="I35" s="379"/>
    </row>
    <row r="36" spans="1:9" s="360" customFormat="1" ht="14.25" customHeight="1" x14ac:dyDescent="0.2">
      <c r="A36" s="376"/>
      <c r="D36" s="377"/>
      <c r="E36" s="377"/>
      <c r="F36" s="377"/>
      <c r="G36" s="378"/>
      <c r="H36" s="437"/>
      <c r="I36" s="379"/>
    </row>
    <row r="37" spans="1:9" s="360" customFormat="1" ht="14.25" customHeight="1" x14ac:dyDescent="0.2">
      <c r="A37" s="376"/>
      <c r="D37" s="377"/>
      <c r="E37" s="377"/>
      <c r="F37" s="377"/>
      <c r="G37" s="378"/>
      <c r="H37" s="437"/>
      <c r="I37" s="379"/>
    </row>
    <row r="38" spans="1:9" s="360" customFormat="1" ht="14.25" customHeight="1" x14ac:dyDescent="0.2">
      <c r="A38" s="376"/>
      <c r="D38" s="377"/>
      <c r="E38" s="377"/>
      <c r="F38" s="377"/>
      <c r="G38" s="378"/>
      <c r="H38" s="437"/>
      <c r="I38" s="379"/>
    </row>
    <row r="39" spans="1:9" s="360" customFormat="1" ht="14.25" customHeight="1" x14ac:dyDescent="0.2">
      <c r="A39" s="376"/>
      <c r="D39" s="377"/>
      <c r="E39" s="377"/>
      <c r="F39" s="377"/>
      <c r="G39" s="378"/>
      <c r="H39" s="437"/>
      <c r="I39" s="379"/>
    </row>
    <row r="40" spans="1:9" s="360" customFormat="1" ht="14.25" customHeight="1" x14ac:dyDescent="0.2">
      <c r="A40" s="376"/>
      <c r="D40" s="377"/>
      <c r="E40" s="377"/>
      <c r="F40" s="377"/>
      <c r="G40" s="378"/>
      <c r="H40" s="437"/>
      <c r="I40" s="379"/>
    </row>
    <row r="41" spans="1:9" s="360" customFormat="1" ht="14.25" customHeight="1" x14ac:dyDescent="0.2">
      <c r="A41" s="376"/>
      <c r="D41" s="377"/>
      <c r="E41" s="377"/>
      <c r="F41" s="377"/>
      <c r="G41" s="378"/>
      <c r="H41" s="437"/>
      <c r="I41" s="379"/>
    </row>
    <row r="42" spans="1:9" s="360" customFormat="1" ht="14.25" customHeight="1" x14ac:dyDescent="0.2">
      <c r="A42" s="376"/>
      <c r="D42" s="377"/>
      <c r="E42" s="377"/>
      <c r="F42" s="377"/>
      <c r="G42" s="378"/>
      <c r="H42" s="437"/>
      <c r="I42" s="379"/>
    </row>
    <row r="43" spans="1:9" s="360" customFormat="1" ht="14.25" customHeight="1" x14ac:dyDescent="0.2">
      <c r="A43" s="376"/>
      <c r="D43" s="377"/>
      <c r="E43" s="377"/>
      <c r="F43" s="377"/>
      <c r="G43" s="378"/>
      <c r="H43" s="437"/>
      <c r="I43" s="379"/>
    </row>
    <row r="44" spans="1:9" s="360" customFormat="1" ht="14.25" customHeight="1" x14ac:dyDescent="0.2">
      <c r="A44" s="376"/>
      <c r="D44" s="377"/>
      <c r="E44" s="377"/>
      <c r="F44" s="377"/>
      <c r="G44" s="378"/>
      <c r="H44" s="437"/>
      <c r="I44" s="379"/>
    </row>
    <row r="45" spans="1:9" s="360" customFormat="1" ht="14.25" customHeight="1" x14ac:dyDescent="0.2">
      <c r="A45" s="376"/>
      <c r="D45" s="377"/>
      <c r="E45" s="377"/>
      <c r="F45" s="377"/>
      <c r="G45" s="378"/>
      <c r="H45" s="437"/>
      <c r="I45" s="379"/>
    </row>
    <row r="46" spans="1:9" s="360" customFormat="1" ht="14.25" customHeight="1" x14ac:dyDescent="0.2">
      <c r="A46" s="376"/>
      <c r="D46" s="377"/>
      <c r="E46" s="377"/>
      <c r="F46" s="377"/>
      <c r="G46" s="378"/>
      <c r="H46" s="437"/>
      <c r="I46" s="379"/>
    </row>
    <row r="47" spans="1:9" s="360" customFormat="1" ht="14.25" customHeight="1" x14ac:dyDescent="0.2">
      <c r="A47" s="376"/>
      <c r="D47" s="377"/>
      <c r="E47" s="377"/>
      <c r="F47" s="377"/>
      <c r="G47" s="378"/>
      <c r="H47" s="437"/>
      <c r="I47" s="379"/>
    </row>
    <row r="48" spans="1:9" s="360" customFormat="1" ht="14.25" customHeight="1" x14ac:dyDescent="0.2">
      <c r="A48" s="376"/>
      <c r="D48" s="377"/>
      <c r="E48" s="377"/>
      <c r="F48" s="377"/>
      <c r="G48" s="378"/>
      <c r="H48" s="437"/>
      <c r="I48" s="379"/>
    </row>
    <row r="49" spans="1:9" s="181" customFormat="1" ht="28.5" customHeight="1" x14ac:dyDescent="0.2">
      <c r="A49" s="179"/>
      <c r="B49" s="179"/>
      <c r="C49" s="179"/>
      <c r="D49" s="179"/>
      <c r="E49" s="179"/>
      <c r="F49" s="180"/>
      <c r="G49" s="180" t="s">
        <v>147</v>
      </c>
      <c r="H49" s="438">
        <f>SUM(H13:H48)</f>
        <v>0</v>
      </c>
      <c r="I49" s="179"/>
    </row>
    <row r="50" spans="1:9" s="360" customFormat="1" ht="14.25" customHeight="1" x14ac:dyDescent="0.2">
      <c r="A50" s="376"/>
      <c r="D50" s="377"/>
      <c r="E50" s="377"/>
      <c r="F50" s="377"/>
      <c r="G50" s="378"/>
      <c r="H50" s="437"/>
      <c r="I50" s="379"/>
    </row>
    <row r="51" spans="1:9" s="360" customFormat="1" ht="14.25" customHeight="1" x14ac:dyDescent="0.2">
      <c r="A51" s="381" t="s">
        <v>814</v>
      </c>
      <c r="B51" s="380" t="s">
        <v>811</v>
      </c>
      <c r="C51" s="380"/>
      <c r="D51" s="377"/>
      <c r="E51" s="377"/>
      <c r="F51" s="377"/>
      <c r="G51" s="378"/>
      <c r="H51" s="437"/>
      <c r="I51" s="379"/>
    </row>
    <row r="52" spans="1:9" s="360" customFormat="1" ht="14.25" customHeight="1" x14ac:dyDescent="0.2">
      <c r="A52" s="376"/>
      <c r="D52" s="377"/>
      <c r="E52" s="377"/>
      <c r="F52" s="377"/>
      <c r="G52" s="378"/>
      <c r="H52" s="437"/>
      <c r="I52" s="379"/>
    </row>
    <row r="53" spans="1:9" s="360" customFormat="1" ht="14.25" customHeight="1" x14ac:dyDescent="0.2">
      <c r="A53" s="376"/>
      <c r="B53" s="360" t="s">
        <v>765</v>
      </c>
      <c r="D53" s="377"/>
      <c r="E53" s="377"/>
      <c r="F53" s="377"/>
      <c r="G53" s="378"/>
      <c r="H53" s="437"/>
      <c r="I53" s="379"/>
    </row>
    <row r="54" spans="1:9" s="360" customFormat="1" ht="13.15" customHeight="1" x14ac:dyDescent="0.2">
      <c r="A54" s="376"/>
      <c r="D54" s="377"/>
      <c r="E54" s="377"/>
      <c r="F54" s="377"/>
      <c r="G54" s="378"/>
      <c r="H54" s="437"/>
      <c r="I54" s="379"/>
    </row>
    <row r="55" spans="1:9" s="360" customFormat="1" ht="13.15" customHeight="1" x14ac:dyDescent="0.2">
      <c r="A55" s="376" t="s">
        <v>10</v>
      </c>
      <c r="B55" s="360" t="s">
        <v>812</v>
      </c>
      <c r="D55" s="377"/>
      <c r="E55" s="377"/>
      <c r="F55" s="377"/>
      <c r="G55" s="378"/>
      <c r="H55" s="437"/>
      <c r="I55" s="379"/>
    </row>
    <row r="56" spans="1:9" s="360" customFormat="1" ht="13.15" customHeight="1" x14ac:dyDescent="0.2">
      <c r="A56" s="376"/>
      <c r="B56" s="360" t="s">
        <v>841</v>
      </c>
      <c r="D56" s="377"/>
      <c r="E56" s="377"/>
      <c r="F56" s="377"/>
      <c r="G56" s="378"/>
      <c r="H56" s="437"/>
      <c r="I56" s="379"/>
    </row>
    <row r="57" spans="1:9" s="360" customFormat="1" ht="13.15" customHeight="1" x14ac:dyDescent="0.2">
      <c r="A57" s="376"/>
      <c r="B57" s="360" t="s">
        <v>842</v>
      </c>
      <c r="D57" s="377"/>
      <c r="E57" s="377"/>
      <c r="F57" s="377"/>
      <c r="G57" s="378"/>
      <c r="H57" s="437"/>
      <c r="I57" s="379"/>
    </row>
    <row r="58" spans="1:9" s="360" customFormat="1" ht="13.15" customHeight="1" x14ac:dyDescent="0.2">
      <c r="A58" s="376"/>
      <c r="D58" s="377"/>
      <c r="E58" s="377"/>
      <c r="F58" s="377"/>
      <c r="G58" s="378"/>
      <c r="H58" s="437"/>
      <c r="I58" s="379"/>
    </row>
    <row r="59" spans="1:9" s="360" customFormat="1" ht="13.15" customHeight="1" x14ac:dyDescent="0.2">
      <c r="A59" s="376" t="s">
        <v>10</v>
      </c>
      <c r="B59" s="360" t="s">
        <v>843</v>
      </c>
      <c r="D59" s="377"/>
      <c r="E59" s="377"/>
      <c r="F59" s="377"/>
      <c r="G59" s="378"/>
      <c r="H59" s="437"/>
      <c r="I59" s="379"/>
    </row>
    <row r="60" spans="1:9" s="360" customFormat="1" ht="13.15" customHeight="1" x14ac:dyDescent="0.2">
      <c r="A60" s="376"/>
      <c r="B60" s="360" t="s">
        <v>844</v>
      </c>
      <c r="D60" s="377"/>
      <c r="E60" s="377"/>
      <c r="F60" s="377"/>
      <c r="G60" s="378"/>
      <c r="H60" s="437"/>
      <c r="I60" s="379"/>
    </row>
    <row r="61" spans="1:9" s="360" customFormat="1" ht="13.15" customHeight="1" x14ac:dyDescent="0.2">
      <c r="A61" s="376"/>
      <c r="B61" s="360" t="s">
        <v>845</v>
      </c>
      <c r="D61" s="377"/>
      <c r="E61" s="377"/>
      <c r="F61" s="377"/>
      <c r="G61" s="378"/>
      <c r="H61" s="437"/>
      <c r="I61" s="379"/>
    </row>
    <row r="62" spans="1:9" s="360" customFormat="1" ht="13.15" customHeight="1" x14ac:dyDescent="0.2">
      <c r="A62" s="376"/>
      <c r="D62" s="377"/>
      <c r="E62" s="377"/>
      <c r="F62" s="377"/>
      <c r="G62" s="378"/>
      <c r="H62" s="437"/>
      <c r="I62" s="379"/>
    </row>
    <row r="63" spans="1:9" s="360" customFormat="1" ht="13.15" customHeight="1" x14ac:dyDescent="0.2">
      <c r="A63" s="376" t="s">
        <v>10</v>
      </c>
      <c r="B63" s="360" t="s">
        <v>846</v>
      </c>
      <c r="D63" s="377"/>
      <c r="E63" s="377"/>
      <c r="F63" s="377"/>
      <c r="G63" s="378"/>
      <c r="H63" s="437"/>
      <c r="I63" s="379"/>
    </row>
    <row r="64" spans="1:9" s="360" customFormat="1" ht="13.15" customHeight="1" x14ac:dyDescent="0.2">
      <c r="A64" s="376"/>
      <c r="B64" s="360" t="s">
        <v>847</v>
      </c>
      <c r="D64" s="377"/>
      <c r="E64" s="377"/>
      <c r="F64" s="377"/>
      <c r="G64" s="378"/>
      <c r="H64" s="437"/>
      <c r="I64" s="379"/>
    </row>
    <row r="65" spans="1:9" s="360" customFormat="1" ht="13.15" customHeight="1" x14ac:dyDescent="0.2">
      <c r="A65" s="376"/>
      <c r="B65" s="360" t="s">
        <v>848</v>
      </c>
      <c r="D65" s="377"/>
      <c r="E65" s="377"/>
      <c r="F65" s="377"/>
      <c r="G65" s="378"/>
      <c r="H65" s="437"/>
      <c r="I65" s="379"/>
    </row>
    <row r="66" spans="1:9" s="360" customFormat="1" ht="13.15" customHeight="1" x14ac:dyDescent="0.2">
      <c r="A66" s="376"/>
      <c r="B66" s="360" t="s">
        <v>849</v>
      </c>
      <c r="D66" s="377"/>
      <c r="E66" s="377"/>
      <c r="F66" s="377"/>
      <c r="G66" s="378"/>
      <c r="H66" s="437"/>
      <c r="I66" s="379"/>
    </row>
    <row r="67" spans="1:9" s="360" customFormat="1" ht="13.15" customHeight="1" x14ac:dyDescent="0.2">
      <c r="A67" s="376"/>
      <c r="D67" s="377"/>
      <c r="E67" s="377"/>
      <c r="F67" s="377"/>
      <c r="G67" s="378"/>
      <c r="H67" s="437"/>
      <c r="I67" s="379"/>
    </row>
    <row r="68" spans="1:9" s="360" customFormat="1" ht="13.15" customHeight="1" x14ac:dyDescent="0.2">
      <c r="A68" s="376"/>
      <c r="B68" s="380" t="s">
        <v>239</v>
      </c>
      <c r="D68" s="377"/>
      <c r="E68" s="377"/>
      <c r="F68" s="377"/>
      <c r="G68" s="378"/>
      <c r="H68" s="437"/>
      <c r="I68" s="379"/>
    </row>
    <row r="69" spans="1:9" s="360" customFormat="1" ht="13.15" customHeight="1" x14ac:dyDescent="0.2">
      <c r="A69" s="376"/>
      <c r="D69" s="377"/>
      <c r="E69" s="377"/>
      <c r="F69" s="377"/>
      <c r="G69" s="378"/>
      <c r="H69" s="437"/>
      <c r="I69" s="379"/>
    </row>
    <row r="70" spans="1:9" s="360" customFormat="1" ht="13.15" customHeight="1" x14ac:dyDescent="0.2">
      <c r="A70" s="376" t="s">
        <v>890</v>
      </c>
      <c r="B70" s="360" t="s">
        <v>850</v>
      </c>
      <c r="D70" s="377">
        <v>50</v>
      </c>
      <c r="E70" s="377" t="s">
        <v>851</v>
      </c>
      <c r="F70" s="434"/>
      <c r="G70" s="378" t="s">
        <v>835</v>
      </c>
      <c r="H70" s="437">
        <f>ROUND(D70*F70,2)</f>
        <v>0</v>
      </c>
      <c r="I70" s="379"/>
    </row>
    <row r="71" spans="1:9" s="360" customFormat="1" ht="13.15" customHeight="1" x14ac:dyDescent="0.2">
      <c r="A71" s="376"/>
      <c r="D71" s="377"/>
      <c r="F71" s="377"/>
      <c r="G71" s="377"/>
      <c r="H71" s="436"/>
      <c r="I71" s="379"/>
    </row>
    <row r="72" spans="1:9" s="360" customFormat="1" ht="13.15" customHeight="1" x14ac:dyDescent="0.2">
      <c r="A72" s="376" t="s">
        <v>891</v>
      </c>
      <c r="B72" s="360" t="s">
        <v>852</v>
      </c>
      <c r="D72" s="377">
        <v>30</v>
      </c>
      <c r="E72" s="382" t="s">
        <v>851</v>
      </c>
      <c r="F72" s="434"/>
      <c r="G72" s="378" t="s">
        <v>835</v>
      </c>
      <c r="H72" s="437">
        <f>ROUND(D72*F72,2)</f>
        <v>0</v>
      </c>
      <c r="I72" s="379"/>
    </row>
    <row r="73" spans="1:9" s="360" customFormat="1" ht="13.15" customHeight="1" x14ac:dyDescent="0.2">
      <c r="A73" s="376"/>
      <c r="D73" s="377"/>
      <c r="F73" s="377"/>
      <c r="G73" s="377"/>
      <c r="H73" s="436"/>
      <c r="I73" s="379"/>
    </row>
    <row r="74" spans="1:9" s="360" customFormat="1" ht="13.15" customHeight="1" x14ac:dyDescent="0.2">
      <c r="A74" s="376" t="s">
        <v>892</v>
      </c>
      <c r="B74" s="360" t="s">
        <v>853</v>
      </c>
      <c r="D74" s="377">
        <v>30</v>
      </c>
      <c r="E74" s="382" t="s">
        <v>851</v>
      </c>
      <c r="F74" s="434"/>
      <c r="G74" s="378" t="s">
        <v>835</v>
      </c>
      <c r="H74" s="437">
        <f>ROUND(D74*F74,2)</f>
        <v>0</v>
      </c>
      <c r="I74" s="379"/>
    </row>
    <row r="75" spans="1:9" s="360" customFormat="1" ht="13.15" customHeight="1" x14ac:dyDescent="0.2">
      <c r="A75" s="376"/>
      <c r="D75" s="377"/>
      <c r="E75" s="382"/>
      <c r="F75" s="377"/>
      <c r="G75" s="377"/>
      <c r="H75" s="436"/>
      <c r="I75" s="379"/>
    </row>
    <row r="76" spans="1:9" s="360" customFormat="1" ht="13.15" customHeight="1" x14ac:dyDescent="0.2">
      <c r="A76" s="376" t="s">
        <v>893</v>
      </c>
      <c r="B76" s="360" t="s">
        <v>854</v>
      </c>
      <c r="D76" s="377">
        <v>30</v>
      </c>
      <c r="E76" s="382" t="s">
        <v>851</v>
      </c>
      <c r="F76" s="434"/>
      <c r="G76" s="378" t="s">
        <v>835</v>
      </c>
      <c r="H76" s="437">
        <f>ROUND(D76*F76,2)</f>
        <v>0</v>
      </c>
      <c r="I76" s="379"/>
    </row>
    <row r="77" spans="1:9" s="360" customFormat="1" ht="13.15" customHeight="1" x14ac:dyDescent="0.2">
      <c r="A77" s="376"/>
      <c r="D77" s="377"/>
      <c r="E77" s="382"/>
      <c r="F77" s="377"/>
      <c r="G77" s="377"/>
      <c r="H77" s="437"/>
      <c r="I77" s="379"/>
    </row>
    <row r="78" spans="1:9" s="360" customFormat="1" ht="13.15" customHeight="1" x14ac:dyDescent="0.2">
      <c r="A78" s="376" t="s">
        <v>894</v>
      </c>
      <c r="B78" s="360" t="s">
        <v>855</v>
      </c>
      <c r="D78" s="377">
        <v>30</v>
      </c>
      <c r="E78" s="382" t="s">
        <v>851</v>
      </c>
      <c r="F78" s="434"/>
      <c r="G78" s="378" t="s">
        <v>835</v>
      </c>
      <c r="H78" s="437">
        <f>ROUND(D78*F78,2)</f>
        <v>0</v>
      </c>
      <c r="I78" s="379"/>
    </row>
    <row r="79" spans="1:9" s="360" customFormat="1" ht="13.15" customHeight="1" x14ac:dyDescent="0.2">
      <c r="A79" s="376"/>
      <c r="D79" s="377"/>
      <c r="E79" s="382"/>
      <c r="F79" s="377"/>
      <c r="G79" s="377"/>
      <c r="H79" s="436"/>
      <c r="I79" s="379"/>
    </row>
    <row r="80" spans="1:9" s="360" customFormat="1" ht="13.15" customHeight="1" x14ac:dyDescent="0.2">
      <c r="A80" s="376" t="s">
        <v>895</v>
      </c>
      <c r="B80" s="360" t="s">
        <v>856</v>
      </c>
      <c r="D80" s="377">
        <v>30</v>
      </c>
      <c r="E80" s="382" t="s">
        <v>851</v>
      </c>
      <c r="F80" s="434"/>
      <c r="G80" s="378" t="s">
        <v>835</v>
      </c>
      <c r="H80" s="437">
        <f>ROUND(D80*F80,2)</f>
        <v>0</v>
      </c>
      <c r="I80" s="379"/>
    </row>
    <row r="81" spans="1:9" s="360" customFormat="1" ht="13.15" customHeight="1" x14ac:dyDescent="0.2">
      <c r="A81" s="376"/>
      <c r="D81" s="377"/>
      <c r="E81" s="382"/>
      <c r="F81" s="377"/>
      <c r="G81" s="377"/>
      <c r="H81" s="436"/>
      <c r="I81" s="379"/>
    </row>
    <row r="82" spans="1:9" s="360" customFormat="1" ht="13.15" customHeight="1" x14ac:dyDescent="0.2">
      <c r="A82" s="376" t="s">
        <v>896</v>
      </c>
      <c r="B82" s="360" t="s">
        <v>857</v>
      </c>
      <c r="D82" s="377">
        <v>30</v>
      </c>
      <c r="E82" s="382" t="s">
        <v>851</v>
      </c>
      <c r="F82" s="434"/>
      <c r="G82" s="378" t="s">
        <v>835</v>
      </c>
      <c r="H82" s="437">
        <f>ROUND(D82*F82,2)</f>
        <v>0</v>
      </c>
      <c r="I82" s="379"/>
    </row>
    <row r="83" spans="1:9" s="360" customFormat="1" ht="13.15" customHeight="1" x14ac:dyDescent="0.2">
      <c r="A83" s="376"/>
      <c r="D83" s="377"/>
      <c r="E83" s="382"/>
      <c r="F83" s="377"/>
      <c r="G83" s="377"/>
      <c r="H83" s="436"/>
      <c r="I83" s="379"/>
    </row>
    <row r="84" spans="1:9" s="360" customFormat="1" ht="13.15" customHeight="1" x14ac:dyDescent="0.2">
      <c r="A84" s="376" t="s">
        <v>897</v>
      </c>
      <c r="B84" s="360" t="s">
        <v>858</v>
      </c>
      <c r="D84" s="377">
        <v>30</v>
      </c>
      <c r="E84" s="382" t="s">
        <v>851</v>
      </c>
      <c r="F84" s="434"/>
      <c r="G84" s="378" t="s">
        <v>835</v>
      </c>
      <c r="H84" s="437">
        <f>ROUND(D84*F84,2)</f>
        <v>0</v>
      </c>
      <c r="I84" s="379"/>
    </row>
    <row r="85" spans="1:9" s="360" customFormat="1" ht="13.15" customHeight="1" x14ac:dyDescent="0.2">
      <c r="A85" s="376"/>
      <c r="D85" s="377"/>
      <c r="E85" s="382"/>
      <c r="F85" s="377"/>
      <c r="G85" s="377"/>
      <c r="H85" s="436"/>
      <c r="I85" s="379"/>
    </row>
    <row r="86" spans="1:9" s="360" customFormat="1" ht="13.15" customHeight="1" x14ac:dyDescent="0.2">
      <c r="A86" s="376" t="s">
        <v>898</v>
      </c>
      <c r="B86" s="360" t="s">
        <v>859</v>
      </c>
      <c r="D86" s="377">
        <v>30</v>
      </c>
      <c r="E86" s="382" t="s">
        <v>851</v>
      </c>
      <c r="F86" s="434"/>
      <c r="G86" s="378" t="s">
        <v>835</v>
      </c>
      <c r="H86" s="437">
        <f>ROUND(D86*F86,2)</f>
        <v>0</v>
      </c>
      <c r="I86" s="379"/>
    </row>
    <row r="87" spans="1:9" s="360" customFormat="1" ht="13.15" customHeight="1" x14ac:dyDescent="0.2">
      <c r="A87" s="376"/>
      <c r="D87" s="377"/>
      <c r="E87" s="382"/>
      <c r="F87" s="377"/>
      <c r="G87" s="377"/>
      <c r="H87" s="436"/>
      <c r="I87" s="379"/>
    </row>
    <row r="88" spans="1:9" s="360" customFormat="1" ht="13.15" customHeight="1" x14ac:dyDescent="0.2">
      <c r="A88" s="376" t="s">
        <v>899</v>
      </c>
      <c r="B88" s="360" t="s">
        <v>860</v>
      </c>
      <c r="D88" s="377">
        <v>30</v>
      </c>
      <c r="E88" s="382" t="s">
        <v>851</v>
      </c>
      <c r="F88" s="434"/>
      <c r="G88" s="378" t="s">
        <v>835</v>
      </c>
      <c r="H88" s="437">
        <f>ROUND(D88*F88,2)</f>
        <v>0</v>
      </c>
      <c r="I88" s="379"/>
    </row>
    <row r="89" spans="1:9" s="360" customFormat="1" ht="13.15" customHeight="1" x14ac:dyDescent="0.2">
      <c r="A89" s="376"/>
      <c r="D89" s="377"/>
      <c r="E89" s="382"/>
      <c r="F89" s="377"/>
      <c r="G89" s="377"/>
      <c r="H89" s="436"/>
      <c r="I89" s="379"/>
    </row>
    <row r="90" spans="1:9" s="360" customFormat="1" ht="13.15" customHeight="1" x14ac:dyDescent="0.2">
      <c r="A90" s="376" t="s">
        <v>900</v>
      </c>
      <c r="B90" s="360" t="s">
        <v>861</v>
      </c>
      <c r="D90" s="377">
        <v>30</v>
      </c>
      <c r="E90" s="382" t="s">
        <v>851</v>
      </c>
      <c r="F90" s="434"/>
      <c r="G90" s="378" t="s">
        <v>835</v>
      </c>
      <c r="H90" s="437">
        <f>ROUND(D90*F90,2)</f>
        <v>0</v>
      </c>
      <c r="I90" s="379"/>
    </row>
    <row r="91" spans="1:9" s="360" customFormat="1" ht="13.15" customHeight="1" x14ac:dyDescent="0.2">
      <c r="A91" s="376"/>
      <c r="D91" s="377"/>
      <c r="E91" s="382"/>
      <c r="F91" s="377"/>
      <c r="G91" s="377"/>
      <c r="H91" s="436"/>
      <c r="I91" s="379"/>
    </row>
    <row r="92" spans="1:9" s="360" customFormat="1" ht="13.15" customHeight="1" x14ac:dyDescent="0.2">
      <c r="A92" s="376" t="s">
        <v>901</v>
      </c>
      <c r="B92" s="360" t="s">
        <v>862</v>
      </c>
      <c r="D92" s="377">
        <v>30</v>
      </c>
      <c r="E92" s="382" t="s">
        <v>851</v>
      </c>
      <c r="F92" s="434"/>
      <c r="G92" s="378" t="s">
        <v>835</v>
      </c>
      <c r="H92" s="437">
        <f>ROUND(D92*F92,2)</f>
        <v>0</v>
      </c>
      <c r="I92" s="379"/>
    </row>
    <row r="93" spans="1:9" s="360" customFormat="1" ht="13.15" customHeight="1" x14ac:dyDescent="0.2">
      <c r="A93" s="376"/>
      <c r="D93" s="377"/>
      <c r="E93" s="377"/>
      <c r="F93" s="377"/>
      <c r="G93" s="353"/>
      <c r="H93" s="436"/>
      <c r="I93" s="379"/>
    </row>
    <row r="94" spans="1:9" s="360" customFormat="1" ht="14.25" customHeight="1" x14ac:dyDescent="0.2">
      <c r="A94" s="376" t="s">
        <v>902</v>
      </c>
      <c r="B94" s="360" t="s">
        <v>864</v>
      </c>
      <c r="D94" s="377">
        <v>30</v>
      </c>
      <c r="E94" s="382" t="s">
        <v>851</v>
      </c>
      <c r="F94" s="434"/>
      <c r="G94" s="378" t="s">
        <v>835</v>
      </c>
      <c r="H94" s="437">
        <f>ROUND(D94*F94,2)</f>
        <v>0</v>
      </c>
      <c r="I94" s="379"/>
    </row>
    <row r="95" spans="1:9" s="181" customFormat="1" ht="28.5" customHeight="1" x14ac:dyDescent="0.2">
      <c r="A95" s="179"/>
      <c r="B95" s="179"/>
      <c r="C95" s="179"/>
      <c r="D95" s="179"/>
      <c r="E95" s="179"/>
      <c r="F95" s="180"/>
      <c r="G95" s="180" t="s">
        <v>147</v>
      </c>
      <c r="H95" s="438">
        <f>SUM(H67:H94)</f>
        <v>0</v>
      </c>
      <c r="I95" s="179"/>
    </row>
    <row r="96" spans="1:9" s="360" customFormat="1" ht="14.25" customHeight="1" x14ac:dyDescent="0.2">
      <c r="A96" s="376"/>
      <c r="D96" s="377"/>
      <c r="E96" s="377"/>
      <c r="F96" s="377"/>
      <c r="G96" s="378"/>
      <c r="H96" s="436"/>
      <c r="I96" s="379"/>
    </row>
    <row r="97" spans="1:9" s="360" customFormat="1" ht="14.25" customHeight="1" x14ac:dyDescent="0.2">
      <c r="A97" s="381" t="s">
        <v>814</v>
      </c>
      <c r="B97" s="380" t="s">
        <v>811</v>
      </c>
      <c r="D97" s="377"/>
      <c r="E97" s="377"/>
      <c r="F97" s="377"/>
      <c r="G97" s="378"/>
      <c r="H97" s="436"/>
      <c r="I97" s="379"/>
    </row>
    <row r="98" spans="1:9" s="360" customFormat="1" ht="14.25" customHeight="1" x14ac:dyDescent="0.2">
      <c r="A98" s="376"/>
      <c r="D98" s="377"/>
      <c r="E98" s="377"/>
      <c r="F98" s="377"/>
      <c r="G98" s="378"/>
      <c r="H98" s="436"/>
      <c r="I98" s="379"/>
    </row>
    <row r="99" spans="1:9" s="360" customFormat="1" ht="14.25" customHeight="1" x14ac:dyDescent="0.2">
      <c r="A99" s="376"/>
      <c r="B99" s="380" t="s">
        <v>863</v>
      </c>
      <c r="D99" s="377"/>
      <c r="E99" s="377"/>
      <c r="F99" s="377"/>
      <c r="G99" s="378"/>
      <c r="H99" s="436"/>
      <c r="I99" s="379"/>
    </row>
    <row r="100" spans="1:9" s="360" customFormat="1" ht="14.25" customHeight="1" x14ac:dyDescent="0.2">
      <c r="A100" s="376"/>
      <c r="D100" s="377"/>
      <c r="E100" s="377"/>
      <c r="F100" s="377"/>
      <c r="G100" s="378"/>
      <c r="H100" s="436"/>
      <c r="I100" s="379"/>
    </row>
    <row r="101" spans="1:9" s="360" customFormat="1" ht="14.25" customHeight="1" x14ac:dyDescent="0.2">
      <c r="A101" s="376" t="s">
        <v>903</v>
      </c>
      <c r="B101" s="360" t="s">
        <v>865</v>
      </c>
      <c r="D101" s="377">
        <v>30</v>
      </c>
      <c r="E101" s="382" t="s">
        <v>851</v>
      </c>
      <c r="F101" s="434"/>
      <c r="G101" s="378" t="s">
        <v>835</v>
      </c>
      <c r="H101" s="437">
        <f>ROUND(D101*F101,2)</f>
        <v>0</v>
      </c>
      <c r="I101" s="379"/>
    </row>
    <row r="102" spans="1:9" s="360" customFormat="1" ht="14.25" customHeight="1" x14ac:dyDescent="0.2">
      <c r="A102" s="376"/>
      <c r="D102" s="377"/>
      <c r="E102" s="382"/>
      <c r="F102" s="377"/>
      <c r="G102" s="378"/>
      <c r="H102" s="436"/>
      <c r="I102" s="379"/>
    </row>
    <row r="103" spans="1:9" s="360" customFormat="1" ht="14.25" customHeight="1" x14ac:dyDescent="0.2">
      <c r="A103" s="376" t="s">
        <v>904</v>
      </c>
      <c r="B103" s="360" t="s">
        <v>866</v>
      </c>
      <c r="D103" s="377">
        <v>30</v>
      </c>
      <c r="E103" s="382" t="s">
        <v>851</v>
      </c>
      <c r="F103" s="434"/>
      <c r="G103" s="378" t="s">
        <v>835</v>
      </c>
      <c r="H103" s="437">
        <f>ROUND(D103*F103,2)</f>
        <v>0</v>
      </c>
      <c r="I103" s="379"/>
    </row>
    <row r="104" spans="1:9" s="360" customFormat="1" ht="14.25" customHeight="1" x14ac:dyDescent="0.2">
      <c r="A104" s="376"/>
      <c r="D104" s="377"/>
      <c r="E104" s="382"/>
      <c r="F104" s="377"/>
      <c r="G104" s="353"/>
      <c r="H104" s="436"/>
      <c r="I104" s="379"/>
    </row>
    <row r="105" spans="1:9" s="360" customFormat="1" ht="14.25" customHeight="1" x14ac:dyDescent="0.2">
      <c r="A105" s="376" t="s">
        <v>905</v>
      </c>
      <c r="B105" s="360" t="s">
        <v>867</v>
      </c>
      <c r="D105" s="377">
        <v>30</v>
      </c>
      <c r="E105" s="382" t="s">
        <v>851</v>
      </c>
      <c r="F105" s="434"/>
      <c r="G105" s="378" t="s">
        <v>835</v>
      </c>
      <c r="H105" s="437">
        <f>ROUND(D105*F105,2)</f>
        <v>0</v>
      </c>
      <c r="I105" s="379"/>
    </row>
    <row r="106" spans="1:9" s="360" customFormat="1" ht="14.25" customHeight="1" x14ac:dyDescent="0.2">
      <c r="A106" s="376"/>
      <c r="D106" s="377"/>
      <c r="E106" s="382"/>
      <c r="F106" s="377"/>
      <c r="G106" s="378"/>
      <c r="H106" s="436"/>
      <c r="I106" s="379"/>
    </row>
    <row r="107" spans="1:9" s="360" customFormat="1" ht="14.25" customHeight="1" x14ac:dyDescent="0.2">
      <c r="A107" s="376" t="s">
        <v>906</v>
      </c>
      <c r="B107" s="360" t="s">
        <v>868</v>
      </c>
      <c r="D107" s="377">
        <v>30</v>
      </c>
      <c r="E107" s="382" t="s">
        <v>851</v>
      </c>
      <c r="F107" s="434"/>
      <c r="G107" s="378" t="s">
        <v>835</v>
      </c>
      <c r="H107" s="437">
        <f>ROUND(D107*F107,2)</f>
        <v>0</v>
      </c>
      <c r="I107" s="379"/>
    </row>
    <row r="108" spans="1:9" s="360" customFormat="1" ht="14.25" customHeight="1" x14ac:dyDescent="0.2">
      <c r="A108" s="376"/>
      <c r="D108" s="377"/>
      <c r="E108" s="382"/>
      <c r="F108" s="377"/>
      <c r="G108" s="378"/>
      <c r="H108" s="436"/>
      <c r="I108" s="379"/>
    </row>
    <row r="109" spans="1:9" s="360" customFormat="1" ht="14.25" customHeight="1" x14ac:dyDescent="0.2">
      <c r="A109" s="376" t="s">
        <v>907</v>
      </c>
      <c r="B109" s="360" t="s">
        <v>869</v>
      </c>
      <c r="D109" s="377">
        <v>30</v>
      </c>
      <c r="E109" s="382" t="s">
        <v>851</v>
      </c>
      <c r="F109" s="434"/>
      <c r="G109" s="378" t="s">
        <v>835</v>
      </c>
      <c r="H109" s="437">
        <f>ROUND(D109*F109,2)</f>
        <v>0</v>
      </c>
      <c r="I109" s="379"/>
    </row>
    <row r="110" spans="1:9" s="360" customFormat="1" ht="14.25" customHeight="1" x14ac:dyDescent="0.2">
      <c r="A110" s="376"/>
      <c r="D110" s="377"/>
      <c r="E110" s="382"/>
      <c r="F110" s="377"/>
      <c r="G110" s="378"/>
      <c r="H110" s="436"/>
      <c r="I110" s="379"/>
    </row>
    <row r="111" spans="1:9" s="360" customFormat="1" ht="14.25" customHeight="1" x14ac:dyDescent="0.2">
      <c r="A111" s="376" t="s">
        <v>908</v>
      </c>
      <c r="B111" s="360" t="s">
        <v>870</v>
      </c>
      <c r="D111" s="377">
        <v>30</v>
      </c>
      <c r="E111" s="382" t="s">
        <v>851</v>
      </c>
      <c r="F111" s="434"/>
      <c r="G111" s="378" t="s">
        <v>835</v>
      </c>
      <c r="H111" s="437">
        <f>ROUND(D111*F111,2)</f>
        <v>0</v>
      </c>
      <c r="I111" s="379"/>
    </row>
    <row r="112" spans="1:9" s="360" customFormat="1" ht="14.25" customHeight="1" x14ac:dyDescent="0.2">
      <c r="A112" s="376"/>
      <c r="D112" s="377"/>
      <c r="E112" s="382"/>
      <c r="F112" s="377"/>
      <c r="G112" s="378"/>
      <c r="H112" s="436"/>
      <c r="I112" s="379"/>
    </row>
    <row r="113" spans="1:9" s="360" customFormat="1" ht="14.25" customHeight="1" x14ac:dyDescent="0.2">
      <c r="A113" s="376" t="s">
        <v>909</v>
      </c>
      <c r="B113" s="360" t="s">
        <v>871</v>
      </c>
      <c r="D113" s="377">
        <v>30</v>
      </c>
      <c r="E113" s="382" t="s">
        <v>851</v>
      </c>
      <c r="F113" s="434"/>
      <c r="G113" s="378" t="s">
        <v>835</v>
      </c>
      <c r="H113" s="437">
        <f>ROUND(D113*F113,2)</f>
        <v>0</v>
      </c>
      <c r="I113" s="379"/>
    </row>
    <row r="114" spans="1:9" s="360" customFormat="1" ht="14.25" customHeight="1" x14ac:dyDescent="0.2">
      <c r="A114" s="376"/>
      <c r="D114" s="377"/>
      <c r="E114" s="382"/>
      <c r="F114" s="377"/>
      <c r="G114" s="353"/>
      <c r="H114" s="436"/>
      <c r="I114" s="379"/>
    </row>
    <row r="115" spans="1:9" s="360" customFormat="1" ht="14.25" customHeight="1" x14ac:dyDescent="0.2">
      <c r="A115" s="376" t="s">
        <v>910</v>
      </c>
      <c r="B115" s="360" t="s">
        <v>872</v>
      </c>
      <c r="D115" s="377">
        <v>30</v>
      </c>
      <c r="E115" s="382" t="s">
        <v>851</v>
      </c>
      <c r="F115" s="434"/>
      <c r="G115" s="378" t="s">
        <v>835</v>
      </c>
      <c r="H115" s="437">
        <f>ROUND(D115*F115,2)</f>
        <v>0</v>
      </c>
      <c r="I115" s="379"/>
    </row>
    <row r="116" spans="1:9" s="360" customFormat="1" ht="14.25" customHeight="1" x14ac:dyDescent="0.2">
      <c r="A116" s="376"/>
      <c r="D116" s="377"/>
      <c r="E116" s="382"/>
      <c r="F116" s="377"/>
      <c r="G116" s="378"/>
      <c r="H116" s="436"/>
      <c r="I116" s="379"/>
    </row>
    <row r="117" spans="1:9" s="360" customFormat="1" ht="14.25" customHeight="1" x14ac:dyDescent="0.2">
      <c r="A117" s="376" t="s">
        <v>911</v>
      </c>
      <c r="B117" s="360" t="s">
        <v>873</v>
      </c>
      <c r="D117" s="377">
        <v>30</v>
      </c>
      <c r="E117" s="382" t="s">
        <v>851</v>
      </c>
      <c r="F117" s="434"/>
      <c r="G117" s="378" t="s">
        <v>835</v>
      </c>
      <c r="H117" s="437">
        <f>ROUND(D117*F117,2)</f>
        <v>0</v>
      </c>
      <c r="I117" s="379"/>
    </row>
    <row r="118" spans="1:9" s="360" customFormat="1" ht="14.25" customHeight="1" x14ac:dyDescent="0.2">
      <c r="A118" s="376"/>
      <c r="D118" s="377"/>
      <c r="E118" s="382"/>
      <c r="F118" s="377"/>
      <c r="G118" s="378"/>
      <c r="H118" s="436"/>
      <c r="I118" s="379"/>
    </row>
    <row r="119" spans="1:9" s="360" customFormat="1" ht="14.25" customHeight="1" x14ac:dyDescent="0.2">
      <c r="A119" s="376" t="s">
        <v>912</v>
      </c>
      <c r="B119" s="360" t="s">
        <v>874</v>
      </c>
      <c r="D119" s="377">
        <v>30</v>
      </c>
      <c r="E119" s="382" t="s">
        <v>851</v>
      </c>
      <c r="F119" s="434"/>
      <c r="G119" s="378" t="s">
        <v>835</v>
      </c>
      <c r="H119" s="437">
        <f>ROUND(D119*F119,2)</f>
        <v>0</v>
      </c>
      <c r="I119" s="379"/>
    </row>
    <row r="120" spans="1:9" s="360" customFormat="1" ht="14.25" customHeight="1" x14ac:dyDescent="0.2">
      <c r="A120" s="376"/>
      <c r="D120" s="377"/>
      <c r="E120" s="382"/>
      <c r="F120" s="377"/>
      <c r="G120" s="378"/>
      <c r="H120" s="436"/>
      <c r="I120" s="379"/>
    </row>
    <row r="121" spans="1:9" s="360" customFormat="1" ht="14.25" customHeight="1" x14ac:dyDescent="0.2">
      <c r="A121" s="376" t="s">
        <v>913</v>
      </c>
      <c r="B121" s="360" t="s">
        <v>875</v>
      </c>
      <c r="D121" s="377">
        <v>30</v>
      </c>
      <c r="E121" s="382" t="s">
        <v>851</v>
      </c>
      <c r="F121" s="434"/>
      <c r="G121" s="378" t="s">
        <v>835</v>
      </c>
      <c r="H121" s="437">
        <f>ROUND(D121*F121,2)</f>
        <v>0</v>
      </c>
      <c r="I121" s="379"/>
    </row>
    <row r="122" spans="1:9" s="360" customFormat="1" ht="14.25" customHeight="1" x14ac:dyDescent="0.2">
      <c r="A122" s="376"/>
      <c r="D122" s="377"/>
      <c r="E122" s="382"/>
      <c r="F122" s="377"/>
      <c r="G122" s="378"/>
      <c r="H122" s="436"/>
      <c r="I122" s="379"/>
    </row>
    <row r="123" spans="1:9" s="360" customFormat="1" ht="14.25" customHeight="1" x14ac:dyDescent="0.2">
      <c r="A123" s="376" t="s">
        <v>914</v>
      </c>
      <c r="B123" s="360" t="s">
        <v>876</v>
      </c>
      <c r="D123" s="377">
        <v>30</v>
      </c>
      <c r="E123" s="382" t="s">
        <v>851</v>
      </c>
      <c r="F123" s="434"/>
      <c r="G123" s="378" t="s">
        <v>835</v>
      </c>
      <c r="H123" s="437">
        <f>ROUND(D123*F123,2)</f>
        <v>0</v>
      </c>
      <c r="I123" s="379"/>
    </row>
    <row r="124" spans="1:9" s="360" customFormat="1" ht="14.25" customHeight="1" x14ac:dyDescent="0.2">
      <c r="A124" s="376"/>
      <c r="D124" s="377"/>
      <c r="E124" s="382"/>
      <c r="F124" s="377"/>
      <c r="G124" s="353"/>
      <c r="H124" s="436"/>
      <c r="I124" s="379"/>
    </row>
    <row r="125" spans="1:9" s="360" customFormat="1" ht="14.25" customHeight="1" x14ac:dyDescent="0.2">
      <c r="A125" s="376" t="s">
        <v>915</v>
      </c>
      <c r="B125" s="360" t="s">
        <v>877</v>
      </c>
      <c r="D125" s="377">
        <v>30</v>
      </c>
      <c r="E125" s="382" t="s">
        <v>851</v>
      </c>
      <c r="F125" s="434"/>
      <c r="G125" s="378" t="s">
        <v>835</v>
      </c>
      <c r="H125" s="437">
        <f>ROUND(D125*F125,2)</f>
        <v>0</v>
      </c>
      <c r="I125" s="379"/>
    </row>
    <row r="126" spans="1:9" s="360" customFormat="1" ht="14.25" customHeight="1" x14ac:dyDescent="0.2">
      <c r="A126" s="376"/>
      <c r="D126" s="377"/>
      <c r="E126" s="382"/>
      <c r="F126" s="377"/>
      <c r="G126" s="378"/>
      <c r="H126" s="436"/>
      <c r="I126" s="379"/>
    </row>
    <row r="127" spans="1:9" s="360" customFormat="1" ht="14.25" customHeight="1" x14ac:dyDescent="0.2">
      <c r="A127" s="376" t="s">
        <v>916</v>
      </c>
      <c r="B127" s="360" t="s">
        <v>878</v>
      </c>
      <c r="D127" s="377">
        <v>30</v>
      </c>
      <c r="E127" s="382" t="s">
        <v>851</v>
      </c>
      <c r="F127" s="434"/>
      <c r="G127" s="378" t="s">
        <v>835</v>
      </c>
      <c r="H127" s="437">
        <f>ROUND(D127*F127,2)</f>
        <v>0</v>
      </c>
      <c r="I127" s="379"/>
    </row>
    <row r="128" spans="1:9" s="360" customFormat="1" ht="14.25" customHeight="1" x14ac:dyDescent="0.2">
      <c r="A128" s="376"/>
      <c r="D128" s="377"/>
      <c r="E128" s="382"/>
      <c r="F128" s="377"/>
      <c r="G128" s="378"/>
      <c r="H128" s="436"/>
      <c r="I128" s="379"/>
    </row>
    <row r="129" spans="1:9" s="360" customFormat="1" ht="14.25" customHeight="1" x14ac:dyDescent="0.2">
      <c r="A129" s="376" t="s">
        <v>917</v>
      </c>
      <c r="B129" s="360" t="s">
        <v>879</v>
      </c>
      <c r="D129" s="377">
        <v>30</v>
      </c>
      <c r="E129" s="382" t="s">
        <v>851</v>
      </c>
      <c r="F129" s="434"/>
      <c r="G129" s="378" t="s">
        <v>835</v>
      </c>
      <c r="H129" s="437">
        <f>ROUND(D129*F129,2)</f>
        <v>0</v>
      </c>
      <c r="I129" s="379"/>
    </row>
    <row r="130" spans="1:9" s="360" customFormat="1" ht="14.25" customHeight="1" x14ac:dyDescent="0.2">
      <c r="A130" s="376"/>
      <c r="D130" s="377"/>
      <c r="E130" s="382"/>
      <c r="F130" s="377"/>
      <c r="G130" s="378"/>
      <c r="H130" s="436"/>
      <c r="I130" s="379"/>
    </row>
    <row r="131" spans="1:9" s="360" customFormat="1" ht="14.25" customHeight="1" x14ac:dyDescent="0.2">
      <c r="A131" s="376" t="s">
        <v>918</v>
      </c>
      <c r="B131" s="360" t="s">
        <v>880</v>
      </c>
      <c r="D131" s="377">
        <v>30</v>
      </c>
      <c r="E131" s="382" t="s">
        <v>851</v>
      </c>
      <c r="F131" s="434"/>
      <c r="G131" s="378" t="s">
        <v>835</v>
      </c>
      <c r="H131" s="437">
        <f>ROUND(D131*F131,2)</f>
        <v>0</v>
      </c>
      <c r="I131" s="379"/>
    </row>
    <row r="132" spans="1:9" s="360" customFormat="1" ht="14.25" customHeight="1" x14ac:dyDescent="0.2">
      <c r="A132" s="376"/>
      <c r="D132" s="377"/>
      <c r="E132" s="382"/>
      <c r="F132" s="377"/>
      <c r="G132" s="378"/>
      <c r="H132" s="436"/>
      <c r="I132" s="379"/>
    </row>
    <row r="133" spans="1:9" s="360" customFormat="1" ht="14.25" customHeight="1" x14ac:dyDescent="0.2">
      <c r="A133" s="376" t="s">
        <v>919</v>
      </c>
      <c r="B133" s="360" t="s">
        <v>881</v>
      </c>
      <c r="D133" s="377">
        <v>30</v>
      </c>
      <c r="E133" s="382" t="s">
        <v>851</v>
      </c>
      <c r="F133" s="434"/>
      <c r="G133" s="378" t="s">
        <v>835</v>
      </c>
      <c r="H133" s="437">
        <f>ROUND(D133*F133,2)</f>
        <v>0</v>
      </c>
      <c r="I133" s="379"/>
    </row>
    <row r="134" spans="1:9" s="360" customFormat="1" ht="14.25" customHeight="1" x14ac:dyDescent="0.2">
      <c r="A134" s="376"/>
      <c r="D134" s="377"/>
      <c r="E134" s="382"/>
      <c r="F134" s="377"/>
      <c r="G134" s="378"/>
      <c r="H134" s="436"/>
      <c r="I134" s="379"/>
    </row>
    <row r="135" spans="1:9" s="360" customFormat="1" ht="14.25" customHeight="1" x14ac:dyDescent="0.2">
      <c r="A135" s="376" t="s">
        <v>920</v>
      </c>
      <c r="B135" s="360" t="s">
        <v>882</v>
      </c>
      <c r="D135" s="377">
        <v>30</v>
      </c>
      <c r="E135" s="382" t="s">
        <v>851</v>
      </c>
      <c r="F135" s="434"/>
      <c r="G135" s="378" t="s">
        <v>835</v>
      </c>
      <c r="H135" s="437">
        <f>ROUND(D135*F135,2)</f>
        <v>0</v>
      </c>
      <c r="I135" s="379"/>
    </row>
    <row r="136" spans="1:9" s="430" customFormat="1" ht="14.25" customHeight="1" x14ac:dyDescent="0.2">
      <c r="A136" s="376"/>
      <c r="D136" s="377"/>
      <c r="E136" s="382"/>
      <c r="F136" s="377"/>
      <c r="G136" s="378"/>
      <c r="H136" s="437"/>
      <c r="I136" s="379"/>
    </row>
    <row r="137" spans="1:9" s="360" customFormat="1" ht="14.25" customHeight="1" x14ac:dyDescent="0.2">
      <c r="A137" s="376"/>
      <c r="D137" s="377"/>
      <c r="E137" s="377"/>
      <c r="F137" s="377"/>
      <c r="G137" s="378"/>
      <c r="H137" s="436"/>
      <c r="I137" s="379"/>
    </row>
    <row r="138" spans="1:9" s="181" customFormat="1" ht="28.5" customHeight="1" x14ac:dyDescent="0.2">
      <c r="A138" s="179"/>
      <c r="B138" s="179"/>
      <c r="C138" s="179"/>
      <c r="D138" s="179"/>
      <c r="E138" s="179"/>
      <c r="F138" s="180"/>
      <c r="G138" s="180" t="s">
        <v>147</v>
      </c>
      <c r="H138" s="438">
        <f>SUM(H96:H137)</f>
        <v>0</v>
      </c>
      <c r="I138" s="179"/>
    </row>
    <row r="139" spans="1:9" s="360" customFormat="1" ht="14.25" customHeight="1" x14ac:dyDescent="0.2">
      <c r="A139" s="376"/>
      <c r="D139" s="377"/>
      <c r="E139" s="377"/>
      <c r="F139" s="377"/>
      <c r="G139" s="377"/>
      <c r="H139" s="436"/>
      <c r="I139" s="379"/>
    </row>
    <row r="140" spans="1:9" s="360" customFormat="1" ht="14.25" customHeight="1" x14ac:dyDescent="0.2">
      <c r="A140" s="376" t="s">
        <v>816</v>
      </c>
      <c r="B140" s="380" t="s">
        <v>883</v>
      </c>
      <c r="C140" s="380"/>
      <c r="D140" s="377"/>
      <c r="E140" s="377"/>
      <c r="F140" s="377"/>
      <c r="G140" s="377"/>
      <c r="H140" s="436"/>
      <c r="I140" s="379"/>
    </row>
    <row r="141" spans="1:9" s="360" customFormat="1" ht="14.25" customHeight="1" x14ac:dyDescent="0.2">
      <c r="A141" s="376"/>
      <c r="D141" s="377"/>
      <c r="E141" s="377"/>
      <c r="F141" s="377"/>
      <c r="G141" s="377"/>
      <c r="H141" s="436"/>
      <c r="I141" s="379"/>
    </row>
    <row r="142" spans="1:9" s="360" customFormat="1" ht="14.25" customHeight="1" x14ac:dyDescent="0.2">
      <c r="A142" s="376" t="s">
        <v>921</v>
      </c>
      <c r="B142" s="360" t="s">
        <v>884</v>
      </c>
      <c r="D142" s="377"/>
      <c r="E142" s="377"/>
      <c r="F142" s="377"/>
      <c r="G142" s="377" t="s">
        <v>963</v>
      </c>
      <c r="H142" s="436">
        <v>2000</v>
      </c>
      <c r="I142" s="379"/>
    </row>
    <row r="143" spans="1:9" s="360" customFormat="1" ht="14.25" customHeight="1" x14ac:dyDescent="0.2">
      <c r="A143" s="376"/>
      <c r="D143" s="377"/>
      <c r="E143" s="377"/>
      <c r="F143" s="377"/>
      <c r="G143" s="377"/>
      <c r="H143" s="436"/>
      <c r="I143" s="379"/>
    </row>
    <row r="144" spans="1:9" s="360" customFormat="1" ht="14.25" customHeight="1" x14ac:dyDescent="0.2">
      <c r="A144" s="376" t="s">
        <v>922</v>
      </c>
      <c r="B144" s="360" t="s">
        <v>885</v>
      </c>
      <c r="D144" s="377"/>
      <c r="E144" s="377"/>
      <c r="F144" s="377"/>
      <c r="G144" s="377"/>
      <c r="H144" s="436"/>
      <c r="I144" s="379"/>
    </row>
    <row r="145" spans="1:9" s="360" customFormat="1" ht="14.25" customHeight="1" x14ac:dyDescent="0.2">
      <c r="A145" s="376"/>
      <c r="B145" s="360" t="s">
        <v>886</v>
      </c>
      <c r="D145" s="377"/>
      <c r="E145" s="377"/>
      <c r="F145" s="377" t="s">
        <v>726</v>
      </c>
      <c r="G145" s="435"/>
      <c r="H145" s="436">
        <f>ROUND(H142*G145%,2)</f>
        <v>0</v>
      </c>
      <c r="I145" s="379"/>
    </row>
    <row r="146" spans="1:9" s="360" customFormat="1" ht="14.25" customHeight="1" x14ac:dyDescent="0.2">
      <c r="A146" s="376"/>
      <c r="D146" s="377"/>
      <c r="E146" s="377"/>
      <c r="F146" s="377"/>
      <c r="G146" s="377"/>
      <c r="H146" s="436"/>
      <c r="I146" s="379"/>
    </row>
    <row r="147" spans="1:9" s="360" customFormat="1" ht="14.25" customHeight="1" x14ac:dyDescent="0.2">
      <c r="A147" s="376"/>
      <c r="B147" s="380" t="s">
        <v>887</v>
      </c>
      <c r="D147" s="377"/>
      <c r="E147" s="377"/>
      <c r="F147" s="377"/>
      <c r="G147" s="377"/>
      <c r="H147" s="436"/>
      <c r="I147" s="379"/>
    </row>
    <row r="148" spans="1:9" s="360" customFormat="1" ht="14.25" customHeight="1" x14ac:dyDescent="0.2">
      <c r="A148" s="376"/>
      <c r="D148" s="377"/>
      <c r="E148" s="377"/>
      <c r="F148" s="377"/>
      <c r="G148" s="377"/>
      <c r="H148" s="436"/>
      <c r="I148" s="379"/>
    </row>
    <row r="149" spans="1:9" s="360" customFormat="1" ht="14.25" customHeight="1" x14ac:dyDescent="0.2">
      <c r="A149" s="376" t="s">
        <v>923</v>
      </c>
      <c r="B149" s="360" t="s">
        <v>888</v>
      </c>
      <c r="D149" s="377"/>
      <c r="E149" s="377"/>
      <c r="F149" s="377"/>
      <c r="G149" s="377" t="s">
        <v>963</v>
      </c>
      <c r="H149" s="436">
        <v>2000</v>
      </c>
      <c r="I149" s="379"/>
    </row>
    <row r="150" spans="1:9" s="360" customFormat="1" ht="14.25" customHeight="1" x14ac:dyDescent="0.2">
      <c r="A150" s="376"/>
      <c r="D150" s="377"/>
      <c r="E150" s="377"/>
      <c r="F150" s="377"/>
      <c r="G150" s="377"/>
      <c r="H150" s="436"/>
      <c r="I150" s="379"/>
    </row>
    <row r="151" spans="1:9" s="360" customFormat="1" ht="14.25" customHeight="1" x14ac:dyDescent="0.2">
      <c r="A151" s="376" t="s">
        <v>924</v>
      </c>
      <c r="B151" s="360" t="s">
        <v>885</v>
      </c>
      <c r="D151" s="377"/>
      <c r="E151" s="377"/>
      <c r="F151" s="377"/>
      <c r="G151" s="377"/>
      <c r="H151" s="436"/>
      <c r="I151" s="379"/>
    </row>
    <row r="152" spans="1:9" s="360" customFormat="1" ht="14.25" customHeight="1" x14ac:dyDescent="0.2">
      <c r="A152" s="376"/>
      <c r="B152" s="360" t="s">
        <v>886</v>
      </c>
      <c r="D152" s="377"/>
      <c r="E152" s="377"/>
      <c r="F152" s="377" t="s">
        <v>726</v>
      </c>
      <c r="G152" s="435"/>
      <c r="H152" s="436">
        <f>ROUND(H149*G152%,2)</f>
        <v>0</v>
      </c>
      <c r="I152" s="379"/>
    </row>
    <row r="153" spans="1:9" s="360" customFormat="1" ht="14.25" customHeight="1" x14ac:dyDescent="0.2">
      <c r="A153" s="376"/>
      <c r="D153" s="377"/>
      <c r="E153" s="377"/>
      <c r="F153" s="377"/>
      <c r="G153" s="377"/>
      <c r="H153" s="436"/>
      <c r="I153" s="379"/>
    </row>
    <row r="154" spans="1:9" s="360" customFormat="1" ht="14.25" customHeight="1" x14ac:dyDescent="0.2">
      <c r="A154" s="376"/>
      <c r="D154" s="377"/>
      <c r="E154" s="377"/>
      <c r="F154" s="377"/>
      <c r="G154" s="377"/>
      <c r="H154" s="436"/>
      <c r="I154" s="379"/>
    </row>
    <row r="155" spans="1:9" s="360" customFormat="1" ht="14.25" customHeight="1" x14ac:dyDescent="0.2">
      <c r="A155" s="376"/>
      <c r="D155" s="377"/>
      <c r="E155" s="377"/>
      <c r="F155" s="377"/>
      <c r="G155" s="377"/>
      <c r="H155" s="436"/>
      <c r="I155" s="379"/>
    </row>
    <row r="156" spans="1:9" s="360" customFormat="1" ht="14.25" customHeight="1" x14ac:dyDescent="0.2">
      <c r="A156" s="376"/>
      <c r="D156" s="377"/>
      <c r="E156" s="377"/>
      <c r="F156" s="377"/>
      <c r="G156" s="377"/>
      <c r="H156" s="436"/>
      <c r="I156" s="379"/>
    </row>
    <row r="157" spans="1:9" s="360" customFormat="1" ht="14.25" customHeight="1" x14ac:dyDescent="0.2">
      <c r="A157" s="376"/>
      <c r="D157" s="377"/>
      <c r="E157" s="377"/>
      <c r="F157" s="377"/>
      <c r="G157" s="377"/>
      <c r="H157" s="436"/>
      <c r="I157" s="379"/>
    </row>
    <row r="158" spans="1:9" s="360" customFormat="1" ht="14.25" customHeight="1" x14ac:dyDescent="0.2">
      <c r="A158" s="376"/>
      <c r="D158" s="377"/>
      <c r="E158" s="377"/>
      <c r="F158" s="377"/>
      <c r="G158" s="377"/>
      <c r="H158" s="436"/>
      <c r="I158" s="379"/>
    </row>
    <row r="159" spans="1:9" s="360" customFormat="1" ht="14.25" customHeight="1" x14ac:dyDescent="0.2">
      <c r="A159" s="376"/>
      <c r="D159" s="377"/>
      <c r="E159" s="377"/>
      <c r="F159" s="377"/>
      <c r="G159" s="377"/>
      <c r="H159" s="436"/>
      <c r="I159" s="379"/>
    </row>
    <row r="160" spans="1:9" s="360" customFormat="1" ht="14.25" customHeight="1" x14ac:dyDescent="0.2">
      <c r="A160" s="376"/>
      <c r="D160" s="377"/>
      <c r="E160" s="377"/>
      <c r="F160" s="377"/>
      <c r="G160" s="377"/>
      <c r="H160" s="436"/>
      <c r="I160" s="379"/>
    </row>
    <row r="161" spans="1:9" s="360" customFormat="1" ht="14.25" customHeight="1" x14ac:dyDescent="0.2">
      <c r="A161" s="376"/>
      <c r="D161" s="377"/>
      <c r="E161" s="377"/>
      <c r="F161" s="377"/>
      <c r="G161" s="377"/>
      <c r="H161" s="436"/>
      <c r="I161" s="379"/>
    </row>
    <row r="162" spans="1:9" s="360" customFormat="1" ht="14.25" customHeight="1" x14ac:dyDescent="0.2">
      <c r="A162" s="376"/>
      <c r="D162" s="377"/>
      <c r="E162" s="377"/>
      <c r="F162" s="377"/>
      <c r="G162" s="377"/>
      <c r="H162" s="436"/>
      <c r="I162" s="379"/>
    </row>
    <row r="163" spans="1:9" s="360" customFormat="1" ht="14.25" customHeight="1" x14ac:dyDescent="0.2">
      <c r="A163" s="376"/>
      <c r="D163" s="377"/>
      <c r="E163" s="377"/>
      <c r="F163" s="377"/>
      <c r="G163" s="377"/>
      <c r="H163" s="436"/>
      <c r="I163" s="379"/>
    </row>
    <row r="164" spans="1:9" s="360" customFormat="1" ht="14.25" customHeight="1" x14ac:dyDescent="0.2">
      <c r="A164" s="376"/>
      <c r="D164" s="377"/>
      <c r="E164" s="377"/>
      <c r="F164" s="377"/>
      <c r="G164" s="377"/>
      <c r="H164" s="436"/>
      <c r="I164" s="379"/>
    </row>
    <row r="165" spans="1:9" s="360" customFormat="1" ht="14.25" customHeight="1" x14ac:dyDescent="0.2">
      <c r="A165" s="376"/>
      <c r="D165" s="377"/>
      <c r="E165" s="377"/>
      <c r="F165" s="377"/>
      <c r="G165" s="377"/>
      <c r="H165" s="436"/>
      <c r="I165" s="379"/>
    </row>
    <row r="166" spans="1:9" s="360" customFormat="1" ht="14.25" customHeight="1" x14ac:dyDescent="0.2">
      <c r="A166" s="376"/>
      <c r="D166" s="377"/>
      <c r="E166" s="377"/>
      <c r="F166" s="377"/>
      <c r="G166" s="377"/>
      <c r="H166" s="436"/>
      <c r="I166" s="379"/>
    </row>
    <row r="167" spans="1:9" s="360" customFormat="1" ht="14.25" customHeight="1" x14ac:dyDescent="0.2">
      <c r="A167" s="376"/>
      <c r="D167" s="377"/>
      <c r="E167" s="377"/>
      <c r="F167" s="377"/>
      <c r="G167" s="377"/>
      <c r="H167" s="436"/>
      <c r="I167" s="379"/>
    </row>
    <row r="168" spans="1:9" s="360" customFormat="1" ht="14.25" customHeight="1" x14ac:dyDescent="0.2">
      <c r="A168" s="376"/>
      <c r="D168" s="377"/>
      <c r="E168" s="377"/>
      <c r="F168" s="377"/>
      <c r="G168" s="377"/>
      <c r="H168" s="436"/>
      <c r="I168" s="379"/>
    </row>
    <row r="169" spans="1:9" s="360" customFormat="1" ht="14.25" customHeight="1" x14ac:dyDescent="0.2">
      <c r="A169" s="376"/>
      <c r="D169" s="377"/>
      <c r="E169" s="377"/>
      <c r="F169" s="377"/>
      <c r="G169" s="377"/>
      <c r="H169" s="436"/>
      <c r="I169" s="379"/>
    </row>
    <row r="170" spans="1:9" s="360" customFormat="1" ht="14.25" customHeight="1" x14ac:dyDescent="0.2">
      <c r="A170" s="376"/>
      <c r="D170" s="377"/>
      <c r="E170" s="377"/>
      <c r="F170" s="377"/>
      <c r="G170" s="377"/>
      <c r="H170" s="436"/>
      <c r="I170" s="379"/>
    </row>
    <row r="171" spans="1:9" s="360" customFormat="1" ht="14.25" customHeight="1" x14ac:dyDescent="0.2">
      <c r="A171" s="376"/>
      <c r="D171" s="377"/>
      <c r="E171" s="377"/>
      <c r="F171" s="377"/>
      <c r="G171" s="377"/>
      <c r="H171" s="436"/>
      <c r="I171" s="379"/>
    </row>
    <row r="172" spans="1:9" s="360" customFormat="1" ht="14.25" customHeight="1" x14ac:dyDescent="0.2">
      <c r="A172" s="376"/>
      <c r="D172" s="377"/>
      <c r="E172" s="377"/>
      <c r="F172" s="377"/>
      <c r="G172" s="377"/>
      <c r="H172" s="436"/>
      <c r="I172" s="379"/>
    </row>
    <row r="173" spans="1:9" s="360" customFormat="1" ht="14.25" customHeight="1" x14ac:dyDescent="0.2">
      <c r="A173" s="376"/>
      <c r="D173" s="377"/>
      <c r="E173" s="377"/>
      <c r="F173" s="377"/>
      <c r="G173" s="377"/>
      <c r="H173" s="436"/>
      <c r="I173" s="379"/>
    </row>
    <row r="174" spans="1:9" s="360" customFormat="1" ht="14.25" customHeight="1" x14ac:dyDescent="0.2">
      <c r="A174" s="376"/>
      <c r="D174" s="377"/>
      <c r="E174" s="377"/>
      <c r="F174" s="377"/>
      <c r="G174" s="377"/>
      <c r="H174" s="436"/>
      <c r="I174" s="379"/>
    </row>
    <row r="175" spans="1:9" s="360" customFormat="1" ht="14.25" customHeight="1" x14ac:dyDescent="0.2">
      <c r="A175" s="376"/>
      <c r="D175" s="377"/>
      <c r="E175" s="377"/>
      <c r="F175" s="377"/>
      <c r="G175" s="377"/>
      <c r="H175" s="436"/>
      <c r="I175" s="379"/>
    </row>
    <row r="176" spans="1:9" s="360" customFormat="1" ht="14.25" customHeight="1" x14ac:dyDescent="0.2">
      <c r="A176" s="376"/>
      <c r="D176" s="377"/>
      <c r="E176" s="377"/>
      <c r="F176" s="377"/>
      <c r="G176" s="377"/>
      <c r="H176" s="436"/>
      <c r="I176" s="379"/>
    </row>
    <row r="177" spans="1:9" s="360" customFormat="1" ht="14.25" customHeight="1" x14ac:dyDescent="0.2">
      <c r="A177" s="376"/>
      <c r="D177" s="377"/>
      <c r="E177" s="377"/>
      <c r="F177" s="377"/>
      <c r="G177" s="377"/>
      <c r="H177" s="436"/>
      <c r="I177" s="379"/>
    </row>
    <row r="178" spans="1:9" s="360" customFormat="1" ht="14.25" customHeight="1" x14ac:dyDescent="0.2">
      <c r="A178" s="376"/>
      <c r="D178" s="377"/>
      <c r="E178" s="377"/>
      <c r="F178" s="377"/>
      <c r="G178" s="377"/>
      <c r="H178" s="436"/>
      <c r="I178" s="379"/>
    </row>
    <row r="179" spans="1:9" s="360" customFormat="1" ht="14.25" customHeight="1" x14ac:dyDescent="0.2">
      <c r="A179" s="376"/>
      <c r="D179" s="377"/>
      <c r="E179" s="377"/>
      <c r="F179" s="377"/>
      <c r="G179" s="377"/>
      <c r="H179" s="436"/>
      <c r="I179" s="379"/>
    </row>
    <row r="180" spans="1:9" s="360" customFormat="1" ht="14.25" customHeight="1" x14ac:dyDescent="0.2">
      <c r="A180" s="376"/>
      <c r="D180" s="377"/>
      <c r="E180" s="377"/>
      <c r="F180" s="377"/>
      <c r="G180" s="377"/>
      <c r="H180" s="436"/>
      <c r="I180" s="379"/>
    </row>
    <row r="181" spans="1:9" s="181" customFormat="1" ht="28.5" customHeight="1" x14ac:dyDescent="0.2">
      <c r="A181" s="179"/>
      <c r="B181" s="179"/>
      <c r="C181" s="179"/>
      <c r="D181" s="179"/>
      <c r="E181" s="179"/>
      <c r="F181" s="180"/>
      <c r="G181" s="180" t="s">
        <v>147</v>
      </c>
      <c r="H181" s="438">
        <f>SUM(H139:H180)</f>
        <v>4000</v>
      </c>
      <c r="I181" s="179"/>
    </row>
    <row r="182" spans="1:9" s="360" customFormat="1" ht="14.25" customHeight="1" x14ac:dyDescent="0.2">
      <c r="A182" s="376"/>
      <c r="D182" s="377"/>
      <c r="E182" s="377"/>
      <c r="F182" s="377"/>
      <c r="G182" s="378"/>
      <c r="H182" s="436"/>
      <c r="I182" s="379"/>
    </row>
    <row r="183" spans="1:9" s="360" customFormat="1" ht="14.25" customHeight="1" x14ac:dyDescent="0.2">
      <c r="A183" s="376"/>
      <c r="B183" s="360" t="s">
        <v>281</v>
      </c>
      <c r="D183" s="377"/>
      <c r="E183" s="377"/>
      <c r="F183" s="377"/>
      <c r="G183" s="378"/>
      <c r="H183" s="436"/>
      <c r="I183" s="379"/>
    </row>
    <row r="184" spans="1:9" s="360" customFormat="1" ht="14.25" customHeight="1" x14ac:dyDescent="0.2">
      <c r="A184" s="376"/>
      <c r="D184" s="377"/>
      <c r="E184" s="377"/>
      <c r="F184" s="377"/>
      <c r="G184" s="378"/>
      <c r="H184" s="436"/>
      <c r="I184" s="379"/>
    </row>
    <row r="185" spans="1:9" s="360" customFormat="1" ht="14.25" customHeight="1" x14ac:dyDescent="0.2">
      <c r="A185" s="376"/>
      <c r="C185" s="383" t="s">
        <v>810</v>
      </c>
      <c r="D185" s="377"/>
      <c r="E185" s="377"/>
      <c r="F185" s="377"/>
      <c r="G185" s="378"/>
      <c r="H185" s="436">
        <f>H49</f>
        <v>0</v>
      </c>
      <c r="I185" s="379"/>
    </row>
    <row r="186" spans="1:9" s="360" customFormat="1" ht="14.25" customHeight="1" x14ac:dyDescent="0.2">
      <c r="A186" s="376"/>
      <c r="D186" s="377"/>
      <c r="E186" s="377"/>
      <c r="F186" s="377"/>
      <c r="G186" s="378"/>
      <c r="H186" s="436"/>
      <c r="I186" s="379"/>
    </row>
    <row r="187" spans="1:9" s="360" customFormat="1" ht="14.25" customHeight="1" x14ac:dyDescent="0.2">
      <c r="A187" s="376"/>
      <c r="C187" s="383" t="s">
        <v>815</v>
      </c>
      <c r="D187" s="377"/>
      <c r="E187" s="377"/>
      <c r="F187" s="377"/>
      <c r="G187" s="378"/>
      <c r="H187" s="436">
        <f>H95</f>
        <v>0</v>
      </c>
      <c r="I187" s="379"/>
    </row>
    <row r="188" spans="1:9" s="360" customFormat="1" ht="14.25" customHeight="1" x14ac:dyDescent="0.2">
      <c r="A188" s="376"/>
      <c r="D188" s="377"/>
      <c r="E188" s="377"/>
      <c r="F188" s="377"/>
      <c r="G188" s="378"/>
      <c r="H188" s="436"/>
      <c r="I188" s="379"/>
    </row>
    <row r="189" spans="1:9" s="360" customFormat="1" ht="14.25" customHeight="1" x14ac:dyDescent="0.2">
      <c r="A189" s="376"/>
      <c r="C189" s="383" t="s">
        <v>925</v>
      </c>
      <c r="D189" s="377"/>
      <c r="E189" s="377"/>
      <c r="F189" s="377"/>
      <c r="G189" s="378"/>
      <c r="H189" s="436">
        <f>H138</f>
        <v>0</v>
      </c>
      <c r="I189" s="379"/>
    </row>
    <row r="190" spans="1:9" s="360" customFormat="1" ht="14.25" customHeight="1" x14ac:dyDescent="0.2">
      <c r="A190" s="376"/>
      <c r="D190" s="377"/>
      <c r="E190" s="377"/>
      <c r="F190" s="377"/>
      <c r="G190" s="378"/>
      <c r="H190" s="436"/>
      <c r="I190" s="379"/>
    </row>
    <row r="191" spans="1:9" s="360" customFormat="1" ht="14.25" customHeight="1" x14ac:dyDescent="0.2">
      <c r="A191" s="376"/>
      <c r="C191" s="383" t="s">
        <v>926</v>
      </c>
      <c r="D191" s="377"/>
      <c r="E191" s="377"/>
      <c r="F191" s="377"/>
      <c r="G191" s="378"/>
      <c r="H191" s="436">
        <f>H181</f>
        <v>4000</v>
      </c>
      <c r="I191" s="379"/>
    </row>
    <row r="192" spans="1:9" s="360" customFormat="1" ht="14.25" customHeight="1" x14ac:dyDescent="0.2">
      <c r="A192" s="376"/>
      <c r="D192" s="377"/>
      <c r="E192" s="377"/>
      <c r="F192" s="377"/>
      <c r="G192" s="378"/>
      <c r="H192" s="436"/>
      <c r="I192" s="379"/>
    </row>
    <row r="193" spans="1:9" s="360" customFormat="1" ht="14.25" customHeight="1" x14ac:dyDescent="0.2">
      <c r="A193" s="376"/>
      <c r="C193" s="383"/>
      <c r="D193" s="377"/>
      <c r="E193" s="377"/>
      <c r="F193" s="377"/>
      <c r="G193" s="378"/>
      <c r="H193" s="436"/>
      <c r="I193" s="379"/>
    </row>
    <row r="194" spans="1:9" s="360" customFormat="1" ht="14.25" customHeight="1" x14ac:dyDescent="0.2">
      <c r="A194" s="376"/>
      <c r="D194" s="377"/>
      <c r="E194" s="377"/>
      <c r="F194" s="377"/>
      <c r="G194" s="378"/>
      <c r="H194" s="436"/>
      <c r="I194" s="379"/>
    </row>
    <row r="195" spans="1:9" s="360" customFormat="1" ht="14.25" customHeight="1" x14ac:dyDescent="0.2">
      <c r="A195" s="376"/>
      <c r="C195" s="383"/>
      <c r="D195" s="377"/>
      <c r="E195" s="377"/>
      <c r="F195" s="377"/>
      <c r="G195" s="378"/>
      <c r="H195" s="436"/>
      <c r="I195" s="379"/>
    </row>
    <row r="196" spans="1:9" s="360" customFormat="1" ht="14.25" customHeight="1" x14ac:dyDescent="0.2">
      <c r="A196" s="376"/>
      <c r="D196" s="377"/>
      <c r="E196" s="377"/>
      <c r="F196" s="377"/>
      <c r="G196" s="378"/>
      <c r="H196" s="436"/>
      <c r="I196" s="379"/>
    </row>
    <row r="197" spans="1:9" s="360" customFormat="1" ht="14.25" customHeight="1" x14ac:dyDescent="0.2">
      <c r="A197" s="376"/>
      <c r="C197" s="383"/>
      <c r="D197" s="377"/>
      <c r="E197" s="377"/>
      <c r="F197" s="377"/>
      <c r="G197" s="378"/>
      <c r="H197" s="436"/>
      <c r="I197" s="379"/>
    </row>
    <row r="198" spans="1:9" s="360" customFormat="1" ht="14.25" customHeight="1" x14ac:dyDescent="0.2">
      <c r="A198" s="376"/>
      <c r="D198" s="377"/>
      <c r="E198" s="377"/>
      <c r="F198" s="377"/>
      <c r="G198" s="378"/>
      <c r="H198" s="436"/>
      <c r="I198" s="379"/>
    </row>
    <row r="199" spans="1:9" s="360" customFormat="1" ht="14.25" customHeight="1" x14ac:dyDescent="0.2">
      <c r="A199" s="376"/>
      <c r="D199" s="377"/>
      <c r="E199" s="377"/>
      <c r="F199" s="377"/>
      <c r="G199" s="378"/>
      <c r="H199" s="436"/>
      <c r="I199" s="379"/>
    </row>
    <row r="200" spans="1:9" s="360" customFormat="1" ht="14.25" customHeight="1" x14ac:dyDescent="0.2">
      <c r="A200" s="376"/>
      <c r="D200" s="377"/>
      <c r="E200" s="377"/>
      <c r="F200" s="377"/>
      <c r="G200" s="378"/>
      <c r="H200" s="436"/>
      <c r="I200" s="379"/>
    </row>
    <row r="201" spans="1:9" s="360" customFormat="1" ht="14.25" customHeight="1" x14ac:dyDescent="0.2">
      <c r="A201" s="376"/>
      <c r="D201" s="377"/>
      <c r="E201" s="377"/>
      <c r="F201" s="377"/>
      <c r="G201" s="378"/>
      <c r="H201" s="436"/>
      <c r="I201" s="379"/>
    </row>
    <row r="202" spans="1:9" s="360" customFormat="1" ht="14.25" customHeight="1" x14ac:dyDescent="0.2">
      <c r="A202" s="376"/>
      <c r="D202" s="377"/>
      <c r="E202" s="377"/>
      <c r="F202" s="377"/>
      <c r="G202" s="378"/>
      <c r="H202" s="436"/>
      <c r="I202" s="379"/>
    </row>
    <row r="203" spans="1:9" s="360" customFormat="1" ht="14.25" customHeight="1" x14ac:dyDescent="0.2">
      <c r="A203" s="376"/>
      <c r="D203" s="377"/>
      <c r="E203" s="377"/>
      <c r="F203" s="377"/>
      <c r="G203" s="378"/>
      <c r="H203" s="436"/>
      <c r="I203" s="379"/>
    </row>
    <row r="204" spans="1:9" s="360" customFormat="1" ht="14.25" customHeight="1" x14ac:dyDescent="0.2">
      <c r="A204" s="376"/>
      <c r="D204" s="377"/>
      <c r="E204" s="377"/>
      <c r="F204" s="377"/>
      <c r="G204" s="378"/>
      <c r="H204" s="436"/>
      <c r="I204" s="379"/>
    </row>
    <row r="205" spans="1:9" s="360" customFormat="1" ht="14.25" customHeight="1" x14ac:dyDescent="0.2">
      <c r="A205" s="376"/>
      <c r="D205" s="377"/>
      <c r="E205" s="377"/>
      <c r="F205" s="377"/>
      <c r="G205" s="378"/>
      <c r="H205" s="436"/>
      <c r="I205" s="379"/>
    </row>
    <row r="206" spans="1:9" s="360" customFormat="1" ht="14.25" customHeight="1" x14ac:dyDescent="0.2">
      <c r="A206" s="376"/>
      <c r="D206" s="377"/>
      <c r="E206" s="377"/>
      <c r="F206" s="377"/>
      <c r="G206" s="378"/>
      <c r="H206" s="436"/>
      <c r="I206" s="379"/>
    </row>
    <row r="207" spans="1:9" s="360" customFormat="1" ht="14.25" customHeight="1" x14ac:dyDescent="0.2">
      <c r="A207" s="376"/>
      <c r="D207" s="377"/>
      <c r="E207" s="377"/>
      <c r="F207" s="377"/>
      <c r="G207" s="378"/>
      <c r="H207" s="436"/>
      <c r="I207" s="379"/>
    </row>
    <row r="208" spans="1:9" s="360" customFormat="1" ht="14.25" customHeight="1" x14ac:dyDescent="0.2">
      <c r="A208" s="376"/>
      <c r="D208" s="377"/>
      <c r="E208" s="377"/>
      <c r="F208" s="377"/>
      <c r="G208" s="378"/>
      <c r="H208" s="436"/>
      <c r="I208" s="379"/>
    </row>
    <row r="209" spans="1:9" s="360" customFormat="1" ht="14.25" customHeight="1" x14ac:dyDescent="0.2">
      <c r="A209" s="376"/>
      <c r="D209" s="377"/>
      <c r="E209" s="377"/>
      <c r="F209" s="377"/>
      <c r="G209" s="378"/>
      <c r="H209" s="436"/>
      <c r="I209" s="379"/>
    </row>
    <row r="210" spans="1:9" s="360" customFormat="1" ht="14.25" customHeight="1" x14ac:dyDescent="0.2">
      <c r="A210" s="376"/>
      <c r="D210" s="377"/>
      <c r="E210" s="377"/>
      <c r="F210" s="377"/>
      <c r="G210" s="378"/>
      <c r="H210" s="436"/>
      <c r="I210" s="379"/>
    </row>
    <row r="211" spans="1:9" s="360" customFormat="1" ht="14.25" customHeight="1" x14ac:dyDescent="0.2">
      <c r="A211" s="376"/>
      <c r="D211" s="377"/>
      <c r="E211" s="377"/>
      <c r="F211" s="377"/>
      <c r="G211" s="378"/>
      <c r="H211" s="436"/>
      <c r="I211" s="379"/>
    </row>
    <row r="212" spans="1:9" s="360" customFormat="1" ht="14.25" customHeight="1" x14ac:dyDescent="0.2">
      <c r="A212" s="376"/>
      <c r="D212" s="377"/>
      <c r="E212" s="377"/>
      <c r="F212" s="377"/>
      <c r="G212" s="378"/>
      <c r="H212" s="436"/>
      <c r="I212" s="379"/>
    </row>
    <row r="213" spans="1:9" s="360" customFormat="1" ht="14.25" customHeight="1" x14ac:dyDescent="0.2">
      <c r="A213" s="376"/>
      <c r="D213" s="377"/>
      <c r="E213" s="377"/>
      <c r="F213" s="377"/>
      <c r="G213" s="378"/>
      <c r="H213" s="436"/>
      <c r="I213" s="379"/>
    </row>
    <row r="214" spans="1:9" s="360" customFormat="1" ht="14.25" customHeight="1" x14ac:dyDescent="0.2">
      <c r="A214" s="376"/>
      <c r="D214" s="377"/>
      <c r="E214" s="377"/>
      <c r="F214" s="377"/>
      <c r="G214" s="378"/>
      <c r="H214" s="436"/>
      <c r="I214" s="379"/>
    </row>
    <row r="215" spans="1:9" s="360" customFormat="1" ht="14.25" customHeight="1" x14ac:dyDescent="0.2">
      <c r="A215" s="376"/>
      <c r="D215" s="377"/>
      <c r="E215" s="377"/>
      <c r="F215" s="377"/>
      <c r="G215" s="378"/>
      <c r="H215" s="436"/>
      <c r="I215" s="379"/>
    </row>
    <row r="216" spans="1:9" s="360" customFormat="1" ht="14.25" customHeight="1" x14ac:dyDescent="0.2">
      <c r="A216" s="376"/>
      <c r="D216" s="377"/>
      <c r="E216" s="377"/>
      <c r="F216" s="377"/>
      <c r="G216" s="378"/>
      <c r="H216" s="436"/>
      <c r="I216" s="379"/>
    </row>
    <row r="217" spans="1:9" s="360" customFormat="1" ht="14.25" customHeight="1" x14ac:dyDescent="0.2">
      <c r="A217" s="376"/>
      <c r="D217" s="377"/>
      <c r="E217" s="377"/>
      <c r="F217" s="377"/>
      <c r="G217" s="378"/>
      <c r="H217" s="436"/>
      <c r="I217" s="379"/>
    </row>
    <row r="218" spans="1:9" s="360" customFormat="1" ht="14.25" customHeight="1" x14ac:dyDescent="0.2">
      <c r="A218" s="376"/>
      <c r="D218" s="377"/>
      <c r="E218" s="377"/>
      <c r="F218" s="377"/>
      <c r="G218" s="378"/>
      <c r="H218" s="436"/>
      <c r="I218" s="379"/>
    </row>
    <row r="219" spans="1:9" s="360" customFormat="1" ht="14.25" customHeight="1" x14ac:dyDescent="0.2">
      <c r="A219" s="376"/>
      <c r="D219" s="377"/>
      <c r="E219" s="377"/>
      <c r="F219" s="377"/>
      <c r="G219" s="378"/>
      <c r="H219" s="436"/>
      <c r="I219" s="379"/>
    </row>
    <row r="220" spans="1:9" s="360" customFormat="1" ht="14.25" customHeight="1" x14ac:dyDescent="0.2">
      <c r="A220" s="376"/>
      <c r="D220" s="377"/>
      <c r="E220" s="377"/>
      <c r="F220" s="377"/>
      <c r="G220" s="378"/>
      <c r="H220" s="436"/>
      <c r="I220" s="379"/>
    </row>
    <row r="221" spans="1:9" s="360" customFormat="1" ht="14.25" customHeight="1" x14ac:dyDescent="0.2">
      <c r="A221" s="376"/>
      <c r="D221" s="377"/>
      <c r="E221" s="377"/>
      <c r="F221" s="377"/>
      <c r="G221" s="378"/>
      <c r="H221" s="436"/>
      <c r="I221" s="379"/>
    </row>
    <row r="222" spans="1:9" s="360" customFormat="1" ht="14.25" customHeight="1" x14ac:dyDescent="0.2">
      <c r="A222" s="376"/>
      <c r="D222" s="377"/>
      <c r="E222" s="377"/>
      <c r="F222" s="377"/>
      <c r="G222" s="378"/>
      <c r="H222" s="436"/>
      <c r="I222" s="379"/>
    </row>
    <row r="223" spans="1:9" s="360" customFormat="1" ht="14.25" customHeight="1" x14ac:dyDescent="0.2">
      <c r="A223" s="376"/>
      <c r="D223" s="377"/>
      <c r="E223" s="377"/>
      <c r="F223" s="377"/>
      <c r="G223" s="378"/>
      <c r="H223" s="436"/>
      <c r="I223" s="379"/>
    </row>
    <row r="224" spans="1:9" ht="28.5" customHeight="1" x14ac:dyDescent="0.2">
      <c r="A224" s="384"/>
      <c r="B224" s="384"/>
      <c r="C224" s="384"/>
      <c r="D224" s="384"/>
      <c r="E224" s="384"/>
      <c r="F224" s="384"/>
      <c r="G224" s="385" t="s">
        <v>299</v>
      </c>
      <c r="H224" s="384">
        <f>SUM(H183:H223)</f>
        <v>4000</v>
      </c>
      <c r="I224" s="372"/>
    </row>
    <row r="226" spans="8:8" x14ac:dyDescent="0.2">
      <c r="H226" s="386" t="b">
        <f>H224=SUM(H7:H181)/2</f>
        <v>1</v>
      </c>
    </row>
  </sheetData>
  <pageMargins left="0.59055118110236227" right="0.59055118110236227" top="0.43307086614173229" bottom="0.43307086614173229" header="0.31496062992125984" footer="0.19685039370078741"/>
  <pageSetup paperSize="9" orientation="portrait" useFirstPageNumber="1" r:id="rId1"/>
  <headerFooter>
    <oddHeader>&amp;R&amp;G</oddHeader>
    <oddFooter>&amp;C&amp;K00833C 2.3/&amp;P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CB66-F71E-4E96-AB77-9F316583FBCB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Content!A64</f>
        <v>3. CONTRACT SUM ANALYSIS/WORK PACKAGES</v>
      </c>
      <c r="E2" s="598"/>
      <c r="F2" s="597" t="str">
        <f>Content!B65</f>
        <v>3.1 - Element/Package Prices</v>
      </c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C54D-5340-4039-BA3F-2DF626E9E1B5}">
  <sheetPr>
    <tabColor rgb="FFFFC000"/>
    <pageSetUpPr fitToPage="1"/>
  </sheetPr>
  <dimension ref="A1:L150"/>
  <sheetViews>
    <sheetView topLeftCell="A76" workbookViewId="0">
      <selection activeCell="J31" sqref="J31"/>
    </sheetView>
  </sheetViews>
  <sheetFormatPr defaultColWidth="9.140625" defaultRowHeight="12.75" x14ac:dyDescent="0.2"/>
  <cols>
    <col min="1" max="1" width="7.7109375" style="309" customWidth="1"/>
    <col min="2" max="3" width="5.7109375" style="309" customWidth="1"/>
    <col min="4" max="4" width="31" style="309" customWidth="1"/>
    <col min="5" max="5" width="10.85546875" style="309" customWidth="1"/>
    <col min="6" max="6" width="5.7109375" style="309" customWidth="1"/>
    <col min="7" max="7" width="13.7109375" style="310" customWidth="1"/>
    <col min="8" max="8" width="13.7109375" style="309" customWidth="1"/>
    <col min="9" max="16384" width="9.140625" style="309"/>
  </cols>
  <sheetData>
    <row r="1" spans="1:12" s="303" customFormat="1" ht="25.5" customHeight="1" x14ac:dyDescent="0.2">
      <c r="A1" s="497" t="str">
        <f>Setup!E5</f>
        <v>1ST STAGE TENDER DOCUMENT</v>
      </c>
      <c r="B1" s="497"/>
      <c r="C1" s="497"/>
      <c r="D1" s="497"/>
    </row>
    <row r="2" spans="1:12" s="303" customFormat="1" ht="25.5" customHeight="1" x14ac:dyDescent="0.2">
      <c r="A2" s="497" t="str">
        <f>Setup!E6</f>
        <v>New Sports and Community Pavilion, Edmonds Park, Didcot</v>
      </c>
      <c r="B2" s="497"/>
      <c r="C2" s="497"/>
      <c r="D2" s="497"/>
      <c r="G2" s="304"/>
    </row>
    <row r="3" spans="1:12" s="303" customFormat="1" ht="25.5" customHeight="1" x14ac:dyDescent="0.2">
      <c r="A3" s="498" t="str">
        <f>Content!A64</f>
        <v>3. CONTRACT SUM ANALYSIS/WORK PACKAGES</v>
      </c>
      <c r="B3" s="497"/>
      <c r="C3" s="497"/>
      <c r="D3" s="497"/>
      <c r="G3" s="304"/>
    </row>
    <row r="4" spans="1:12" s="303" customFormat="1" ht="25.5" customHeight="1" x14ac:dyDescent="0.2">
      <c r="A4" s="499">
        <v>3.1</v>
      </c>
      <c r="B4" s="497" t="s">
        <v>764</v>
      </c>
      <c r="C4" s="497"/>
      <c r="D4" s="497"/>
      <c r="G4" s="304"/>
    </row>
    <row r="5" spans="1:12" s="307" customFormat="1" ht="25.5" customHeight="1" x14ac:dyDescent="0.2">
      <c r="A5" s="305" t="s">
        <v>63</v>
      </c>
      <c r="B5" s="306" t="s">
        <v>64</v>
      </c>
      <c r="C5" s="306"/>
      <c r="D5" s="306"/>
      <c r="E5" s="305"/>
      <c r="F5" s="306"/>
      <c r="G5" s="113"/>
      <c r="H5" s="113" t="s">
        <v>763</v>
      </c>
    </row>
    <row r="6" spans="1:12" s="155" customFormat="1" ht="12.75" customHeight="1" x14ac:dyDescent="0.25">
      <c r="A6" s="154"/>
      <c r="D6" s="156"/>
      <c r="E6" s="156"/>
      <c r="F6" s="156"/>
      <c r="G6" s="219"/>
      <c r="H6" s="319"/>
    </row>
    <row r="7" spans="1:12" s="155" customFormat="1" ht="12.75" customHeight="1" x14ac:dyDescent="0.25">
      <c r="A7" s="154"/>
      <c r="B7" s="163" t="s">
        <v>765</v>
      </c>
      <c r="D7" s="156"/>
      <c r="E7" s="156"/>
      <c r="F7" s="156"/>
      <c r="G7" s="219"/>
      <c r="H7" s="319"/>
    </row>
    <row r="8" spans="1:12" s="155" customFormat="1" ht="12.75" customHeight="1" x14ac:dyDescent="0.25">
      <c r="A8" s="154"/>
      <c r="D8" s="156"/>
      <c r="E8" s="156"/>
      <c r="F8" s="156"/>
      <c r="G8" s="219"/>
      <c r="H8" s="319"/>
    </row>
    <row r="9" spans="1:12" s="155" customFormat="1" ht="12.75" customHeight="1" x14ac:dyDescent="0.25">
      <c r="A9" s="154" t="s">
        <v>10</v>
      </c>
      <c r="B9" s="155" t="s">
        <v>766</v>
      </c>
      <c r="D9" s="156"/>
      <c r="E9" s="156"/>
      <c r="F9" s="156"/>
      <c r="G9" s="219"/>
      <c r="H9" s="319"/>
    </row>
    <row r="10" spans="1:12" s="155" customFormat="1" ht="12.75" customHeight="1" x14ac:dyDescent="0.25">
      <c r="A10" s="154"/>
      <c r="B10" s="155" t="s">
        <v>767</v>
      </c>
      <c r="D10" s="156"/>
      <c r="E10" s="156"/>
      <c r="F10" s="156"/>
      <c r="G10" s="219"/>
      <c r="H10" s="319"/>
    </row>
    <row r="11" spans="1:12" s="155" customFormat="1" ht="12.75" customHeight="1" x14ac:dyDescent="0.25">
      <c r="A11" s="154"/>
      <c r="B11" s="155" t="s">
        <v>768</v>
      </c>
      <c r="D11" s="156"/>
      <c r="E11" s="156"/>
      <c r="F11" s="156"/>
      <c r="G11" s="219"/>
      <c r="H11" s="319"/>
    </row>
    <row r="12" spans="1:12" s="155" customFormat="1" ht="12.75" customHeight="1" x14ac:dyDescent="0.25">
      <c r="A12" s="154"/>
      <c r="D12" s="156"/>
      <c r="E12" s="156"/>
      <c r="F12" s="156"/>
      <c r="G12" s="219"/>
      <c r="H12" s="319"/>
    </row>
    <row r="13" spans="1:12" s="155" customFormat="1" ht="12.75" customHeight="1" x14ac:dyDescent="0.25">
      <c r="A13" s="154" t="s">
        <v>10</v>
      </c>
      <c r="B13" s="155" t="s">
        <v>748</v>
      </c>
      <c r="D13" s="156"/>
      <c r="E13" s="156"/>
      <c r="F13" s="156"/>
      <c r="G13" s="219"/>
      <c r="H13" s="319"/>
    </row>
    <row r="14" spans="1:12" s="155" customFormat="1" ht="12.75" customHeight="1" x14ac:dyDescent="0.25">
      <c r="A14" s="154"/>
      <c r="B14" s="155" t="s">
        <v>749</v>
      </c>
      <c r="D14" s="156"/>
      <c r="E14" s="156"/>
      <c r="F14" s="156"/>
      <c r="G14" s="219"/>
      <c r="H14" s="319"/>
      <c r="K14" s="318" t="s">
        <v>10</v>
      </c>
      <c r="L14" s="155" t="s">
        <v>780</v>
      </c>
    </row>
    <row r="15" spans="1:12" s="155" customFormat="1" ht="12.75" customHeight="1" x14ac:dyDescent="0.25">
      <c r="A15" s="154"/>
      <c r="B15" s="155" t="s">
        <v>750</v>
      </c>
      <c r="D15" s="156"/>
      <c r="E15" s="156"/>
      <c r="F15" s="156"/>
      <c r="G15" s="219"/>
      <c r="H15" s="319"/>
      <c r="K15" s="318" t="s">
        <v>10</v>
      </c>
      <c r="L15" s="155" t="s">
        <v>931</v>
      </c>
    </row>
    <row r="16" spans="1:12" s="155" customFormat="1" ht="12.75" customHeight="1" x14ac:dyDescent="0.25">
      <c r="A16" s="154"/>
      <c r="D16" s="156"/>
      <c r="E16" s="156"/>
      <c r="F16" s="156"/>
      <c r="G16" s="219"/>
      <c r="H16" s="319"/>
    </row>
    <row r="17" spans="1:11" s="155" customFormat="1" ht="12.75" customHeight="1" x14ac:dyDescent="0.25">
      <c r="A17" s="154"/>
      <c r="B17" s="163" t="s">
        <v>769</v>
      </c>
      <c r="D17" s="156"/>
      <c r="E17" s="156"/>
      <c r="F17" s="156"/>
      <c r="G17" s="219"/>
      <c r="H17" s="319"/>
    </row>
    <row r="18" spans="1:11" s="155" customFormat="1" ht="12.75" customHeight="1" x14ac:dyDescent="0.25">
      <c r="A18" s="154"/>
      <c r="B18" s="318" t="s">
        <v>10</v>
      </c>
      <c r="C18" s="155" t="s">
        <v>1024</v>
      </c>
      <c r="D18" s="156"/>
      <c r="E18" s="156"/>
      <c r="F18" s="156"/>
      <c r="G18" s="219"/>
      <c r="H18" s="319"/>
    </row>
    <row r="19" spans="1:11" s="155" customFormat="1" ht="12.75" customHeight="1" x14ac:dyDescent="0.25">
      <c r="A19" s="154"/>
      <c r="B19" s="318" t="s">
        <v>10</v>
      </c>
      <c r="C19" s="155" t="s">
        <v>770</v>
      </c>
      <c r="D19" s="156"/>
      <c r="E19" s="156"/>
      <c r="F19" s="156"/>
      <c r="G19" s="219"/>
      <c r="H19" s="319"/>
    </row>
    <row r="20" spans="1:11" s="155" customFormat="1" ht="12.75" customHeight="1" x14ac:dyDescent="0.25">
      <c r="A20" s="154"/>
      <c r="B20" s="318" t="s">
        <v>10</v>
      </c>
      <c r="C20" s="155" t="s">
        <v>771</v>
      </c>
      <c r="D20" s="156"/>
      <c r="E20" s="156"/>
      <c r="F20" s="156"/>
      <c r="G20" s="219"/>
      <c r="H20" s="319"/>
    </row>
    <row r="21" spans="1:11" s="155" customFormat="1" ht="12.75" customHeight="1" x14ac:dyDescent="0.25">
      <c r="A21" s="154"/>
      <c r="B21" s="318" t="s">
        <v>10</v>
      </c>
      <c r="C21" s="155" t="s">
        <v>772</v>
      </c>
      <c r="D21" s="156"/>
      <c r="E21" s="156"/>
      <c r="F21" s="156"/>
      <c r="G21" s="219"/>
      <c r="H21" s="319"/>
      <c r="I21" s="320"/>
      <c r="J21" s="320"/>
      <c r="K21" s="320"/>
    </row>
    <row r="22" spans="1:11" s="155" customFormat="1" ht="12.75" customHeight="1" x14ac:dyDescent="0.25">
      <c r="A22" s="154"/>
      <c r="B22" s="318" t="s">
        <v>10</v>
      </c>
      <c r="C22" s="155" t="s">
        <v>1032</v>
      </c>
      <c r="D22" s="156"/>
      <c r="E22" s="156"/>
      <c r="F22" s="156"/>
      <c r="G22" s="219"/>
      <c r="H22" s="319"/>
      <c r="I22" s="320"/>
      <c r="J22" s="320"/>
      <c r="K22" s="320"/>
    </row>
    <row r="23" spans="1:11" s="155" customFormat="1" ht="12.75" customHeight="1" x14ac:dyDescent="0.25">
      <c r="A23" s="154"/>
      <c r="B23" s="318" t="s">
        <v>10</v>
      </c>
      <c r="C23" s="155" t="s">
        <v>773</v>
      </c>
      <c r="D23" s="156"/>
      <c r="E23" s="156"/>
      <c r="F23" s="156"/>
      <c r="G23" s="219"/>
      <c r="H23" s="319"/>
      <c r="I23" s="320"/>
      <c r="J23" s="320"/>
      <c r="K23" s="320"/>
    </row>
    <row r="24" spans="1:11" s="155" customFormat="1" ht="12.75" customHeight="1" x14ac:dyDescent="0.25">
      <c r="A24" s="154"/>
      <c r="B24" s="318" t="s">
        <v>10</v>
      </c>
      <c r="C24" s="155" t="s">
        <v>774</v>
      </c>
      <c r="D24" s="156"/>
      <c r="E24" s="156"/>
      <c r="F24" s="156"/>
      <c r="G24" s="219"/>
      <c r="H24" s="319"/>
      <c r="I24" s="320"/>
      <c r="J24" s="320"/>
      <c r="K24" s="320"/>
    </row>
    <row r="25" spans="1:11" s="155" customFormat="1" ht="12.75" customHeight="1" x14ac:dyDescent="0.25">
      <c r="A25" s="154"/>
      <c r="B25" s="318" t="s">
        <v>10</v>
      </c>
      <c r="C25" s="155" t="s">
        <v>775</v>
      </c>
      <c r="D25" s="156"/>
      <c r="E25" s="156"/>
      <c r="F25" s="156"/>
      <c r="G25" s="219"/>
      <c r="H25" s="319"/>
      <c r="I25" s="320"/>
      <c r="J25" s="320"/>
      <c r="K25" s="320"/>
    </row>
    <row r="26" spans="1:11" s="155" customFormat="1" ht="12.75" customHeight="1" x14ac:dyDescent="0.25">
      <c r="A26" s="154"/>
      <c r="B26" s="318" t="s">
        <v>10</v>
      </c>
      <c r="C26" s="155" t="s">
        <v>776</v>
      </c>
      <c r="D26" s="156"/>
      <c r="E26" s="156"/>
      <c r="F26" s="156"/>
      <c r="G26" s="219"/>
      <c r="H26" s="319"/>
      <c r="I26" s="320"/>
      <c r="J26" s="320"/>
      <c r="K26" s="320"/>
    </row>
    <row r="27" spans="1:11" s="155" customFormat="1" ht="12.75" customHeight="1" x14ac:dyDescent="0.25">
      <c r="A27" s="154"/>
      <c r="B27" s="318" t="s">
        <v>10</v>
      </c>
      <c r="C27" s="155" t="s">
        <v>1025</v>
      </c>
      <c r="D27" s="156"/>
      <c r="E27" s="156"/>
      <c r="F27" s="156"/>
      <c r="G27" s="219"/>
      <c r="H27" s="319"/>
      <c r="I27" s="320"/>
      <c r="J27" s="320"/>
      <c r="K27" s="320"/>
    </row>
    <row r="28" spans="1:11" s="155" customFormat="1" ht="12.75" customHeight="1" x14ac:dyDescent="0.25">
      <c r="A28" s="154"/>
      <c r="B28" s="318" t="s">
        <v>10</v>
      </c>
      <c r="C28" s="155" t="s">
        <v>1033</v>
      </c>
      <c r="D28" s="156"/>
      <c r="E28" s="156"/>
      <c r="F28" s="156"/>
      <c r="G28" s="219"/>
      <c r="H28" s="319"/>
      <c r="I28" s="320"/>
      <c r="J28" s="320"/>
      <c r="K28" s="320"/>
    </row>
    <row r="29" spans="1:11" s="155" customFormat="1" ht="12.75" customHeight="1" x14ac:dyDescent="0.25">
      <c r="A29" s="154"/>
      <c r="B29" s="318" t="s">
        <v>10</v>
      </c>
      <c r="C29" s="155" t="s">
        <v>1034</v>
      </c>
      <c r="D29" s="156"/>
      <c r="E29" s="156"/>
      <c r="F29" s="156"/>
      <c r="G29" s="219"/>
      <c r="H29" s="319"/>
      <c r="I29" s="320"/>
      <c r="J29" s="320"/>
      <c r="K29" s="320"/>
    </row>
    <row r="30" spans="1:11" s="155" customFormat="1" ht="12.75" customHeight="1" x14ac:dyDescent="0.25">
      <c r="A30" s="154"/>
      <c r="B30" s="318" t="s">
        <v>10</v>
      </c>
      <c r="C30" s="155" t="s">
        <v>777</v>
      </c>
      <c r="D30" s="156"/>
      <c r="E30" s="156"/>
      <c r="F30" s="156"/>
      <c r="G30" s="219"/>
      <c r="H30" s="319"/>
    </row>
    <row r="31" spans="1:11" s="155" customFormat="1" ht="12.75" customHeight="1" x14ac:dyDescent="0.25">
      <c r="A31" s="154"/>
      <c r="B31" s="318" t="s">
        <v>10</v>
      </c>
      <c r="C31" s="155" t="s">
        <v>778</v>
      </c>
      <c r="D31" s="156"/>
      <c r="E31" s="156"/>
      <c r="F31" s="156"/>
      <c r="G31" s="219"/>
      <c r="H31" s="319"/>
    </row>
    <row r="32" spans="1:11" s="155" customFormat="1" ht="12.75" customHeight="1" x14ac:dyDescent="0.25">
      <c r="A32" s="154"/>
      <c r="B32" s="318" t="s">
        <v>10</v>
      </c>
      <c r="C32" s="155" t="s">
        <v>779</v>
      </c>
      <c r="D32" s="156"/>
      <c r="E32" s="156"/>
      <c r="F32" s="156"/>
      <c r="G32" s="219"/>
      <c r="H32" s="319"/>
    </row>
    <row r="33" spans="1:8" s="155" customFormat="1" ht="12.75" customHeight="1" x14ac:dyDescent="0.25">
      <c r="A33" s="154"/>
      <c r="B33" s="318" t="s">
        <v>10</v>
      </c>
      <c r="C33" s="155" t="s">
        <v>1027</v>
      </c>
      <c r="D33" s="156"/>
      <c r="E33" s="156"/>
      <c r="F33" s="156"/>
      <c r="G33" s="219"/>
      <c r="H33" s="319"/>
    </row>
    <row r="34" spans="1:8" s="155" customFormat="1" ht="12.75" customHeight="1" x14ac:dyDescent="0.25">
      <c r="A34" s="154"/>
      <c r="B34" s="318" t="s">
        <v>10</v>
      </c>
      <c r="C34" s="155" t="s">
        <v>1026</v>
      </c>
      <c r="D34" s="156"/>
      <c r="E34" s="156"/>
      <c r="F34" s="156"/>
      <c r="G34" s="219"/>
      <c r="H34" s="319"/>
    </row>
    <row r="35" spans="1:8" s="155" customFormat="1" ht="12.75" customHeight="1" x14ac:dyDescent="0.25">
      <c r="A35" s="154"/>
      <c r="B35" s="318" t="s">
        <v>10</v>
      </c>
      <c r="C35" s="155" t="s">
        <v>1028</v>
      </c>
      <c r="D35" s="156"/>
      <c r="E35" s="156"/>
      <c r="F35" s="156"/>
      <c r="G35" s="219"/>
      <c r="H35" s="319"/>
    </row>
    <row r="36" spans="1:8" s="155" customFormat="1" ht="12.75" customHeight="1" x14ac:dyDescent="0.25">
      <c r="A36" s="154"/>
      <c r="B36" s="318" t="s">
        <v>10</v>
      </c>
      <c r="C36" s="155" t="s">
        <v>781</v>
      </c>
      <c r="D36" s="156"/>
      <c r="E36" s="156"/>
      <c r="F36" s="156"/>
      <c r="G36" s="219"/>
      <c r="H36" s="319"/>
    </row>
    <row r="37" spans="1:8" s="155" customFormat="1" ht="12.75" customHeight="1" x14ac:dyDescent="0.25">
      <c r="A37" s="154"/>
      <c r="B37" s="318" t="s">
        <v>10</v>
      </c>
      <c r="C37" s="155" t="s">
        <v>1029</v>
      </c>
      <c r="D37" s="156"/>
      <c r="E37" s="156"/>
      <c r="F37" s="156"/>
      <c r="G37" s="219"/>
      <c r="H37" s="319"/>
    </row>
    <row r="38" spans="1:8" s="155" customFormat="1" ht="12.75" customHeight="1" x14ac:dyDescent="0.25">
      <c r="A38" s="154"/>
      <c r="B38" s="318" t="s">
        <v>10</v>
      </c>
      <c r="C38" s="155" t="s">
        <v>782</v>
      </c>
      <c r="D38" s="156"/>
      <c r="E38" s="156"/>
      <c r="F38" s="156"/>
      <c r="G38" s="219"/>
      <c r="H38" s="319"/>
    </row>
    <row r="39" spans="1:8" s="155" customFormat="1" ht="12.75" customHeight="1" x14ac:dyDescent="0.25">
      <c r="A39" s="154"/>
      <c r="B39" s="318" t="s">
        <v>10</v>
      </c>
      <c r="C39" s="155" t="s">
        <v>783</v>
      </c>
      <c r="D39" s="156"/>
      <c r="E39" s="156"/>
      <c r="F39" s="156"/>
      <c r="G39" s="219"/>
      <c r="H39" s="319"/>
    </row>
    <row r="40" spans="1:8" s="155" customFormat="1" ht="12.75" customHeight="1" x14ac:dyDescent="0.25">
      <c r="A40" s="154"/>
      <c r="B40" s="318" t="s">
        <v>10</v>
      </c>
      <c r="C40" s="155" t="s">
        <v>784</v>
      </c>
      <c r="D40" s="156"/>
      <c r="E40" s="156"/>
      <c r="F40" s="156"/>
      <c r="G40" s="219"/>
      <c r="H40" s="319"/>
    </row>
    <row r="41" spans="1:8" s="155" customFormat="1" ht="12.75" customHeight="1" x14ac:dyDescent="0.25">
      <c r="A41" s="154"/>
      <c r="B41" s="318" t="s">
        <v>10</v>
      </c>
      <c r="C41" s="155" t="s">
        <v>785</v>
      </c>
      <c r="D41" s="156"/>
      <c r="E41" s="156"/>
      <c r="F41" s="156"/>
      <c r="G41" s="219"/>
      <c r="H41" s="319"/>
    </row>
    <row r="42" spans="1:8" s="155" customFormat="1" ht="12.75" customHeight="1" x14ac:dyDescent="0.25">
      <c r="A42" s="154"/>
      <c r="B42" s="318" t="s">
        <v>10</v>
      </c>
      <c r="C42" s="155" t="s">
        <v>786</v>
      </c>
      <c r="D42" s="156"/>
      <c r="E42" s="156"/>
      <c r="F42" s="156"/>
      <c r="G42" s="219"/>
      <c r="H42" s="319"/>
    </row>
    <row r="43" spans="1:8" s="155" customFormat="1" ht="14.25" x14ac:dyDescent="0.25">
      <c r="A43" s="154"/>
      <c r="B43" s="318" t="s">
        <v>10</v>
      </c>
      <c r="C43" s="155" t="s">
        <v>787</v>
      </c>
      <c r="D43" s="156"/>
      <c r="E43" s="156"/>
      <c r="F43" s="156"/>
      <c r="G43" s="219"/>
      <c r="H43" s="319"/>
    </row>
    <row r="44" spans="1:8" s="155" customFormat="1" ht="14.25" x14ac:dyDescent="0.25">
      <c r="A44" s="154"/>
      <c r="B44" s="318" t="s">
        <v>10</v>
      </c>
      <c r="C44" s="155" t="s">
        <v>1030</v>
      </c>
      <c r="D44" s="156"/>
      <c r="E44" s="156"/>
      <c r="F44" s="156"/>
      <c r="G44" s="219"/>
      <c r="H44" s="319"/>
    </row>
    <row r="45" spans="1:8" s="155" customFormat="1" ht="14.25" x14ac:dyDescent="0.25">
      <c r="A45" s="154"/>
      <c r="B45" s="318" t="s">
        <v>10</v>
      </c>
      <c r="C45" s="155" t="s">
        <v>788</v>
      </c>
      <c r="D45" s="156"/>
      <c r="E45" s="156"/>
      <c r="F45" s="156"/>
      <c r="G45" s="219"/>
      <c r="H45" s="319"/>
    </row>
    <row r="46" spans="1:8" s="155" customFormat="1" ht="14.25" x14ac:dyDescent="0.25">
      <c r="A46" s="154"/>
      <c r="B46" s="318" t="s">
        <v>10</v>
      </c>
      <c r="C46" s="155" t="s">
        <v>789</v>
      </c>
      <c r="D46" s="156"/>
      <c r="E46" s="156"/>
      <c r="F46" s="156"/>
      <c r="G46" s="219"/>
      <c r="H46" s="319"/>
    </row>
    <row r="47" spans="1:8" s="155" customFormat="1" ht="14.25" x14ac:dyDescent="0.25">
      <c r="A47" s="154"/>
      <c r="B47" s="318" t="s">
        <v>10</v>
      </c>
      <c r="C47" s="155" t="s">
        <v>1036</v>
      </c>
      <c r="D47" s="156"/>
      <c r="E47" s="156"/>
      <c r="F47" s="156"/>
      <c r="G47" s="219"/>
      <c r="H47" s="319"/>
    </row>
    <row r="48" spans="1:8" s="155" customFormat="1" ht="14.25" x14ac:dyDescent="0.25">
      <c r="A48" s="154"/>
      <c r="B48" s="318" t="s">
        <v>10</v>
      </c>
      <c r="C48" s="155" t="s">
        <v>643</v>
      </c>
      <c r="D48" s="156"/>
      <c r="E48" s="156"/>
      <c r="F48" s="156"/>
      <c r="G48" s="219"/>
      <c r="H48" s="319"/>
    </row>
    <row r="49" spans="1:8" s="155" customFormat="1" ht="14.25" x14ac:dyDescent="0.25">
      <c r="A49" s="154"/>
      <c r="B49" s="318" t="s">
        <v>10</v>
      </c>
      <c r="C49" s="155" t="s">
        <v>1031</v>
      </c>
      <c r="E49" s="156"/>
      <c r="F49" s="156"/>
      <c r="G49" s="219"/>
      <c r="H49" s="319"/>
    </row>
    <row r="50" spans="1:8" s="155" customFormat="1" ht="14.25" x14ac:dyDescent="0.25">
      <c r="A50" s="154"/>
      <c r="B50" s="318" t="s">
        <v>10</v>
      </c>
      <c r="C50" s="155" t="s">
        <v>790</v>
      </c>
      <c r="D50" s="156"/>
      <c r="E50" s="156"/>
      <c r="F50" s="156"/>
      <c r="G50" s="219"/>
      <c r="H50" s="319"/>
    </row>
    <row r="51" spans="1:8" s="155" customFormat="1" ht="14.25" x14ac:dyDescent="0.25">
      <c r="A51" s="154"/>
      <c r="B51" s="318" t="s">
        <v>10</v>
      </c>
      <c r="C51" s="155" t="s">
        <v>791</v>
      </c>
      <c r="D51" s="156"/>
      <c r="E51" s="156"/>
      <c r="F51" s="156"/>
      <c r="G51" s="219"/>
      <c r="H51" s="319"/>
    </row>
    <row r="52" spans="1:8" s="155" customFormat="1" ht="14.25" x14ac:dyDescent="0.25">
      <c r="A52" s="154"/>
      <c r="B52" s="318"/>
      <c r="D52" s="156"/>
      <c r="E52" s="156"/>
      <c r="F52" s="156"/>
      <c r="G52" s="219"/>
      <c r="H52" s="319"/>
    </row>
    <row r="53" spans="1:8" s="155" customFormat="1" ht="14.25" x14ac:dyDescent="0.25">
      <c r="A53" s="188"/>
      <c r="B53" s="354"/>
      <c r="C53" s="190"/>
      <c r="D53" s="190"/>
      <c r="E53" s="190"/>
      <c r="F53" s="190"/>
      <c r="G53" s="370"/>
      <c r="H53" s="371"/>
    </row>
    <row r="54" spans="1:8" s="155" customFormat="1" ht="14.25" x14ac:dyDescent="0.25">
      <c r="A54" s="154"/>
      <c r="B54" s="318"/>
      <c r="D54" s="156"/>
      <c r="E54" s="156"/>
      <c r="F54" s="156"/>
      <c r="G54" s="219"/>
      <c r="H54" s="319"/>
    </row>
    <row r="55" spans="1:8" s="155" customFormat="1" ht="14.25" x14ac:dyDescent="0.25">
      <c r="A55" s="154"/>
      <c r="B55" s="318" t="s">
        <v>10</v>
      </c>
      <c r="C55" s="155" t="s">
        <v>792</v>
      </c>
      <c r="D55" s="156"/>
      <c r="E55" s="156"/>
      <c r="F55" s="156"/>
      <c r="G55" s="219"/>
      <c r="H55" s="319"/>
    </row>
    <row r="56" spans="1:8" s="155" customFormat="1" ht="14.25" x14ac:dyDescent="0.25">
      <c r="A56" s="154"/>
      <c r="B56" s="318" t="s">
        <v>10</v>
      </c>
      <c r="C56" s="155" t="s">
        <v>793</v>
      </c>
      <c r="D56" s="156"/>
      <c r="E56" s="156"/>
      <c r="F56" s="156"/>
      <c r="G56" s="219"/>
      <c r="H56" s="319"/>
    </row>
    <row r="57" spans="1:8" s="155" customFormat="1" ht="14.25" x14ac:dyDescent="0.25">
      <c r="A57" s="154"/>
      <c r="B57" s="318" t="s">
        <v>10</v>
      </c>
      <c r="C57" s="155" t="s">
        <v>794</v>
      </c>
      <c r="D57" s="156"/>
      <c r="E57" s="156"/>
      <c r="F57" s="156"/>
      <c r="G57" s="219"/>
      <c r="H57" s="319"/>
    </row>
    <row r="58" spans="1:8" s="155" customFormat="1" ht="14.25" x14ac:dyDescent="0.25">
      <c r="A58" s="154"/>
      <c r="B58" s="318" t="s">
        <v>10</v>
      </c>
      <c r="C58" s="155" t="s">
        <v>644</v>
      </c>
      <c r="D58" s="156"/>
      <c r="E58" s="156"/>
      <c r="F58" s="156"/>
      <c r="G58" s="219"/>
      <c r="H58" s="319"/>
    </row>
    <row r="59" spans="1:8" s="155" customFormat="1" ht="14.25" x14ac:dyDescent="0.25">
      <c r="A59" s="154"/>
      <c r="B59" s="318" t="s">
        <v>10</v>
      </c>
      <c r="C59" s="155" t="s">
        <v>655</v>
      </c>
      <c r="D59" s="156"/>
      <c r="E59" s="156"/>
      <c r="F59" s="156"/>
      <c r="G59" s="219"/>
      <c r="H59" s="319"/>
    </row>
    <row r="60" spans="1:8" s="155" customFormat="1" ht="14.25" x14ac:dyDescent="0.25">
      <c r="A60" s="154"/>
      <c r="B60" s="318" t="s">
        <v>10</v>
      </c>
      <c r="C60" s="155" t="s">
        <v>656</v>
      </c>
      <c r="D60" s="156"/>
      <c r="E60" s="156"/>
      <c r="F60" s="156"/>
      <c r="G60" s="219"/>
      <c r="H60" s="319"/>
    </row>
    <row r="61" spans="1:8" s="155" customFormat="1" ht="14.25" x14ac:dyDescent="0.25">
      <c r="A61" s="154"/>
      <c r="B61" s="318" t="s">
        <v>10</v>
      </c>
      <c r="C61" s="155" t="s">
        <v>795</v>
      </c>
      <c r="D61" s="156"/>
      <c r="E61" s="156"/>
      <c r="F61" s="156"/>
      <c r="G61" s="219"/>
      <c r="H61" s="319"/>
    </row>
    <row r="62" spans="1:8" s="155" customFormat="1" ht="14.25" x14ac:dyDescent="0.25">
      <c r="A62" s="154"/>
      <c r="B62" s="318" t="s">
        <v>10</v>
      </c>
      <c r="C62" s="155" t="s">
        <v>645</v>
      </c>
      <c r="D62" s="156"/>
      <c r="E62" s="156"/>
      <c r="F62" s="156"/>
      <c r="G62" s="219"/>
      <c r="H62" s="319"/>
    </row>
    <row r="63" spans="1:8" s="155" customFormat="1" ht="14.25" x14ac:dyDescent="0.25">
      <c r="A63" s="154"/>
      <c r="B63" s="318" t="s">
        <v>10</v>
      </c>
      <c r="C63" s="155" t="s">
        <v>657</v>
      </c>
      <c r="D63" s="156"/>
      <c r="E63" s="156"/>
      <c r="F63" s="156"/>
      <c r="G63" s="219"/>
      <c r="H63" s="319"/>
    </row>
    <row r="64" spans="1:8" s="155" customFormat="1" ht="14.25" x14ac:dyDescent="0.25">
      <c r="A64" s="154"/>
      <c r="B64" s="318" t="s">
        <v>10</v>
      </c>
      <c r="C64" s="155" t="s">
        <v>658</v>
      </c>
      <c r="D64" s="156"/>
      <c r="E64" s="156"/>
      <c r="F64" s="156"/>
      <c r="G64" s="219"/>
      <c r="H64" s="319"/>
    </row>
    <row r="65" spans="1:8" s="155" customFormat="1" ht="14.25" x14ac:dyDescent="0.25">
      <c r="A65" s="154"/>
      <c r="B65" s="318"/>
      <c r="D65" s="156"/>
      <c r="E65" s="156"/>
      <c r="F65" s="156"/>
      <c r="G65" s="219"/>
      <c r="H65" s="319"/>
    </row>
    <row r="66" spans="1:8" s="155" customFormat="1" ht="14.25" x14ac:dyDescent="0.25">
      <c r="A66" s="154"/>
      <c r="B66" s="321"/>
      <c r="D66" s="156"/>
      <c r="E66" s="156"/>
      <c r="F66" s="156"/>
      <c r="G66" s="219"/>
      <c r="H66" s="319"/>
    </row>
    <row r="67" spans="1:8" s="155" customFormat="1" ht="14.25" x14ac:dyDescent="0.25">
      <c r="A67" s="154"/>
      <c r="B67" s="321"/>
      <c r="D67" s="156"/>
      <c r="E67" s="156"/>
      <c r="F67" s="156"/>
      <c r="G67" s="219"/>
      <c r="H67" s="319"/>
    </row>
    <row r="68" spans="1:8" s="155" customFormat="1" ht="14.25" x14ac:dyDescent="0.25">
      <c r="A68" s="154"/>
      <c r="B68" s="321"/>
      <c r="D68" s="156"/>
      <c r="E68" s="156"/>
      <c r="F68" s="156"/>
      <c r="G68" s="219"/>
      <c r="H68" s="319"/>
    </row>
    <row r="69" spans="1:8" s="155" customFormat="1" ht="14.25" x14ac:dyDescent="0.25">
      <c r="A69" s="154"/>
      <c r="B69" s="321"/>
      <c r="D69" s="156"/>
      <c r="E69" s="156"/>
      <c r="F69" s="156"/>
      <c r="G69" s="219"/>
      <c r="H69" s="319"/>
    </row>
    <row r="70" spans="1:8" s="155" customFormat="1" ht="14.25" x14ac:dyDescent="0.25">
      <c r="A70" s="154"/>
      <c r="B70" s="321"/>
      <c r="D70" s="156"/>
      <c r="E70" s="156"/>
      <c r="F70" s="156"/>
      <c r="G70" s="219"/>
      <c r="H70" s="319"/>
    </row>
    <row r="71" spans="1:8" s="155" customFormat="1" ht="14.25" x14ac:dyDescent="0.25">
      <c r="A71" s="154"/>
      <c r="B71" s="321"/>
      <c r="D71" s="156"/>
      <c r="E71" s="156"/>
      <c r="F71" s="156"/>
      <c r="G71" s="219"/>
      <c r="H71" s="319"/>
    </row>
    <row r="72" spans="1:8" s="155" customFormat="1" ht="14.25" x14ac:dyDescent="0.25">
      <c r="A72" s="154"/>
      <c r="B72" s="321"/>
      <c r="D72" s="156"/>
      <c r="E72" s="156"/>
      <c r="F72" s="156"/>
      <c r="G72" s="219"/>
      <c r="H72" s="319"/>
    </row>
    <row r="73" spans="1:8" s="155" customFormat="1" ht="14.25" x14ac:dyDescent="0.25">
      <c r="A73" s="154"/>
      <c r="B73" s="321"/>
      <c r="D73" s="156"/>
      <c r="E73" s="156"/>
      <c r="F73" s="156"/>
      <c r="G73" s="219"/>
      <c r="H73" s="319"/>
    </row>
    <row r="74" spans="1:8" s="155" customFormat="1" ht="14.25" x14ac:dyDescent="0.25">
      <c r="A74" s="154"/>
      <c r="B74" s="321"/>
      <c r="D74" s="156"/>
      <c r="E74" s="156"/>
      <c r="F74" s="156"/>
      <c r="G74" s="219"/>
      <c r="H74" s="319"/>
    </row>
    <row r="75" spans="1:8" s="155" customFormat="1" ht="14.25" x14ac:dyDescent="0.25">
      <c r="A75" s="154"/>
      <c r="B75" s="321"/>
      <c r="D75" s="156"/>
      <c r="E75" s="156"/>
      <c r="F75" s="156"/>
      <c r="G75" s="219"/>
      <c r="H75" s="319"/>
    </row>
    <row r="76" spans="1:8" s="155" customFormat="1" ht="14.25" x14ac:dyDescent="0.25">
      <c r="A76" s="154"/>
      <c r="B76" s="321"/>
      <c r="D76" s="156"/>
      <c r="E76" s="156"/>
      <c r="F76" s="156"/>
      <c r="G76" s="219"/>
      <c r="H76" s="319"/>
    </row>
    <row r="77" spans="1:8" s="155" customFormat="1" ht="14.25" x14ac:dyDescent="0.25">
      <c r="A77" s="154"/>
      <c r="B77" s="321"/>
      <c r="D77" s="156"/>
      <c r="E77" s="156"/>
      <c r="F77" s="156"/>
      <c r="G77" s="219"/>
      <c r="H77" s="319"/>
    </row>
    <row r="78" spans="1:8" s="155" customFormat="1" ht="14.25" x14ac:dyDescent="0.25">
      <c r="A78" s="154"/>
      <c r="B78" s="321"/>
      <c r="D78" s="156"/>
      <c r="E78" s="156"/>
      <c r="F78" s="156"/>
      <c r="G78" s="219"/>
      <c r="H78" s="319"/>
    </row>
    <row r="79" spans="1:8" s="155" customFormat="1" ht="14.25" x14ac:dyDescent="0.25">
      <c r="A79" s="154"/>
      <c r="B79" s="321"/>
      <c r="D79" s="156"/>
      <c r="E79" s="156"/>
      <c r="F79" s="156"/>
      <c r="G79" s="219"/>
      <c r="H79" s="319"/>
    </row>
    <row r="80" spans="1:8" s="155" customFormat="1" ht="14.25" x14ac:dyDescent="0.25">
      <c r="A80" s="154"/>
      <c r="B80" s="321"/>
      <c r="D80" s="156"/>
      <c r="E80" s="156"/>
      <c r="F80" s="156"/>
      <c r="G80" s="219"/>
      <c r="H80" s="319"/>
    </row>
    <row r="81" spans="1:8" s="155" customFormat="1" ht="14.25" x14ac:dyDescent="0.25">
      <c r="A81" s="154"/>
      <c r="B81" s="321"/>
      <c r="D81" s="156"/>
      <c r="E81" s="156"/>
      <c r="F81" s="156"/>
      <c r="G81" s="219"/>
      <c r="H81" s="319"/>
    </row>
    <row r="82" spans="1:8" s="155" customFormat="1" ht="14.25" x14ac:dyDescent="0.25">
      <c r="A82" s="154"/>
      <c r="B82" s="321"/>
      <c r="D82" s="156"/>
      <c r="E82" s="156"/>
      <c r="F82" s="156"/>
      <c r="G82" s="219"/>
      <c r="H82" s="319"/>
    </row>
    <row r="83" spans="1:8" s="155" customFormat="1" ht="14.25" x14ac:dyDescent="0.25">
      <c r="A83" s="154"/>
      <c r="B83" s="321"/>
      <c r="D83" s="156"/>
      <c r="E83" s="156"/>
      <c r="F83" s="156"/>
      <c r="G83" s="219"/>
      <c r="H83" s="319"/>
    </row>
    <row r="84" spans="1:8" s="155" customFormat="1" ht="14.25" x14ac:dyDescent="0.25">
      <c r="A84" s="154"/>
      <c r="B84" s="321"/>
      <c r="D84" s="156"/>
      <c r="E84" s="156"/>
      <c r="F84" s="156"/>
      <c r="G84" s="219"/>
      <c r="H84" s="319"/>
    </row>
    <row r="85" spans="1:8" s="155" customFormat="1" ht="14.25" x14ac:dyDescent="0.25">
      <c r="A85" s="154"/>
      <c r="B85" s="321"/>
      <c r="D85" s="156"/>
      <c r="E85" s="156"/>
      <c r="F85" s="156"/>
      <c r="G85" s="219"/>
      <c r="H85" s="319"/>
    </row>
    <row r="86" spans="1:8" s="155" customFormat="1" ht="14.25" x14ac:dyDescent="0.25">
      <c r="A86" s="154"/>
      <c r="B86" s="321"/>
      <c r="D86" s="156"/>
      <c r="E86" s="156"/>
      <c r="F86" s="156"/>
      <c r="G86" s="219"/>
      <c r="H86" s="319"/>
    </row>
    <row r="87" spans="1:8" s="155" customFormat="1" ht="14.25" x14ac:dyDescent="0.25">
      <c r="A87" s="154"/>
      <c r="B87" s="321"/>
      <c r="D87" s="156"/>
      <c r="E87" s="156"/>
      <c r="F87" s="156"/>
      <c r="G87" s="219"/>
      <c r="H87" s="319"/>
    </row>
    <row r="88" spans="1:8" s="155" customFormat="1" ht="14.25" x14ac:dyDescent="0.25">
      <c r="A88" s="154"/>
      <c r="B88" s="321"/>
      <c r="D88" s="156"/>
      <c r="E88" s="156"/>
      <c r="F88" s="156"/>
      <c r="G88" s="219"/>
      <c r="H88" s="319"/>
    </row>
    <row r="89" spans="1:8" s="155" customFormat="1" ht="14.25" x14ac:dyDescent="0.25">
      <c r="A89" s="154"/>
      <c r="B89" s="321"/>
      <c r="D89" s="156"/>
      <c r="E89" s="156"/>
      <c r="F89" s="156"/>
      <c r="G89" s="219"/>
      <c r="H89" s="319"/>
    </row>
    <row r="90" spans="1:8" s="155" customFormat="1" ht="14.25" x14ac:dyDescent="0.25">
      <c r="A90" s="154"/>
      <c r="B90" s="321"/>
      <c r="D90" s="156"/>
      <c r="E90" s="156"/>
      <c r="F90" s="156"/>
      <c r="G90" s="219"/>
      <c r="H90" s="319"/>
    </row>
    <row r="91" spans="1:8" s="155" customFormat="1" ht="14.25" x14ac:dyDescent="0.25">
      <c r="A91" s="154"/>
      <c r="B91" s="321"/>
      <c r="D91" s="156"/>
      <c r="E91" s="156"/>
      <c r="F91" s="156"/>
      <c r="G91" s="219"/>
      <c r="H91" s="319"/>
    </row>
    <row r="92" spans="1:8" s="155" customFormat="1" ht="14.25" x14ac:dyDescent="0.25">
      <c r="A92" s="154"/>
      <c r="B92" s="321"/>
      <c r="D92" s="156"/>
      <c r="E92" s="156"/>
      <c r="F92" s="156"/>
      <c r="G92" s="219"/>
      <c r="H92" s="319"/>
    </row>
    <row r="93" spans="1:8" s="155" customFormat="1" ht="14.25" x14ac:dyDescent="0.25">
      <c r="A93" s="154"/>
      <c r="D93" s="156"/>
      <c r="E93" s="156"/>
      <c r="F93" s="156"/>
      <c r="G93" s="219"/>
      <c r="H93" s="319"/>
    </row>
    <row r="94" spans="1:8" s="155" customFormat="1" ht="14.25" x14ac:dyDescent="0.25">
      <c r="A94" s="154"/>
      <c r="D94" s="156"/>
      <c r="E94" s="156"/>
      <c r="F94" s="156"/>
      <c r="G94" s="219"/>
      <c r="H94" s="319"/>
    </row>
    <row r="95" spans="1:8" s="284" customFormat="1" ht="14.25" x14ac:dyDescent="0.2">
      <c r="A95" s="289"/>
      <c r="D95" s="287"/>
      <c r="E95" s="287"/>
      <c r="F95" s="287"/>
      <c r="G95" s="219"/>
      <c r="H95" s="174"/>
    </row>
    <row r="96" spans="1:8" s="181" customFormat="1" ht="28.5" customHeight="1" x14ac:dyDescent="0.2">
      <c r="A96" s="179"/>
      <c r="B96" s="179"/>
      <c r="C96" s="179"/>
      <c r="D96" s="179"/>
      <c r="E96" s="179"/>
      <c r="F96" s="180"/>
      <c r="G96" s="180" t="s">
        <v>299</v>
      </c>
      <c r="H96" s="180">
        <f>SUM(H6:H95)</f>
        <v>0</v>
      </c>
    </row>
    <row r="97" spans="7:7" s="284" customFormat="1" x14ac:dyDescent="0.2">
      <c r="G97" s="308"/>
    </row>
    <row r="98" spans="7:7" s="284" customFormat="1" x14ac:dyDescent="0.2">
      <c r="G98" s="308"/>
    </row>
    <row r="99" spans="7:7" s="284" customFormat="1" x14ac:dyDescent="0.2">
      <c r="G99" s="308"/>
    </row>
    <row r="100" spans="7:7" s="284" customFormat="1" x14ac:dyDescent="0.2">
      <c r="G100" s="308"/>
    </row>
    <row r="101" spans="7:7" s="284" customFormat="1" x14ac:dyDescent="0.2">
      <c r="G101" s="308"/>
    </row>
    <row r="102" spans="7:7" s="284" customFormat="1" x14ac:dyDescent="0.2">
      <c r="G102" s="308"/>
    </row>
    <row r="103" spans="7:7" s="284" customFormat="1" x14ac:dyDescent="0.2">
      <c r="G103" s="308"/>
    </row>
    <row r="104" spans="7:7" s="284" customFormat="1" x14ac:dyDescent="0.2">
      <c r="G104" s="308"/>
    </row>
    <row r="105" spans="7:7" s="284" customFormat="1" x14ac:dyDescent="0.2">
      <c r="G105" s="308"/>
    </row>
    <row r="106" spans="7:7" s="284" customFormat="1" x14ac:dyDescent="0.2">
      <c r="G106" s="308"/>
    </row>
    <row r="107" spans="7:7" s="284" customFormat="1" x14ac:dyDescent="0.2">
      <c r="G107" s="308"/>
    </row>
    <row r="108" spans="7:7" s="284" customFormat="1" x14ac:dyDescent="0.2">
      <c r="G108" s="308"/>
    </row>
    <row r="109" spans="7:7" s="284" customFormat="1" x14ac:dyDescent="0.2">
      <c r="G109" s="308"/>
    </row>
    <row r="110" spans="7:7" s="284" customFormat="1" x14ac:dyDescent="0.2">
      <c r="G110" s="308"/>
    </row>
    <row r="111" spans="7:7" s="284" customFormat="1" x14ac:dyDescent="0.2">
      <c r="G111" s="308"/>
    </row>
    <row r="112" spans="7:7" s="284" customFormat="1" x14ac:dyDescent="0.2">
      <c r="G112" s="308"/>
    </row>
    <row r="113" spans="7:7" s="284" customFormat="1" x14ac:dyDescent="0.2">
      <c r="G113" s="308"/>
    </row>
    <row r="114" spans="7:7" s="284" customFormat="1" x14ac:dyDescent="0.2">
      <c r="G114" s="308"/>
    </row>
    <row r="115" spans="7:7" s="284" customFormat="1" x14ac:dyDescent="0.2">
      <c r="G115" s="308"/>
    </row>
    <row r="116" spans="7:7" s="284" customFormat="1" x14ac:dyDescent="0.2">
      <c r="G116" s="308"/>
    </row>
    <row r="117" spans="7:7" s="284" customFormat="1" x14ac:dyDescent="0.2">
      <c r="G117" s="308"/>
    </row>
    <row r="118" spans="7:7" s="284" customFormat="1" x14ac:dyDescent="0.2">
      <c r="G118" s="308"/>
    </row>
    <row r="119" spans="7:7" s="284" customFormat="1" x14ac:dyDescent="0.2">
      <c r="G119" s="308"/>
    </row>
    <row r="120" spans="7:7" s="284" customFormat="1" x14ac:dyDescent="0.2">
      <c r="G120" s="308"/>
    </row>
    <row r="121" spans="7:7" s="284" customFormat="1" x14ac:dyDescent="0.2">
      <c r="G121" s="308"/>
    </row>
    <row r="122" spans="7:7" s="284" customFormat="1" x14ac:dyDescent="0.2">
      <c r="G122" s="308"/>
    </row>
    <row r="123" spans="7:7" s="284" customFormat="1" x14ac:dyDescent="0.2">
      <c r="G123" s="308"/>
    </row>
    <row r="124" spans="7:7" s="284" customFormat="1" x14ac:dyDescent="0.2">
      <c r="G124" s="308"/>
    </row>
    <row r="125" spans="7:7" s="284" customFormat="1" x14ac:dyDescent="0.2">
      <c r="G125" s="308"/>
    </row>
    <row r="126" spans="7:7" s="284" customFormat="1" x14ac:dyDescent="0.2">
      <c r="G126" s="308"/>
    </row>
    <row r="127" spans="7:7" s="284" customFormat="1" x14ac:dyDescent="0.2">
      <c r="G127" s="308"/>
    </row>
    <row r="128" spans="7:7" s="284" customFormat="1" x14ac:dyDescent="0.2">
      <c r="G128" s="308"/>
    </row>
    <row r="129" spans="7:7" s="284" customFormat="1" x14ac:dyDescent="0.2">
      <c r="G129" s="308"/>
    </row>
    <row r="130" spans="7:7" s="284" customFormat="1" x14ac:dyDescent="0.2">
      <c r="G130" s="308"/>
    </row>
    <row r="131" spans="7:7" s="284" customFormat="1" x14ac:dyDescent="0.2">
      <c r="G131" s="308"/>
    </row>
    <row r="132" spans="7:7" s="284" customFormat="1" x14ac:dyDescent="0.2">
      <c r="G132" s="308"/>
    </row>
    <row r="133" spans="7:7" s="284" customFormat="1" x14ac:dyDescent="0.2">
      <c r="G133" s="308"/>
    </row>
    <row r="134" spans="7:7" s="284" customFormat="1" x14ac:dyDescent="0.2">
      <c r="G134" s="308"/>
    </row>
    <row r="135" spans="7:7" s="284" customFormat="1" x14ac:dyDescent="0.2">
      <c r="G135" s="308"/>
    </row>
    <row r="136" spans="7:7" s="284" customFormat="1" x14ac:dyDescent="0.2">
      <c r="G136" s="308"/>
    </row>
    <row r="137" spans="7:7" s="284" customFormat="1" x14ac:dyDescent="0.2">
      <c r="G137" s="308"/>
    </row>
    <row r="138" spans="7:7" s="284" customFormat="1" x14ac:dyDescent="0.2">
      <c r="G138" s="308"/>
    </row>
    <row r="139" spans="7:7" s="284" customFormat="1" x14ac:dyDescent="0.2">
      <c r="G139" s="308"/>
    </row>
    <row r="140" spans="7:7" s="284" customFormat="1" x14ac:dyDescent="0.2">
      <c r="G140" s="308"/>
    </row>
    <row r="141" spans="7:7" s="284" customFormat="1" x14ac:dyDescent="0.2">
      <c r="G141" s="308"/>
    </row>
    <row r="142" spans="7:7" s="284" customFormat="1" x14ac:dyDescent="0.2">
      <c r="G142" s="308"/>
    </row>
    <row r="143" spans="7:7" s="284" customFormat="1" x14ac:dyDescent="0.2">
      <c r="G143" s="308"/>
    </row>
    <row r="144" spans="7:7" s="284" customFormat="1" x14ac:dyDescent="0.2">
      <c r="G144" s="308"/>
    </row>
    <row r="145" spans="7:7" s="284" customFormat="1" x14ac:dyDescent="0.2">
      <c r="G145" s="308"/>
    </row>
    <row r="146" spans="7:7" s="284" customFormat="1" x14ac:dyDescent="0.2">
      <c r="G146" s="308"/>
    </row>
    <row r="147" spans="7:7" s="284" customFormat="1" x14ac:dyDescent="0.2">
      <c r="G147" s="308"/>
    </row>
    <row r="148" spans="7:7" s="284" customFormat="1" x14ac:dyDescent="0.2">
      <c r="G148" s="308"/>
    </row>
    <row r="149" spans="7:7" s="284" customFormat="1" x14ac:dyDescent="0.2">
      <c r="G149" s="308"/>
    </row>
    <row r="150" spans="7:7" s="284" customFormat="1" x14ac:dyDescent="0.2">
      <c r="G150" s="308"/>
    </row>
  </sheetData>
  <pageMargins left="0.59055118110236227" right="0.59055118110236227" top="0.51181102362204722" bottom="0.43307086614173229" header="0.39370078740157483" footer="0.19685039370078741"/>
  <pageSetup paperSize="9" fitToHeight="0" orientation="portrait" useFirstPageNumber="1" r:id="rId1"/>
  <headerFooter>
    <oddHeader>&amp;R&amp;G</oddHeader>
    <oddFooter>&amp;C&amp;"Arial,Regular"&amp;9 &amp;K03+0003.1/&amp;P</oddFooter>
  </headerFooter>
  <rowBreaks count="1" manualBreakCount="1">
    <brk id="53" max="16383" man="1"/>
  </row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01D9-EA35-4240-B0B0-DC4D5CC19FEE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Content!A66</f>
        <v>4. MAIN SUMMARY</v>
      </c>
      <c r="E2" s="598" t="str">
        <f>Content!A66</f>
        <v>4. MAIN SUMMARY</v>
      </c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46"/>
  <sheetViews>
    <sheetView workbookViewId="0">
      <selection activeCell="E50" sqref="E50"/>
    </sheetView>
  </sheetViews>
  <sheetFormatPr defaultColWidth="9.140625" defaultRowHeight="12.75" x14ac:dyDescent="0.2"/>
  <cols>
    <col min="1" max="1" width="7.7109375" style="18" customWidth="1"/>
    <col min="2" max="2" width="3.7109375" style="18" customWidth="1"/>
    <col min="3" max="3" width="41.42578125" style="18" customWidth="1"/>
    <col min="4" max="4" width="8.85546875" style="18" customWidth="1"/>
    <col min="5" max="5" width="7.7109375" style="18" customWidth="1"/>
    <col min="6" max="6" width="10.85546875" style="20" customWidth="1"/>
    <col min="7" max="7" width="13.85546875" style="18" customWidth="1"/>
    <col min="8" max="8" width="1.7109375" style="18" customWidth="1"/>
    <col min="9" max="9" width="7.7109375" style="18" customWidth="1"/>
    <col min="10" max="10" width="1.7109375" style="18" customWidth="1"/>
    <col min="11" max="11" width="6.7109375" style="18" customWidth="1"/>
    <col min="12" max="12" width="1.7109375" style="18" customWidth="1"/>
    <col min="13" max="13" width="13.7109375" style="18" customWidth="1"/>
    <col min="14" max="15" width="1.7109375" style="18" customWidth="1"/>
    <col min="16" max="16384" width="9.140625" style="18"/>
  </cols>
  <sheetData>
    <row r="1" spans="1:15" s="148" customFormat="1" ht="21" customHeight="1" x14ac:dyDescent="0.2">
      <c r="A1" s="484" t="str">
        <f>Setup!E5</f>
        <v>1ST STAGE TENDER DOCUMENT</v>
      </c>
      <c r="B1" s="484"/>
      <c r="C1" s="484"/>
    </row>
    <row r="2" spans="1:15" s="149" customFormat="1" ht="21" customHeight="1" x14ac:dyDescent="0.2">
      <c r="A2" s="485" t="str">
        <f>Setup!E6</f>
        <v>New Sports and Community Pavilion, Edmonds Park, Didcot</v>
      </c>
      <c r="B2" s="485"/>
      <c r="C2" s="485"/>
    </row>
    <row r="3" spans="1:15" s="149" customFormat="1" ht="21" customHeight="1" x14ac:dyDescent="0.2">
      <c r="A3" s="485"/>
      <c r="B3" s="485"/>
      <c r="C3" s="485"/>
    </row>
    <row r="4" spans="1:15" s="148" customFormat="1" ht="21" customHeight="1" x14ac:dyDescent="0.2">
      <c r="A4" s="484" t="s">
        <v>744</v>
      </c>
      <c r="B4" s="484"/>
      <c r="C4" s="484"/>
    </row>
    <row r="5" spans="1:15" s="151" customFormat="1" ht="25.5" customHeight="1" x14ac:dyDescent="0.2">
      <c r="A5" s="496"/>
      <c r="B5" s="493"/>
      <c r="C5" s="493"/>
      <c r="G5" s="152"/>
      <c r="I5" s="153"/>
      <c r="J5" s="599"/>
      <c r="K5" s="600"/>
      <c r="L5" s="601"/>
      <c r="M5" s="153"/>
      <c r="N5" s="22"/>
      <c r="O5" s="153"/>
    </row>
    <row r="6" spans="1:15" s="17" customFormat="1" ht="25.5" customHeight="1" x14ac:dyDescent="0.2">
      <c r="A6" s="42" t="s">
        <v>63</v>
      </c>
      <c r="B6" s="41" t="s">
        <v>64</v>
      </c>
      <c r="C6" s="41"/>
      <c r="D6" s="42"/>
      <c r="E6" s="41"/>
      <c r="F6" s="43"/>
      <c r="G6" s="42" t="s">
        <v>65</v>
      </c>
    </row>
    <row r="7" spans="1:15" s="155" customFormat="1" ht="11.25" customHeight="1" x14ac:dyDescent="0.25">
      <c r="A7" s="154"/>
      <c r="D7" s="156"/>
      <c r="E7" s="156"/>
      <c r="F7" s="236"/>
      <c r="G7" s="176"/>
    </row>
    <row r="8" spans="1:15" s="155" customFormat="1" ht="14.25" x14ac:dyDescent="0.25">
      <c r="A8" s="165">
        <v>1</v>
      </c>
      <c r="B8" s="163" t="s">
        <v>303</v>
      </c>
      <c r="D8" s="156"/>
      <c r="E8" s="156"/>
      <c r="F8" s="236"/>
      <c r="G8" s="176"/>
    </row>
    <row r="9" spans="1:15" s="155" customFormat="1" ht="14.25" x14ac:dyDescent="0.25">
      <c r="A9" s="154"/>
      <c r="D9" s="156"/>
      <c r="E9" s="156"/>
      <c r="F9" s="236"/>
      <c r="G9" s="176"/>
    </row>
    <row r="10" spans="1:15" s="155" customFormat="1" ht="14.25" x14ac:dyDescent="0.25">
      <c r="A10" s="154"/>
      <c r="C10" s="155" t="s">
        <v>366</v>
      </c>
      <c r="D10" s="156"/>
      <c r="E10" s="156"/>
      <c r="F10" s="236"/>
      <c r="G10" s="297"/>
    </row>
    <row r="11" spans="1:15" s="155" customFormat="1" ht="14.25" x14ac:dyDescent="0.25">
      <c r="A11" s="154"/>
      <c r="D11" s="156"/>
      <c r="E11" s="156"/>
      <c r="F11" s="236"/>
      <c r="G11" s="176"/>
    </row>
    <row r="12" spans="1:15" s="155" customFormat="1" ht="14.25" x14ac:dyDescent="0.25">
      <c r="A12" s="154"/>
      <c r="C12" s="155" t="s">
        <v>709</v>
      </c>
      <c r="D12" s="156"/>
      <c r="E12" s="156"/>
      <c r="F12" s="236"/>
      <c r="G12" s="297"/>
    </row>
    <row r="13" spans="1:15" s="155" customFormat="1" ht="14.25" x14ac:dyDescent="0.25">
      <c r="A13" s="154"/>
      <c r="D13" s="156"/>
      <c r="E13" s="156"/>
      <c r="F13" s="236"/>
      <c r="G13" s="176"/>
    </row>
    <row r="14" spans="1:15" s="155" customFormat="1" ht="14.25" x14ac:dyDescent="0.25">
      <c r="A14" s="154"/>
      <c r="C14" s="155" t="s">
        <v>710</v>
      </c>
      <c r="D14" s="156"/>
      <c r="E14" s="156"/>
      <c r="F14" s="236"/>
      <c r="G14" s="176">
        <f>'1.3 Prelims Pricing Schedul'!H316</f>
        <v>0</v>
      </c>
    </row>
    <row r="15" spans="1:15" s="155" customFormat="1" ht="14.25" x14ac:dyDescent="0.25">
      <c r="A15" s="154"/>
      <c r="D15" s="156"/>
      <c r="E15" s="156"/>
      <c r="F15" s="236"/>
      <c r="G15" s="176"/>
    </row>
    <row r="16" spans="1:15" s="155" customFormat="1" ht="14.25" x14ac:dyDescent="0.25">
      <c r="A16" s="154"/>
      <c r="C16" s="155" t="s">
        <v>711</v>
      </c>
      <c r="D16" s="156"/>
      <c r="E16" s="156"/>
      <c r="F16" s="236"/>
      <c r="G16" s="297"/>
    </row>
    <row r="17" spans="1:14" s="155" customFormat="1" ht="11.25" customHeight="1" x14ac:dyDescent="0.25">
      <c r="A17" s="154"/>
      <c r="D17" s="156"/>
      <c r="E17" s="156"/>
      <c r="F17" s="236"/>
      <c r="G17" s="176"/>
    </row>
    <row r="18" spans="1:14" s="155" customFormat="1" ht="14.25" x14ac:dyDescent="0.25">
      <c r="A18" s="165">
        <v>2</v>
      </c>
      <c r="B18" s="163" t="s">
        <v>742</v>
      </c>
      <c r="D18" s="156"/>
      <c r="E18" s="156"/>
      <c r="F18" s="236"/>
      <c r="G18" s="176"/>
    </row>
    <row r="19" spans="1:14" s="155" customFormat="1" ht="14.25" x14ac:dyDescent="0.25">
      <c r="A19" s="154"/>
      <c r="D19" s="156"/>
      <c r="E19" s="156"/>
      <c r="F19" s="236"/>
      <c r="G19" s="176"/>
    </row>
    <row r="20" spans="1:14" s="155" customFormat="1" ht="14.25" x14ac:dyDescent="0.25">
      <c r="A20" s="154"/>
      <c r="C20" s="155" t="s">
        <v>725</v>
      </c>
      <c r="D20" s="156"/>
      <c r="E20" s="156"/>
      <c r="F20" s="236"/>
      <c r="G20" s="297"/>
    </row>
    <row r="21" spans="1:14" s="155" customFormat="1" ht="14.25" x14ac:dyDescent="0.25">
      <c r="A21" s="154"/>
      <c r="D21" s="156"/>
      <c r="E21" s="156"/>
      <c r="F21" s="236"/>
      <c r="G21" s="297"/>
    </row>
    <row r="22" spans="1:14" s="155" customFormat="1" ht="14.25" x14ac:dyDescent="0.25">
      <c r="A22" s="154"/>
      <c r="C22" s="155" t="s">
        <v>369</v>
      </c>
      <c r="D22" s="156"/>
      <c r="E22" s="156"/>
      <c r="F22" s="236"/>
      <c r="G22" s="297">
        <f>'2.2 Cost Plan Summary'!G99</f>
        <v>1447600</v>
      </c>
    </row>
    <row r="23" spans="1:14" s="155" customFormat="1" ht="14.25" x14ac:dyDescent="0.25">
      <c r="A23" s="154"/>
      <c r="D23" s="156"/>
      <c r="E23" s="156"/>
      <c r="F23" s="236"/>
      <c r="G23" s="176"/>
    </row>
    <row r="24" spans="1:14" s="155" customFormat="1" ht="14.25" x14ac:dyDescent="0.25">
      <c r="A24" s="154"/>
      <c r="C24" s="220" t="s">
        <v>809</v>
      </c>
      <c r="D24" s="156"/>
      <c r="E24" s="156"/>
      <c r="F24" s="236"/>
      <c r="G24" s="176">
        <f>'2.3 dayworks'!H224</f>
        <v>4000</v>
      </c>
    </row>
    <row r="25" spans="1:14" s="155" customFormat="1" ht="11.25" customHeight="1" x14ac:dyDescent="0.25">
      <c r="A25" s="154"/>
      <c r="D25" s="156"/>
      <c r="E25" s="156"/>
      <c r="F25" s="236"/>
      <c r="G25" s="176"/>
    </row>
    <row r="26" spans="1:14" s="155" customFormat="1" ht="14.25" x14ac:dyDescent="0.25">
      <c r="A26" s="165">
        <v>3</v>
      </c>
      <c r="B26" s="163" t="s">
        <v>659</v>
      </c>
      <c r="D26" s="156"/>
      <c r="E26" s="156"/>
      <c r="F26" s="236"/>
      <c r="G26" s="176"/>
    </row>
    <row r="27" spans="1:14" s="155" customFormat="1" ht="14.25" x14ac:dyDescent="0.25">
      <c r="A27" s="154"/>
      <c r="D27" s="156"/>
      <c r="E27" s="156"/>
      <c r="F27" s="236"/>
      <c r="G27" s="176"/>
    </row>
    <row r="28" spans="1:14" s="155" customFormat="1" ht="14.25" x14ac:dyDescent="0.25">
      <c r="A28" s="154"/>
      <c r="C28" s="284" t="s">
        <v>799</v>
      </c>
      <c r="D28" s="156"/>
      <c r="E28" s="156"/>
      <c r="F28" s="236"/>
      <c r="G28" s="297" t="s">
        <v>741</v>
      </c>
    </row>
    <row r="29" spans="1:14" s="155" customFormat="1" ht="14.25" x14ac:dyDescent="0.25">
      <c r="A29" s="154"/>
      <c r="C29" s="150"/>
      <c r="D29" s="156"/>
      <c r="E29" s="156"/>
      <c r="F29" s="236"/>
      <c r="G29" s="176"/>
    </row>
    <row r="30" spans="1:14" s="155" customFormat="1" ht="14.25" x14ac:dyDescent="0.25">
      <c r="A30" s="165">
        <v>3</v>
      </c>
      <c r="B30" s="163" t="s">
        <v>304</v>
      </c>
      <c r="D30" s="156"/>
      <c r="E30" s="156"/>
      <c r="F30" s="236"/>
      <c r="G30" s="176"/>
    </row>
    <row r="31" spans="1:14" s="155" customFormat="1" ht="14.25" x14ac:dyDescent="0.25">
      <c r="A31" s="154"/>
      <c r="D31" s="156"/>
      <c r="E31" s="156"/>
      <c r="F31" s="236"/>
      <c r="G31" s="176"/>
    </row>
    <row r="32" spans="1:14" s="155" customFormat="1" ht="12.75" customHeight="1" x14ac:dyDescent="0.25">
      <c r="A32" s="154"/>
      <c r="B32" s="155" t="s">
        <v>804</v>
      </c>
      <c r="D32" s="156"/>
      <c r="E32" s="156"/>
      <c r="F32" s="236"/>
      <c r="G32" s="176"/>
      <c r="H32" s="237"/>
      <c r="I32" s="237"/>
      <c r="J32" s="237"/>
      <c r="K32" s="237"/>
      <c r="L32" s="237"/>
      <c r="M32" s="237"/>
      <c r="N32" s="237"/>
    </row>
    <row r="33" spans="1:14" s="155" customFormat="1" ht="13.5" customHeight="1" x14ac:dyDescent="0.25">
      <c r="A33" s="154"/>
      <c r="B33" s="155" t="s">
        <v>805</v>
      </c>
      <c r="D33" s="156"/>
      <c r="E33" s="156"/>
      <c r="F33" s="236"/>
      <c r="G33" s="176"/>
      <c r="H33" s="237"/>
      <c r="I33" s="605" t="s">
        <v>300</v>
      </c>
      <c r="J33" s="237"/>
      <c r="K33" s="605" t="s">
        <v>301</v>
      </c>
      <c r="L33" s="237"/>
      <c r="M33" s="607" t="s">
        <v>305</v>
      </c>
      <c r="N33" s="237"/>
    </row>
    <row r="34" spans="1:14" s="155" customFormat="1" ht="14.25" x14ac:dyDescent="0.25">
      <c r="A34" s="154"/>
      <c r="B34" s="155" t="s">
        <v>806</v>
      </c>
      <c r="D34" s="156"/>
      <c r="E34" s="156"/>
      <c r="F34" s="236"/>
      <c r="G34" s="176"/>
      <c r="H34" s="237"/>
      <c r="I34" s="606"/>
      <c r="J34" s="170"/>
      <c r="K34" s="606"/>
      <c r="L34" s="237"/>
      <c r="M34" s="608"/>
      <c r="N34" s="237"/>
    </row>
    <row r="35" spans="1:14" s="155" customFormat="1" ht="14.25" x14ac:dyDescent="0.25">
      <c r="A35" s="154"/>
      <c r="B35" s="155" t="s">
        <v>807</v>
      </c>
      <c r="D35" s="156"/>
      <c r="E35" s="156"/>
      <c r="F35" s="236"/>
      <c r="G35" s="176"/>
      <c r="H35" s="237"/>
      <c r="I35" s="238"/>
      <c r="J35" s="239"/>
      <c r="K35" s="240"/>
      <c r="L35" s="237"/>
      <c r="M35" s="241"/>
      <c r="N35" s="237"/>
    </row>
    <row r="36" spans="1:14" s="155" customFormat="1" ht="14.25" x14ac:dyDescent="0.25">
      <c r="A36" s="154"/>
      <c r="D36" s="156"/>
      <c r="E36" s="286"/>
      <c r="F36" s="285" t="s">
        <v>726</v>
      </c>
      <c r="G36" s="176"/>
      <c r="H36" s="237"/>
      <c r="I36" s="242"/>
      <c r="J36" s="239"/>
      <c r="K36" s="240">
        <v>10.1</v>
      </c>
      <c r="L36" s="237"/>
      <c r="M36" s="243">
        <f>SUM(G8:G29)-SUM(G27:G29)</f>
        <v>1451600</v>
      </c>
      <c r="N36" s="237"/>
    </row>
    <row r="37" spans="1:14" s="155" customFormat="1" ht="14.25" x14ac:dyDescent="0.25">
      <c r="A37" s="154"/>
      <c r="D37" s="156"/>
      <c r="E37" s="156"/>
      <c r="F37" s="236"/>
      <c r="G37" s="176"/>
      <c r="H37" s="237"/>
      <c r="I37" s="244"/>
      <c r="J37" s="239"/>
      <c r="K37" s="245"/>
      <c r="L37" s="237"/>
      <c r="M37" s="246"/>
      <c r="N37" s="237"/>
    </row>
    <row r="38" spans="1:14" s="155" customFormat="1" ht="14.25" x14ac:dyDescent="0.25">
      <c r="A38" s="154"/>
      <c r="C38" s="290" t="s">
        <v>727</v>
      </c>
      <c r="D38" s="291"/>
      <c r="E38" s="291"/>
      <c r="F38" s="292"/>
      <c r="G38" s="176"/>
    </row>
    <row r="39" spans="1:14" s="155" customFormat="1" ht="14.25" x14ac:dyDescent="0.25">
      <c r="A39" s="154"/>
      <c r="C39" s="290"/>
      <c r="D39" s="287"/>
      <c r="E39" s="287"/>
      <c r="F39" s="288"/>
      <c r="G39" s="176"/>
    </row>
    <row r="40" spans="1:14" s="155" customFormat="1" ht="14.25" x14ac:dyDescent="0.25">
      <c r="A40" s="154"/>
      <c r="C40" s="290" t="s">
        <v>728</v>
      </c>
      <c r="D40" s="291"/>
      <c r="E40" s="291"/>
      <c r="F40" s="292"/>
      <c r="G40" s="176"/>
    </row>
    <row r="41" spans="1:14" s="155" customFormat="1" ht="14.25" x14ac:dyDescent="0.25">
      <c r="A41" s="154"/>
      <c r="C41" s="290"/>
      <c r="D41" s="291"/>
      <c r="E41" s="291"/>
      <c r="F41" s="292"/>
      <c r="G41" s="176"/>
    </row>
    <row r="42" spans="1:14" s="155" customFormat="1" ht="14.25" x14ac:dyDescent="0.25">
      <c r="A42" s="154"/>
      <c r="C42" s="290"/>
      <c r="D42" s="291"/>
      <c r="E42" s="291"/>
      <c r="F42" s="292"/>
      <c r="G42" s="176"/>
    </row>
    <row r="43" spans="1:14" s="155" customFormat="1" ht="14.25" x14ac:dyDescent="0.25">
      <c r="A43" s="154"/>
      <c r="C43" s="290"/>
      <c r="D43" s="291"/>
      <c r="E43" s="291"/>
      <c r="F43" s="292"/>
      <c r="G43" s="176"/>
    </row>
    <row r="44" spans="1:14" s="155" customFormat="1" ht="14.25" x14ac:dyDescent="0.25">
      <c r="A44" s="154"/>
      <c r="C44" s="290" t="s">
        <v>729</v>
      </c>
      <c r="D44" s="291"/>
      <c r="E44" s="291"/>
      <c r="F44" s="292"/>
      <c r="G44" s="176"/>
    </row>
    <row r="45" spans="1:14" s="155" customFormat="1" ht="14.25" x14ac:dyDescent="0.25">
      <c r="A45" s="154"/>
      <c r="D45" s="156"/>
      <c r="E45" s="156"/>
      <c r="F45" s="236"/>
      <c r="G45" s="176"/>
    </row>
    <row r="46" spans="1:14" s="19" customFormat="1" ht="26.25" customHeight="1" x14ac:dyDescent="0.2">
      <c r="A46" s="44"/>
      <c r="B46" s="44"/>
      <c r="C46" s="44"/>
      <c r="D46" s="44"/>
      <c r="E46" s="44"/>
      <c r="F46" s="74" t="s">
        <v>730</v>
      </c>
      <c r="G46" s="293">
        <f>SUM(G6:G45)</f>
        <v>1451600</v>
      </c>
    </row>
  </sheetData>
  <mergeCells count="4">
    <mergeCell ref="I33:I34"/>
    <mergeCell ref="K33:K34"/>
    <mergeCell ref="M33:M34"/>
    <mergeCell ref="J5:L5"/>
  </mergeCells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&amp;C&amp;"Arial,Regular"&amp;9 &amp;K03+0004/&amp;P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F0B9-AECA-437F-A9EA-12298A5BBFAC}">
  <sheetPr>
    <tabColor rgb="FF92D050"/>
  </sheetPr>
  <dimension ref="A1:F7"/>
  <sheetViews>
    <sheetView topLeftCell="A3"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Content!A67</f>
        <v>5. FORM OF TENDER</v>
      </c>
      <c r="E2" s="598" t="str">
        <f>Content!A67</f>
        <v>5. FORM OF TENDER</v>
      </c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112"/>
  <sheetViews>
    <sheetView topLeftCell="A20" workbookViewId="0">
      <selection activeCell="E50" sqref="E50"/>
    </sheetView>
  </sheetViews>
  <sheetFormatPr defaultColWidth="9.140625" defaultRowHeight="12.75" x14ac:dyDescent="0.2"/>
  <cols>
    <col min="1" max="3" width="5.7109375" style="18" customWidth="1"/>
    <col min="4" max="4" width="8.7109375" style="18" customWidth="1"/>
    <col min="5" max="5" width="28.85546875" style="18" customWidth="1"/>
    <col min="6" max="6" width="5.7109375" style="18" customWidth="1"/>
    <col min="7" max="7" width="10.85546875" style="20" customWidth="1"/>
    <col min="8" max="8" width="13.85546875" style="18" customWidth="1"/>
    <col min="9" max="16384" width="9.140625" style="18"/>
  </cols>
  <sheetData>
    <row r="1" spans="1:7" s="148" customFormat="1" ht="21" customHeight="1" x14ac:dyDescent="0.2">
      <c r="A1" s="484" t="str">
        <f>Setup!E5</f>
        <v>1ST STAGE TENDER DOCUMENT</v>
      </c>
      <c r="B1" s="484"/>
      <c r="C1" s="484"/>
      <c r="D1" s="484"/>
      <c r="E1" s="484"/>
    </row>
    <row r="2" spans="1:7" s="149" customFormat="1" ht="21" customHeight="1" x14ac:dyDescent="0.2">
      <c r="A2" s="485" t="str">
        <f>Setup!E6</f>
        <v>New Sports and Community Pavilion, Edmonds Park, Didcot</v>
      </c>
      <c r="B2" s="485"/>
      <c r="C2" s="485"/>
      <c r="D2" s="485"/>
      <c r="E2" s="485"/>
    </row>
    <row r="3" spans="1:7" s="149" customFormat="1" ht="21" customHeight="1" x14ac:dyDescent="0.2">
      <c r="A3" s="485"/>
      <c r="B3" s="485"/>
      <c r="C3" s="485"/>
      <c r="D3" s="485"/>
      <c r="E3" s="485"/>
    </row>
    <row r="4" spans="1:7" s="148" customFormat="1" ht="21" customHeight="1" x14ac:dyDescent="0.2">
      <c r="A4" s="484" t="s">
        <v>743</v>
      </c>
      <c r="B4" s="484"/>
      <c r="C4" s="484"/>
      <c r="D4" s="484"/>
      <c r="E4" s="484"/>
    </row>
    <row r="5" spans="1:7" s="22" customFormat="1" ht="25.5" customHeight="1" x14ac:dyDescent="0.2">
      <c r="A5" s="486" t="s">
        <v>306</v>
      </c>
      <c r="B5" s="487"/>
      <c r="C5" s="487" t="str">
        <f>Setup!E6</f>
        <v>New Sports and Community Pavilion, Edmonds Park, Didcot</v>
      </c>
      <c r="D5" s="487"/>
      <c r="E5" s="487"/>
      <c r="G5" s="23"/>
    </row>
    <row r="6" spans="1:7" s="155" customFormat="1" ht="9.75" customHeight="1" x14ac:dyDescent="0.25">
      <c r="G6" s="247"/>
    </row>
    <row r="7" spans="1:7" s="155" customFormat="1" ht="14.25" x14ac:dyDescent="0.25">
      <c r="A7" s="155" t="s">
        <v>307</v>
      </c>
      <c r="C7" s="155" t="s">
        <v>77</v>
      </c>
      <c r="G7" s="247"/>
    </row>
    <row r="8" spans="1:7" s="249" customFormat="1" ht="12.75" customHeight="1" x14ac:dyDescent="0.2">
      <c r="A8" s="248"/>
      <c r="C8" s="249" t="s">
        <v>50</v>
      </c>
      <c r="G8" s="250"/>
    </row>
    <row r="9" spans="1:7" s="155" customFormat="1" ht="14.25" x14ac:dyDescent="0.25">
      <c r="C9" s="155" t="s">
        <v>51</v>
      </c>
      <c r="G9" s="247"/>
    </row>
    <row r="10" spans="1:7" s="155" customFormat="1" ht="14.25" x14ac:dyDescent="0.25">
      <c r="C10" s="155" t="s">
        <v>52</v>
      </c>
      <c r="G10" s="247"/>
    </row>
    <row r="11" spans="1:7" s="155" customFormat="1" ht="14.25" x14ac:dyDescent="0.25">
      <c r="C11" s="155" t="s">
        <v>53</v>
      </c>
      <c r="G11" s="247"/>
    </row>
    <row r="12" spans="1:7" s="155" customFormat="1" ht="14.25" x14ac:dyDescent="0.25">
      <c r="C12" s="155" t="s">
        <v>54</v>
      </c>
      <c r="G12" s="247"/>
    </row>
    <row r="13" spans="1:7" s="155" customFormat="1" ht="9.75" customHeight="1" x14ac:dyDescent="0.25">
      <c r="G13" s="247"/>
    </row>
    <row r="14" spans="1:7" s="155" customFormat="1" ht="14.25" x14ac:dyDescent="0.25">
      <c r="A14" s="155" t="s">
        <v>308</v>
      </c>
      <c r="C14" s="155" t="s">
        <v>309</v>
      </c>
      <c r="G14" s="247"/>
    </row>
    <row r="15" spans="1:7" s="155" customFormat="1" ht="14.25" x14ac:dyDescent="0.25">
      <c r="C15" s="155" t="s">
        <v>309</v>
      </c>
      <c r="G15" s="247"/>
    </row>
    <row r="16" spans="1:7" s="155" customFormat="1" ht="14.25" x14ac:dyDescent="0.25">
      <c r="C16" s="155" t="s">
        <v>309</v>
      </c>
      <c r="G16" s="247"/>
    </row>
    <row r="17" spans="1:7" s="155" customFormat="1" ht="14.25" x14ac:dyDescent="0.25">
      <c r="C17" s="155" t="s">
        <v>309</v>
      </c>
      <c r="G17" s="247"/>
    </row>
    <row r="18" spans="1:7" s="155" customFormat="1" ht="9.75" customHeight="1" x14ac:dyDescent="0.25">
      <c r="G18" s="247"/>
    </row>
    <row r="19" spans="1:7" s="155" customFormat="1" ht="14.25" x14ac:dyDescent="0.25">
      <c r="A19" s="155" t="s">
        <v>310</v>
      </c>
      <c r="G19" s="247"/>
    </row>
    <row r="20" spans="1:7" s="155" customFormat="1" ht="9.75" customHeight="1" x14ac:dyDescent="0.25">
      <c r="G20" s="247"/>
    </row>
    <row r="21" spans="1:7" s="155" customFormat="1" ht="14.25" x14ac:dyDescent="0.25">
      <c r="B21" s="155" t="s">
        <v>311</v>
      </c>
      <c r="G21" s="247"/>
    </row>
    <row r="22" spans="1:7" s="155" customFormat="1" ht="14.25" x14ac:dyDescent="0.25">
      <c r="B22" s="155" t="s">
        <v>312</v>
      </c>
      <c r="G22" s="247"/>
    </row>
    <row r="23" spans="1:7" s="155" customFormat="1" ht="14.25" x14ac:dyDescent="0.25">
      <c r="B23" s="276" t="s">
        <v>313</v>
      </c>
      <c r="C23" s="276"/>
      <c r="D23" s="276"/>
      <c r="E23" s="276"/>
      <c r="G23" s="247"/>
    </row>
    <row r="24" spans="1:7" s="155" customFormat="1" ht="9.75" customHeight="1" x14ac:dyDescent="0.25">
      <c r="G24" s="247"/>
    </row>
    <row r="25" spans="1:7" s="163" customFormat="1" ht="14.25" x14ac:dyDescent="0.25">
      <c r="A25" s="163" t="s">
        <v>817</v>
      </c>
      <c r="G25" s="251"/>
    </row>
    <row r="26" spans="1:7" s="155" customFormat="1" ht="9.75" customHeight="1" x14ac:dyDescent="0.25">
      <c r="G26" s="247"/>
    </row>
    <row r="27" spans="1:7" s="155" customFormat="1" ht="14.25" x14ac:dyDescent="0.25">
      <c r="A27" s="155" t="s">
        <v>314</v>
      </c>
      <c r="G27" s="247"/>
    </row>
    <row r="28" spans="1:7" s="155" customFormat="1" ht="14.25" x14ac:dyDescent="0.25">
      <c r="A28" s="155" t="s">
        <v>315</v>
      </c>
      <c r="G28" s="247"/>
    </row>
    <row r="29" spans="1:7" s="155" customFormat="1" ht="14.25" x14ac:dyDescent="0.25">
      <c r="G29" s="247"/>
    </row>
    <row r="30" spans="1:7" s="155" customFormat="1" ht="14.25" x14ac:dyDescent="0.25">
      <c r="A30" s="155" t="s">
        <v>316</v>
      </c>
      <c r="D30" s="155" t="s">
        <v>355</v>
      </c>
      <c r="G30" s="247"/>
    </row>
    <row r="31" spans="1:7" s="155" customFormat="1" ht="14.25" x14ac:dyDescent="0.25">
      <c r="G31" s="247"/>
    </row>
    <row r="32" spans="1:7" s="155" customFormat="1" ht="14.25" x14ac:dyDescent="0.25">
      <c r="D32" s="155" t="s">
        <v>317</v>
      </c>
      <c r="G32" s="247"/>
    </row>
    <row r="33" spans="1:7" s="155" customFormat="1" ht="14.25" x14ac:dyDescent="0.25">
      <c r="G33" s="247"/>
    </row>
    <row r="34" spans="1:7" s="155" customFormat="1" ht="14.25" x14ac:dyDescent="0.25">
      <c r="A34" s="155" t="s">
        <v>318</v>
      </c>
      <c r="B34" s="155">
        <f>B36+B38</f>
        <v>34</v>
      </c>
      <c r="C34" s="155" t="s">
        <v>1125</v>
      </c>
      <c r="G34" s="247"/>
    </row>
    <row r="35" spans="1:7" s="155" customFormat="1" ht="14.25" x14ac:dyDescent="0.25">
      <c r="G35" s="247"/>
    </row>
    <row r="36" spans="1:7" s="155" customFormat="1" ht="14.25" x14ac:dyDescent="0.25">
      <c r="A36" s="155" t="s">
        <v>10</v>
      </c>
      <c r="B36" s="155">
        <v>4</v>
      </c>
      <c r="C36" s="155" t="s">
        <v>1123</v>
      </c>
      <c r="G36" s="247"/>
    </row>
    <row r="37" spans="1:7" s="155" customFormat="1" ht="14.25" x14ac:dyDescent="0.25">
      <c r="G37" s="247"/>
    </row>
    <row r="38" spans="1:7" s="155" customFormat="1" ht="14.25" x14ac:dyDescent="0.25">
      <c r="A38" s="155" t="s">
        <v>10</v>
      </c>
      <c r="B38" s="155">
        <v>30</v>
      </c>
      <c r="C38" s="155" t="s">
        <v>1124</v>
      </c>
      <c r="G38" s="247"/>
    </row>
    <row r="39" spans="1:7" s="155" customFormat="1" ht="9.75" customHeight="1" x14ac:dyDescent="0.25">
      <c r="G39" s="247"/>
    </row>
    <row r="40" spans="1:7" s="163" customFormat="1" ht="14.25" x14ac:dyDescent="0.25">
      <c r="A40" s="163" t="s">
        <v>818</v>
      </c>
      <c r="G40" s="251"/>
    </row>
    <row r="41" spans="1:7" s="155" customFormat="1" ht="9.75" customHeight="1" x14ac:dyDescent="0.25">
      <c r="G41" s="247"/>
    </row>
    <row r="42" spans="1:7" s="155" customFormat="1" ht="14.25" x14ac:dyDescent="0.25">
      <c r="A42" s="155" t="s">
        <v>314</v>
      </c>
      <c r="G42" s="247"/>
    </row>
    <row r="43" spans="1:7" s="155" customFormat="1" ht="14.25" x14ac:dyDescent="0.25">
      <c r="A43" s="155" t="s">
        <v>315</v>
      </c>
      <c r="G43" s="247"/>
    </row>
    <row r="44" spans="1:7" s="155" customFormat="1" ht="14.25" x14ac:dyDescent="0.25">
      <c r="G44" s="247"/>
    </row>
    <row r="45" spans="1:7" s="155" customFormat="1" ht="14.25" x14ac:dyDescent="0.25">
      <c r="A45" s="155" t="s">
        <v>316</v>
      </c>
      <c r="D45" s="155" t="s">
        <v>355</v>
      </c>
      <c r="G45" s="247"/>
    </row>
    <row r="46" spans="1:7" s="155" customFormat="1" ht="14.25" x14ac:dyDescent="0.25">
      <c r="G46" s="247"/>
    </row>
    <row r="47" spans="1:7" s="155" customFormat="1" ht="14.25" x14ac:dyDescent="0.25">
      <c r="D47" s="155" t="s">
        <v>317</v>
      </c>
      <c r="G47" s="247"/>
    </row>
    <row r="48" spans="1:7" s="155" customFormat="1" ht="14.25" x14ac:dyDescent="0.25">
      <c r="G48" s="247"/>
    </row>
    <row r="49" spans="1:7" s="155" customFormat="1" ht="14.25" x14ac:dyDescent="0.25">
      <c r="A49" s="155" t="s">
        <v>318</v>
      </c>
      <c r="B49" s="155">
        <f>B51+B53</f>
        <v>0</v>
      </c>
      <c r="C49" s="155" t="s">
        <v>1125</v>
      </c>
      <c r="G49" s="247"/>
    </row>
    <row r="50" spans="1:7" s="155" customFormat="1" ht="14.25" x14ac:dyDescent="0.25">
      <c r="G50" s="247"/>
    </row>
    <row r="51" spans="1:7" s="155" customFormat="1" ht="14.25" x14ac:dyDescent="0.25">
      <c r="A51" s="155" t="s">
        <v>10</v>
      </c>
      <c r="C51" s="155" t="s">
        <v>1123</v>
      </c>
      <c r="G51" s="247"/>
    </row>
    <row r="52" spans="1:7" s="155" customFormat="1" ht="14.25" x14ac:dyDescent="0.25">
      <c r="G52" s="247"/>
    </row>
    <row r="53" spans="1:7" s="155" customFormat="1" ht="14.25" x14ac:dyDescent="0.25">
      <c r="A53" s="155" t="s">
        <v>10</v>
      </c>
      <c r="C53" s="155" t="s">
        <v>1124</v>
      </c>
      <c r="G53" s="247"/>
    </row>
    <row r="54" spans="1:7" s="155" customFormat="1" ht="14.25" x14ac:dyDescent="0.25">
      <c r="A54" s="155" t="s">
        <v>1037</v>
      </c>
      <c r="G54" s="247"/>
    </row>
    <row r="55" spans="1:7" s="155" customFormat="1" ht="14.25" x14ac:dyDescent="0.25">
      <c r="A55" s="155" t="s">
        <v>1038</v>
      </c>
      <c r="G55" s="247"/>
    </row>
    <row r="56" spans="1:7" s="155" customFormat="1" ht="14.25" x14ac:dyDescent="0.25">
      <c r="A56" s="155" t="s">
        <v>1039</v>
      </c>
      <c r="G56" s="247"/>
    </row>
    <row r="57" spans="1:7" s="155" customFormat="1" ht="14.25" x14ac:dyDescent="0.25">
      <c r="G57" s="247"/>
    </row>
    <row r="58" spans="1:7" s="155" customFormat="1" ht="14.25" x14ac:dyDescent="0.25">
      <c r="A58" s="155" t="s">
        <v>319</v>
      </c>
      <c r="G58" s="247"/>
    </row>
    <row r="59" spans="1:7" s="155" customFormat="1" ht="14.25" x14ac:dyDescent="0.25">
      <c r="G59" s="247"/>
    </row>
    <row r="60" spans="1:7" s="155" customFormat="1" ht="14.25" x14ac:dyDescent="0.25">
      <c r="A60" s="155" t="s">
        <v>320</v>
      </c>
      <c r="G60" s="247"/>
    </row>
    <row r="61" spans="1:7" s="155" customFormat="1" ht="14.25" x14ac:dyDescent="0.25">
      <c r="A61" s="155" t="s">
        <v>321</v>
      </c>
      <c r="G61" s="247"/>
    </row>
    <row r="62" spans="1:7" s="155" customFormat="1" ht="14.25" x14ac:dyDescent="0.25">
      <c r="A62" s="155" t="s">
        <v>673</v>
      </c>
      <c r="G62" s="247"/>
    </row>
    <row r="63" spans="1:7" s="155" customFormat="1" ht="14.25" x14ac:dyDescent="0.25">
      <c r="G63" s="247"/>
    </row>
    <row r="64" spans="1:7" s="155" customFormat="1" ht="14.25" x14ac:dyDescent="0.25">
      <c r="A64" s="155" t="s">
        <v>322</v>
      </c>
      <c r="G64" s="247"/>
    </row>
    <row r="65" spans="1:7" s="155" customFormat="1" ht="14.25" x14ac:dyDescent="0.25">
      <c r="A65" s="155" t="s">
        <v>660</v>
      </c>
      <c r="G65" s="247"/>
    </row>
    <row r="66" spans="1:7" s="155" customFormat="1" ht="14.25" x14ac:dyDescent="0.25">
      <c r="G66" s="247"/>
    </row>
    <row r="67" spans="1:7" s="155" customFormat="1" ht="14.25" x14ac:dyDescent="0.25">
      <c r="A67" s="155" t="s">
        <v>323</v>
      </c>
      <c r="G67" s="247"/>
    </row>
    <row r="68" spans="1:7" s="155" customFormat="1" ht="14.25" x14ac:dyDescent="0.25">
      <c r="A68" s="155" t="s">
        <v>808</v>
      </c>
      <c r="G68" s="247"/>
    </row>
    <row r="69" spans="1:7" s="155" customFormat="1" ht="14.25" x14ac:dyDescent="0.25">
      <c r="G69" s="247"/>
    </row>
    <row r="70" spans="1:7" s="155" customFormat="1" ht="14.25" x14ac:dyDescent="0.25">
      <c r="A70" s="155" t="s">
        <v>325</v>
      </c>
      <c r="G70" s="247"/>
    </row>
    <row r="71" spans="1:7" s="155" customFormat="1" ht="14.25" x14ac:dyDescent="0.25">
      <c r="A71" s="155" t="s">
        <v>326</v>
      </c>
      <c r="G71" s="247"/>
    </row>
    <row r="72" spans="1:7" s="155" customFormat="1" ht="14.25" x14ac:dyDescent="0.25">
      <c r="G72" s="247"/>
    </row>
    <row r="73" spans="1:7" s="155" customFormat="1" ht="14.25" x14ac:dyDescent="0.25">
      <c r="A73" s="163" t="s">
        <v>332</v>
      </c>
      <c r="G73" s="247"/>
    </row>
    <row r="74" spans="1:7" s="155" customFormat="1" ht="14.25" x14ac:dyDescent="0.25">
      <c r="G74" s="247"/>
    </row>
    <row r="75" spans="1:7" s="155" customFormat="1" ht="14.25" x14ac:dyDescent="0.25">
      <c r="A75" s="155" t="s">
        <v>333</v>
      </c>
      <c r="G75" s="247"/>
    </row>
    <row r="76" spans="1:7" s="155" customFormat="1" ht="14.25" x14ac:dyDescent="0.25">
      <c r="A76" s="155" t="s">
        <v>334</v>
      </c>
      <c r="G76" s="247"/>
    </row>
    <row r="77" spans="1:7" s="155" customFormat="1" ht="14.25" x14ac:dyDescent="0.25">
      <c r="A77" s="155" t="s">
        <v>335</v>
      </c>
      <c r="G77" s="247"/>
    </row>
    <row r="78" spans="1:7" s="155" customFormat="1" ht="14.25" x14ac:dyDescent="0.25">
      <c r="A78" s="155" t="s">
        <v>336</v>
      </c>
      <c r="G78" s="247"/>
    </row>
    <row r="79" spans="1:7" s="155" customFormat="1" ht="14.25" x14ac:dyDescent="0.25">
      <c r="A79" s="155" t="s">
        <v>337</v>
      </c>
      <c r="G79" s="247"/>
    </row>
    <row r="80" spans="1:7" s="155" customFormat="1" ht="14.25" x14ac:dyDescent="0.25">
      <c r="A80" s="155" t="s">
        <v>338</v>
      </c>
      <c r="G80" s="247"/>
    </row>
    <row r="81" spans="1:7" s="155" customFormat="1" ht="14.25" x14ac:dyDescent="0.25">
      <c r="G81" s="247"/>
    </row>
    <row r="82" spans="1:7" s="155" customFormat="1" ht="14.25" x14ac:dyDescent="0.25">
      <c r="A82" s="155" t="s">
        <v>339</v>
      </c>
      <c r="B82" s="155" t="s">
        <v>340</v>
      </c>
      <c r="G82" s="247"/>
    </row>
    <row r="83" spans="1:7" s="155" customFormat="1" ht="14.25" x14ac:dyDescent="0.25">
      <c r="B83" s="155" t="s">
        <v>341</v>
      </c>
      <c r="G83" s="247"/>
    </row>
    <row r="84" spans="1:7" s="155" customFormat="1" ht="14.25" x14ac:dyDescent="0.25">
      <c r="B84" s="155" t="s">
        <v>342</v>
      </c>
      <c r="G84" s="247"/>
    </row>
    <row r="85" spans="1:7" s="155" customFormat="1" ht="14.25" x14ac:dyDescent="0.25">
      <c r="B85" s="155" t="s">
        <v>343</v>
      </c>
      <c r="G85" s="247"/>
    </row>
    <row r="86" spans="1:7" s="155" customFormat="1" ht="14.25" x14ac:dyDescent="0.25">
      <c r="G86" s="247"/>
    </row>
    <row r="87" spans="1:7" s="155" customFormat="1" ht="14.25" x14ac:dyDescent="0.25">
      <c r="A87" s="155" t="s">
        <v>344</v>
      </c>
      <c r="B87" s="155" t="s">
        <v>345</v>
      </c>
      <c r="G87" s="247"/>
    </row>
    <row r="88" spans="1:7" s="155" customFormat="1" ht="14.25" x14ac:dyDescent="0.25">
      <c r="B88" s="155" t="s">
        <v>346</v>
      </c>
      <c r="G88" s="247"/>
    </row>
    <row r="89" spans="1:7" s="155" customFormat="1" ht="14.25" x14ac:dyDescent="0.25">
      <c r="G89" s="247"/>
    </row>
    <row r="90" spans="1:7" s="155" customFormat="1" ht="14.25" x14ac:dyDescent="0.25">
      <c r="A90" s="155" t="s">
        <v>347</v>
      </c>
      <c r="B90" s="155" t="s">
        <v>348</v>
      </c>
      <c r="G90" s="247"/>
    </row>
    <row r="91" spans="1:7" s="155" customFormat="1" ht="14.25" x14ac:dyDescent="0.25">
      <c r="B91" s="155" t="s">
        <v>349</v>
      </c>
      <c r="G91" s="247"/>
    </row>
    <row r="92" spans="1:7" s="155" customFormat="1" ht="14.25" x14ac:dyDescent="0.25">
      <c r="B92" s="155" t="s">
        <v>350</v>
      </c>
      <c r="G92" s="247"/>
    </row>
    <row r="93" spans="1:7" s="155" customFormat="1" ht="14.25" x14ac:dyDescent="0.25">
      <c r="B93" s="155" t="s">
        <v>351</v>
      </c>
      <c r="G93" s="247"/>
    </row>
    <row r="94" spans="1:7" s="155" customFormat="1" ht="14.25" x14ac:dyDescent="0.25">
      <c r="G94" s="247"/>
    </row>
    <row r="95" spans="1:7" s="155" customFormat="1" ht="14.25" x14ac:dyDescent="0.25">
      <c r="A95" s="155" t="s">
        <v>352</v>
      </c>
      <c r="G95" s="247"/>
    </row>
    <row r="96" spans="1:7" s="155" customFormat="1" ht="14.25" x14ac:dyDescent="0.25">
      <c r="A96" s="155" t="s">
        <v>353</v>
      </c>
      <c r="G96" s="247"/>
    </row>
    <row r="97" spans="1:8" s="155" customFormat="1" ht="14.25" x14ac:dyDescent="0.25">
      <c r="A97" s="155" t="s">
        <v>354</v>
      </c>
      <c r="G97" s="247"/>
    </row>
    <row r="98" spans="1:8" s="155" customFormat="1" ht="14.25" x14ac:dyDescent="0.25">
      <c r="G98" s="247"/>
    </row>
    <row r="99" spans="1:8" s="155" customFormat="1" ht="14.25" x14ac:dyDescent="0.25">
      <c r="A99" s="155" t="s">
        <v>356</v>
      </c>
      <c r="F99" s="247"/>
    </row>
    <row r="100" spans="1:8" s="155" customFormat="1" ht="14.25" x14ac:dyDescent="0.25">
      <c r="A100" s="155" t="s">
        <v>357</v>
      </c>
      <c r="D100" s="155" t="s">
        <v>327</v>
      </c>
      <c r="F100" s="247"/>
    </row>
    <row r="101" spans="1:8" s="155" customFormat="1" ht="14.25" x14ac:dyDescent="0.25">
      <c r="F101" s="247"/>
    </row>
    <row r="102" spans="1:8" s="155" customFormat="1" ht="11.25" customHeight="1" x14ac:dyDescent="0.25">
      <c r="F102" s="247"/>
    </row>
    <row r="103" spans="1:8" s="155" customFormat="1" ht="14.25" x14ac:dyDescent="0.25">
      <c r="A103" s="155" t="s">
        <v>328</v>
      </c>
      <c r="D103" s="155" t="s">
        <v>327</v>
      </c>
      <c r="F103" s="247"/>
    </row>
    <row r="104" spans="1:8" s="155" customFormat="1" ht="14.25" x14ac:dyDescent="0.25">
      <c r="D104" s="155" t="s">
        <v>358</v>
      </c>
      <c r="F104" s="247"/>
    </row>
    <row r="105" spans="1:8" s="155" customFormat="1" ht="14.25" x14ac:dyDescent="0.25">
      <c r="F105" s="247"/>
    </row>
    <row r="106" spans="1:8" s="155" customFormat="1" ht="14.25" x14ac:dyDescent="0.25">
      <c r="A106" s="155" t="s">
        <v>329</v>
      </c>
      <c r="D106" s="155" t="s">
        <v>327</v>
      </c>
      <c r="F106" s="247"/>
    </row>
    <row r="107" spans="1:8" s="155" customFormat="1" ht="14.25" x14ac:dyDescent="0.25">
      <c r="F107" s="247"/>
    </row>
    <row r="108" spans="1:8" s="155" customFormat="1" ht="14.25" x14ac:dyDescent="0.25">
      <c r="A108" s="155" t="s">
        <v>330</v>
      </c>
      <c r="D108" s="155" t="s">
        <v>929</v>
      </c>
      <c r="F108" s="247"/>
    </row>
    <row r="109" spans="1:8" s="155" customFormat="1" ht="14.25" x14ac:dyDescent="0.25">
      <c r="F109" s="247"/>
    </row>
    <row r="110" spans="1:8" s="155" customFormat="1" ht="14.25" x14ac:dyDescent="0.25">
      <c r="A110" s="163" t="s">
        <v>722</v>
      </c>
      <c r="B110" s="163"/>
      <c r="C110" s="163"/>
      <c r="D110" s="163"/>
      <c r="E110" s="163"/>
      <c r="F110" s="163"/>
      <c r="G110" s="251"/>
      <c r="H110" s="163"/>
    </row>
    <row r="111" spans="1:8" s="155" customFormat="1" ht="14.25" x14ac:dyDescent="0.25">
      <c r="A111" s="163" t="s">
        <v>723</v>
      </c>
      <c r="B111" s="163"/>
      <c r="C111" s="163"/>
      <c r="D111" s="163"/>
      <c r="E111" s="163"/>
      <c r="F111" s="163"/>
      <c r="G111" s="251"/>
      <c r="H111" s="163"/>
    </row>
    <row r="112" spans="1:8" s="155" customFormat="1" ht="14.25" x14ac:dyDescent="0.25">
      <c r="A112" s="163" t="s">
        <v>724</v>
      </c>
      <c r="G112" s="247"/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</headerFooter>
  <rowBreaks count="2" manualBreakCount="2">
    <brk id="53" max="8" man="1"/>
    <brk id="72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2909-E086-4722-BE8B-BDC24485BAB4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Content!A69</f>
        <v>A. DOCUMENT REGISTER</v>
      </c>
      <c r="E2" s="598" t="str">
        <f>Content!A69</f>
        <v>A. DOCUMENT REGISTER</v>
      </c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3EC0-AFD1-4CF3-B8B0-CB601282C258}">
  <sheetPr>
    <tabColor rgb="FFFFC000"/>
  </sheetPr>
  <dimension ref="A1:L413"/>
  <sheetViews>
    <sheetView view="pageBreakPreview" zoomScale="87" zoomScaleNormal="100" zoomScaleSheetLayoutView="87" workbookViewId="0">
      <selection activeCell="E30" sqref="E30"/>
    </sheetView>
  </sheetViews>
  <sheetFormatPr defaultColWidth="9.140625" defaultRowHeight="12.75" x14ac:dyDescent="0.2"/>
  <cols>
    <col min="1" max="1" width="6.7109375" style="364" customWidth="1"/>
    <col min="2" max="2" width="6.7109375" style="356" customWidth="1"/>
    <col min="3" max="4" width="2.7109375" style="356" customWidth="1"/>
    <col min="5" max="5" width="40.28515625" style="356" customWidth="1"/>
    <col min="6" max="6" width="12.7109375" style="356" customWidth="1"/>
    <col min="7" max="7" width="10.7109375" style="356" customWidth="1"/>
    <col min="8" max="8" width="11.5703125" style="356" customWidth="1"/>
    <col min="9" max="16384" width="9.140625" style="356"/>
  </cols>
  <sheetData>
    <row r="1" spans="1:9" s="148" customFormat="1" ht="21" customHeight="1" x14ac:dyDescent="0.2">
      <c r="A1" s="500" t="str">
        <f>Setup!E5</f>
        <v>1ST STAGE TENDER DOCUMENT</v>
      </c>
      <c r="B1" s="500"/>
      <c r="C1" s="501"/>
      <c r="D1" s="501"/>
      <c r="E1" s="501"/>
      <c r="F1" s="440"/>
      <c r="G1" s="440"/>
      <c r="H1" s="440"/>
      <c r="I1" s="440"/>
    </row>
    <row r="2" spans="1:9" s="359" customFormat="1" ht="21" customHeight="1" x14ac:dyDescent="0.2">
      <c r="A2" s="502" t="str">
        <f>Setup!E6</f>
        <v>New Sports and Community Pavilion, Edmonds Park, Didcot</v>
      </c>
      <c r="B2" s="502"/>
      <c r="C2" s="503"/>
      <c r="D2" s="503"/>
      <c r="E2" s="503"/>
      <c r="F2" s="442"/>
      <c r="G2" s="442"/>
      <c r="H2" s="442"/>
      <c r="I2" s="442"/>
    </row>
    <row r="3" spans="1:9" s="148" customFormat="1" ht="21" customHeight="1" x14ac:dyDescent="0.2">
      <c r="A3" s="502"/>
      <c r="B3" s="502"/>
      <c r="C3" s="503"/>
      <c r="D3" s="503"/>
      <c r="E3" s="503"/>
      <c r="F3" s="442"/>
      <c r="G3" s="442"/>
      <c r="H3" s="442"/>
      <c r="I3" s="442"/>
    </row>
    <row r="4" spans="1:9" s="148" customFormat="1" ht="21" customHeight="1" x14ac:dyDescent="0.2">
      <c r="A4" s="500" t="s">
        <v>362</v>
      </c>
      <c r="B4" s="500"/>
      <c r="C4" s="501"/>
      <c r="D4" s="501"/>
      <c r="E4" s="501"/>
      <c r="F4" s="440"/>
      <c r="G4" s="440"/>
      <c r="H4" s="440"/>
      <c r="I4" s="440"/>
    </row>
    <row r="5" spans="1:9" s="359" customFormat="1" ht="20.25" x14ac:dyDescent="0.2">
      <c r="A5" s="441"/>
      <c r="B5" s="442"/>
      <c r="C5" s="442"/>
      <c r="D5" s="442"/>
      <c r="E5" s="442"/>
      <c r="F5" s="442"/>
      <c r="G5" s="442"/>
      <c r="H5" s="442"/>
      <c r="I5" s="440"/>
    </row>
    <row r="6" spans="1:9" s="363" customFormat="1" ht="26.25" customHeight="1" x14ac:dyDescent="0.2">
      <c r="A6" s="443" t="s">
        <v>819</v>
      </c>
      <c r="B6" s="443"/>
      <c r="C6" s="444" t="s">
        <v>89</v>
      </c>
      <c r="D6" s="445"/>
      <c r="E6" s="445"/>
      <c r="F6" s="445"/>
      <c r="G6" s="445"/>
      <c r="H6" s="445" t="s">
        <v>1048</v>
      </c>
      <c r="I6" s="440"/>
    </row>
    <row r="7" spans="1:9" s="393" customFormat="1" ht="14.25" customHeight="1" x14ac:dyDescent="0.2">
      <c r="A7" s="446"/>
      <c r="B7" s="446"/>
      <c r="C7" s="447"/>
      <c r="D7" s="447"/>
      <c r="E7" s="447"/>
      <c r="F7" s="447"/>
      <c r="G7" s="447"/>
      <c r="H7" s="447"/>
      <c r="I7" s="440"/>
    </row>
    <row r="8" spans="1:9" ht="25.5" customHeight="1" x14ac:dyDescent="0.2">
      <c r="A8" s="448" t="s">
        <v>1040</v>
      </c>
      <c r="B8" s="448"/>
      <c r="C8" s="445"/>
      <c r="D8" s="445"/>
      <c r="E8" s="449" t="s">
        <v>1041</v>
      </c>
      <c r="F8" s="450" t="s">
        <v>1042</v>
      </c>
      <c r="G8" s="451">
        <v>5018614</v>
      </c>
      <c r="H8" s="445"/>
      <c r="I8" s="440"/>
    </row>
    <row r="9" spans="1:9" ht="14.25" x14ac:dyDescent="0.2">
      <c r="A9" s="452"/>
      <c r="B9" s="453"/>
      <c r="C9" s="454"/>
      <c r="D9" s="455"/>
      <c r="E9" s="455"/>
      <c r="F9" s="455"/>
      <c r="G9" s="456"/>
      <c r="H9" s="457"/>
      <c r="I9" s="447"/>
    </row>
    <row r="10" spans="1:9" ht="14.25" x14ac:dyDescent="0.2">
      <c r="A10" s="458"/>
      <c r="B10" s="459"/>
      <c r="C10" s="460" t="s">
        <v>361</v>
      </c>
      <c r="D10" s="461"/>
      <c r="E10" s="461"/>
      <c r="F10" s="461"/>
      <c r="G10" s="462"/>
      <c r="H10" s="463"/>
      <c r="I10" s="447"/>
    </row>
    <row r="11" spans="1:9" ht="14.25" x14ac:dyDescent="0.2">
      <c r="A11" s="458" t="s">
        <v>1043</v>
      </c>
      <c r="B11" s="459"/>
      <c r="C11" s="460"/>
      <c r="D11" s="461" t="s">
        <v>1044</v>
      </c>
      <c r="E11" s="461"/>
      <c r="F11" s="461"/>
      <c r="G11" s="462"/>
      <c r="H11" s="463"/>
      <c r="I11" s="447"/>
    </row>
    <row r="12" spans="1:9" ht="14.25" x14ac:dyDescent="0.2">
      <c r="A12" s="458" t="s">
        <v>1045</v>
      </c>
      <c r="B12" s="459"/>
      <c r="C12" s="460"/>
      <c r="D12" s="461" t="s">
        <v>1046</v>
      </c>
      <c r="E12" s="461"/>
      <c r="F12" s="461"/>
      <c r="G12" s="462"/>
      <c r="H12" s="463"/>
      <c r="I12" s="447"/>
    </row>
    <row r="13" spans="1:9" ht="14.25" x14ac:dyDescent="0.2">
      <c r="A13" s="589" t="s">
        <v>1367</v>
      </c>
      <c r="B13" s="459"/>
      <c r="C13" s="460"/>
      <c r="D13" s="461" t="s">
        <v>1366</v>
      </c>
      <c r="E13" s="461"/>
      <c r="F13" s="461"/>
      <c r="G13" s="462"/>
      <c r="H13" s="463"/>
      <c r="I13" s="447"/>
    </row>
    <row r="14" spans="1:9" ht="14.25" x14ac:dyDescent="0.2">
      <c r="A14" s="472" t="s">
        <v>1138</v>
      </c>
      <c r="B14" s="473"/>
      <c r="C14" s="474"/>
      <c r="D14" s="475" t="s">
        <v>1378</v>
      </c>
      <c r="E14" s="475"/>
      <c r="F14" s="475"/>
      <c r="G14" s="476"/>
      <c r="H14" s="477"/>
      <c r="I14" s="447"/>
    </row>
    <row r="15" spans="1:9" ht="14.25" x14ac:dyDescent="0.2">
      <c r="A15" s="464"/>
      <c r="B15" s="465"/>
      <c r="C15" s="466"/>
      <c r="D15" s="467"/>
      <c r="E15" s="467"/>
      <c r="F15" s="467"/>
      <c r="G15" s="468"/>
      <c r="H15" s="469"/>
      <c r="I15" s="447"/>
    </row>
    <row r="16" spans="1:9" ht="14.25" x14ac:dyDescent="0.2">
      <c r="A16" s="446"/>
      <c r="B16" s="446"/>
      <c r="C16" s="447"/>
      <c r="D16" s="447"/>
      <c r="E16" s="447"/>
      <c r="F16" s="447"/>
      <c r="G16" s="447"/>
      <c r="H16" s="470"/>
      <c r="I16" s="447"/>
    </row>
    <row r="17" spans="1:9" s="393" customFormat="1" ht="20.25" x14ac:dyDescent="0.2">
      <c r="A17" s="448" t="s">
        <v>1040</v>
      </c>
      <c r="B17" s="448"/>
      <c r="C17" s="445"/>
      <c r="D17" s="445"/>
      <c r="E17" s="449" t="s">
        <v>1049</v>
      </c>
      <c r="F17" s="450" t="s">
        <v>1042</v>
      </c>
      <c r="G17" s="451">
        <v>2186</v>
      </c>
      <c r="H17" s="445"/>
      <c r="I17" s="440"/>
    </row>
    <row r="18" spans="1:9" ht="14.25" x14ac:dyDescent="0.2">
      <c r="A18" s="452"/>
      <c r="B18" s="453"/>
      <c r="C18" s="454"/>
      <c r="D18" s="455"/>
      <c r="E18" s="455"/>
      <c r="F18" s="455"/>
      <c r="G18" s="456"/>
      <c r="H18" s="457"/>
      <c r="I18" s="447"/>
    </row>
    <row r="19" spans="1:9" ht="14.25" x14ac:dyDescent="0.2">
      <c r="A19" s="458"/>
      <c r="B19" s="459"/>
      <c r="C19" s="460" t="s">
        <v>1047</v>
      </c>
      <c r="D19" s="461"/>
      <c r="E19" s="461"/>
      <c r="F19" s="461"/>
      <c r="G19" s="462"/>
      <c r="H19" s="463"/>
      <c r="I19" s="447"/>
    </row>
    <row r="20" spans="1:9" ht="14.25" x14ac:dyDescent="0.2">
      <c r="A20" s="458" t="s">
        <v>1050</v>
      </c>
      <c r="B20" s="459"/>
      <c r="C20" s="460"/>
      <c r="D20" s="461" t="s">
        <v>1052</v>
      </c>
      <c r="E20" s="461"/>
      <c r="F20" s="461"/>
      <c r="G20" s="462"/>
      <c r="H20" s="463" t="s">
        <v>1051</v>
      </c>
      <c r="I20" s="447"/>
    </row>
    <row r="21" spans="1:9" ht="14.25" x14ac:dyDescent="0.2">
      <c r="A21" s="458" t="s">
        <v>1066</v>
      </c>
      <c r="B21" s="459"/>
      <c r="C21" s="460"/>
      <c r="D21" s="461" t="s">
        <v>1067</v>
      </c>
      <c r="E21" s="461"/>
      <c r="F21" s="461"/>
      <c r="G21" s="462"/>
      <c r="H21" s="463" t="s">
        <v>1051</v>
      </c>
      <c r="I21" s="447"/>
    </row>
    <row r="22" spans="1:9" ht="14.25" x14ac:dyDescent="0.2">
      <c r="A22" s="458" t="s">
        <v>1068</v>
      </c>
      <c r="B22" s="459"/>
      <c r="C22" s="460"/>
      <c r="D22" s="461" t="s">
        <v>1069</v>
      </c>
      <c r="E22" s="461"/>
      <c r="F22" s="461"/>
      <c r="G22" s="462"/>
      <c r="H22" s="463" t="s">
        <v>1060</v>
      </c>
      <c r="I22" s="447"/>
    </row>
    <row r="23" spans="1:9" ht="14.25" x14ac:dyDescent="0.2">
      <c r="A23" s="458" t="s">
        <v>1058</v>
      </c>
      <c r="B23" s="459"/>
      <c r="C23" s="460"/>
      <c r="D23" s="461" t="s">
        <v>1059</v>
      </c>
      <c r="E23" s="461"/>
      <c r="F23" s="461"/>
      <c r="G23" s="462"/>
      <c r="H23" s="463" t="s">
        <v>1060</v>
      </c>
      <c r="I23" s="447"/>
    </row>
    <row r="24" spans="1:9" ht="14.25" x14ac:dyDescent="0.2">
      <c r="A24" s="458" t="s">
        <v>1057</v>
      </c>
      <c r="B24" s="459"/>
      <c r="C24" s="460"/>
      <c r="D24" s="461" t="s">
        <v>1056</v>
      </c>
      <c r="E24" s="461"/>
      <c r="F24" s="461"/>
      <c r="G24" s="462"/>
      <c r="H24" s="463" t="s">
        <v>1051</v>
      </c>
      <c r="I24" s="447"/>
    </row>
    <row r="25" spans="1:9" ht="14.25" x14ac:dyDescent="0.2">
      <c r="A25" s="458" t="s">
        <v>1053</v>
      </c>
      <c r="B25" s="459"/>
      <c r="C25" s="460"/>
      <c r="D25" s="461" t="s">
        <v>1056</v>
      </c>
      <c r="E25" s="461"/>
      <c r="F25" s="461"/>
      <c r="G25" s="462"/>
      <c r="H25" s="463" t="s">
        <v>1051</v>
      </c>
      <c r="I25" s="447"/>
    </row>
    <row r="26" spans="1:9" ht="14.25" x14ac:dyDescent="0.2">
      <c r="A26" s="458" t="s">
        <v>1054</v>
      </c>
      <c r="B26" s="459"/>
      <c r="C26" s="460"/>
      <c r="D26" s="461" t="s">
        <v>1055</v>
      </c>
      <c r="E26" s="461"/>
      <c r="F26" s="461"/>
      <c r="G26" s="462"/>
      <c r="H26" s="463" t="s">
        <v>1051</v>
      </c>
      <c r="I26" s="447"/>
    </row>
    <row r="27" spans="1:9" ht="14.25" x14ac:dyDescent="0.2">
      <c r="A27" s="458"/>
      <c r="B27" s="459"/>
      <c r="C27" s="460"/>
      <c r="D27" s="461"/>
      <c r="E27" s="461"/>
      <c r="F27" s="461"/>
      <c r="G27" s="462"/>
      <c r="H27" s="463"/>
      <c r="I27" s="447"/>
    </row>
    <row r="28" spans="1:9" ht="14.25" x14ac:dyDescent="0.2">
      <c r="A28" s="458"/>
      <c r="B28" s="459"/>
      <c r="C28" s="460" t="s">
        <v>1070</v>
      </c>
      <c r="D28" s="461"/>
      <c r="E28" s="461"/>
      <c r="F28" s="461"/>
      <c r="G28" s="462"/>
      <c r="H28" s="463"/>
      <c r="I28" s="447"/>
    </row>
    <row r="29" spans="1:9" ht="14.25" x14ac:dyDescent="0.2">
      <c r="A29" s="458"/>
      <c r="B29" s="459"/>
      <c r="C29" s="460"/>
      <c r="D29" s="461" t="s">
        <v>1071</v>
      </c>
      <c r="E29" s="461"/>
      <c r="F29" s="461"/>
      <c r="G29" s="462"/>
      <c r="H29" s="471">
        <v>44351</v>
      </c>
      <c r="I29" s="447"/>
    </row>
    <row r="30" spans="1:9" ht="14.25" x14ac:dyDescent="0.2">
      <c r="A30" s="472"/>
      <c r="B30" s="473"/>
      <c r="C30" s="474"/>
      <c r="D30" s="475" t="s">
        <v>1073</v>
      </c>
      <c r="E30" s="475"/>
      <c r="F30" s="475"/>
      <c r="G30" s="476"/>
      <c r="H30" s="477" t="s">
        <v>1051</v>
      </c>
      <c r="I30" s="447"/>
    </row>
    <row r="31" spans="1:9" ht="14.25" x14ac:dyDescent="0.2">
      <c r="A31" s="472"/>
      <c r="B31" s="473"/>
      <c r="C31" s="474"/>
      <c r="D31" s="475" t="s">
        <v>1374</v>
      </c>
      <c r="E31" s="475"/>
      <c r="F31" s="475"/>
      <c r="G31" s="476"/>
      <c r="H31" s="477" t="s">
        <v>1051</v>
      </c>
      <c r="I31" s="447"/>
    </row>
    <row r="32" spans="1:9" ht="14.25" x14ac:dyDescent="0.2">
      <c r="A32" s="464"/>
      <c r="B32" s="465"/>
      <c r="C32" s="466"/>
      <c r="D32" s="467"/>
      <c r="E32" s="467"/>
      <c r="F32" s="467"/>
      <c r="G32" s="468"/>
      <c r="H32" s="469"/>
      <c r="I32" s="447"/>
    </row>
    <row r="33" spans="1:9" ht="14.25" x14ac:dyDescent="0.2">
      <c r="A33" s="446"/>
      <c r="B33" s="446"/>
      <c r="C33" s="447"/>
      <c r="D33" s="447"/>
      <c r="E33" s="447"/>
      <c r="F33" s="447"/>
      <c r="G33" s="447"/>
      <c r="H33" s="470"/>
      <c r="I33" s="447"/>
    </row>
    <row r="34" spans="1:9" ht="20.25" x14ac:dyDescent="0.2">
      <c r="A34" s="448" t="s">
        <v>1040</v>
      </c>
      <c r="B34" s="448"/>
      <c r="C34" s="445"/>
      <c r="D34" s="445"/>
      <c r="E34" s="449" t="s">
        <v>1368</v>
      </c>
      <c r="F34" s="450" t="s">
        <v>1042</v>
      </c>
      <c r="G34" s="451" t="s">
        <v>1061</v>
      </c>
      <c r="H34" s="445"/>
      <c r="I34" s="440"/>
    </row>
    <row r="35" spans="1:9" ht="14.25" x14ac:dyDescent="0.2">
      <c r="A35" s="452"/>
      <c r="B35" s="453"/>
      <c r="C35" s="454"/>
      <c r="D35" s="455"/>
      <c r="E35" s="455"/>
      <c r="F35" s="455"/>
      <c r="G35" s="456"/>
      <c r="H35" s="457"/>
      <c r="I35" s="447"/>
    </row>
    <row r="36" spans="1:9" ht="14.25" x14ac:dyDescent="0.2">
      <c r="A36" s="458"/>
      <c r="B36" s="459"/>
      <c r="C36" s="460" t="s">
        <v>1047</v>
      </c>
      <c r="D36" s="461"/>
      <c r="E36" s="461"/>
      <c r="F36" s="461"/>
      <c r="G36" s="462"/>
      <c r="H36" s="463"/>
      <c r="I36" s="447"/>
    </row>
    <row r="37" spans="1:9" ht="14.25" x14ac:dyDescent="0.2">
      <c r="A37" s="458" t="s">
        <v>1062</v>
      </c>
      <c r="B37" s="459"/>
      <c r="C37" s="460"/>
      <c r="D37" s="461" t="s">
        <v>1063</v>
      </c>
      <c r="E37" s="461"/>
      <c r="F37" s="461"/>
      <c r="G37" s="462"/>
      <c r="H37" s="463" t="s">
        <v>1060</v>
      </c>
      <c r="I37" s="447"/>
    </row>
    <row r="38" spans="1:9" ht="14.25" x14ac:dyDescent="0.2">
      <c r="A38" s="458" t="s">
        <v>1064</v>
      </c>
      <c r="B38" s="459"/>
      <c r="C38" s="460"/>
      <c r="D38" s="461" t="s">
        <v>1065</v>
      </c>
      <c r="E38" s="461"/>
      <c r="F38" s="461"/>
      <c r="G38" s="462"/>
      <c r="H38" s="463" t="s">
        <v>1051</v>
      </c>
      <c r="I38" s="447"/>
    </row>
    <row r="39" spans="1:9" ht="14.25" x14ac:dyDescent="0.2">
      <c r="A39" s="458"/>
      <c r="B39" s="459"/>
      <c r="C39" s="460"/>
      <c r="D39" s="461"/>
      <c r="E39" s="461"/>
      <c r="F39" s="461"/>
      <c r="G39" s="462"/>
      <c r="H39" s="463"/>
      <c r="I39" s="447"/>
    </row>
    <row r="40" spans="1:9" ht="14.25" x14ac:dyDescent="0.2">
      <c r="A40" s="458"/>
      <c r="B40" s="459"/>
      <c r="C40" s="460" t="s">
        <v>1070</v>
      </c>
      <c r="D40" s="461"/>
      <c r="E40" s="461"/>
      <c r="F40" s="461"/>
      <c r="G40" s="462"/>
      <c r="H40" s="463"/>
      <c r="I40" s="447"/>
    </row>
    <row r="41" spans="1:9" ht="14.25" x14ac:dyDescent="0.2">
      <c r="A41" s="458"/>
      <c r="B41" s="459"/>
      <c r="C41" s="460"/>
      <c r="D41" s="461" t="s">
        <v>1074</v>
      </c>
      <c r="E41" s="461"/>
      <c r="F41" s="461"/>
      <c r="G41" s="462"/>
      <c r="H41" s="471">
        <v>44277</v>
      </c>
      <c r="I41" s="447"/>
    </row>
    <row r="42" spans="1:9" ht="14.25" x14ac:dyDescent="0.2">
      <c r="A42" s="464"/>
      <c r="B42" s="465"/>
      <c r="C42" s="466"/>
      <c r="D42" s="467"/>
      <c r="E42" s="467"/>
      <c r="F42" s="467"/>
      <c r="G42" s="468"/>
      <c r="H42" s="469"/>
      <c r="I42" s="447"/>
    </row>
    <row r="43" spans="1:9" ht="14.25" x14ac:dyDescent="0.2">
      <c r="A43" s="446"/>
      <c r="B43" s="446"/>
      <c r="C43" s="447"/>
      <c r="D43" s="447"/>
      <c r="E43" s="447"/>
      <c r="F43" s="447"/>
      <c r="G43" s="447"/>
      <c r="H43" s="470"/>
      <c r="I43" s="447"/>
    </row>
    <row r="44" spans="1:9" ht="20.25" x14ac:dyDescent="0.2">
      <c r="A44" s="448" t="s">
        <v>1040</v>
      </c>
      <c r="B44" s="448"/>
      <c r="C44" s="445"/>
      <c r="D44" s="445"/>
      <c r="E44" s="449" t="s">
        <v>1364</v>
      </c>
      <c r="F44" s="450" t="s">
        <v>1042</v>
      </c>
      <c r="G44" s="451">
        <v>21046</v>
      </c>
      <c r="H44" s="445"/>
      <c r="I44" s="440"/>
    </row>
    <row r="45" spans="1:9" ht="14.25" x14ac:dyDescent="0.2">
      <c r="A45" s="452"/>
      <c r="B45" s="453"/>
      <c r="C45" s="454"/>
      <c r="D45" s="455"/>
      <c r="E45" s="455"/>
      <c r="F45" s="455"/>
      <c r="G45" s="456"/>
      <c r="H45" s="457"/>
      <c r="I45" s="447"/>
    </row>
    <row r="46" spans="1:9" ht="14.25" x14ac:dyDescent="0.2">
      <c r="A46" s="458"/>
      <c r="B46" s="459"/>
      <c r="C46" s="460" t="s">
        <v>1070</v>
      </c>
      <c r="D46" s="461"/>
      <c r="E46" s="461"/>
      <c r="F46" s="461"/>
      <c r="G46" s="462"/>
      <c r="H46" s="463"/>
      <c r="I46" s="447"/>
    </row>
    <row r="47" spans="1:9" ht="14.25" x14ac:dyDescent="0.2">
      <c r="A47" s="458"/>
      <c r="B47" s="459"/>
      <c r="C47" s="460"/>
      <c r="D47" s="461" t="s">
        <v>1072</v>
      </c>
      <c r="E47" s="461"/>
      <c r="F47" s="461"/>
      <c r="G47" s="462"/>
      <c r="H47" s="471">
        <v>44260</v>
      </c>
      <c r="I47" s="447"/>
    </row>
    <row r="48" spans="1:9" ht="14.25" x14ac:dyDescent="0.2">
      <c r="A48" s="464"/>
      <c r="B48" s="465"/>
      <c r="C48" s="466"/>
      <c r="D48" s="467"/>
      <c r="E48" s="467"/>
      <c r="F48" s="467"/>
      <c r="G48" s="468"/>
      <c r="H48" s="469"/>
      <c r="I48" s="447"/>
    </row>
    <row r="49" spans="1:9" ht="14.25" x14ac:dyDescent="0.2">
      <c r="A49" s="446"/>
      <c r="B49" s="446"/>
      <c r="C49" s="478"/>
      <c r="D49" s="478"/>
      <c r="E49" s="478"/>
      <c r="F49" s="478"/>
      <c r="G49" s="478"/>
      <c r="H49" s="446"/>
      <c r="I49" s="447"/>
    </row>
    <row r="50" spans="1:9" ht="14.25" x14ac:dyDescent="0.2">
      <c r="A50" s="446"/>
      <c r="B50" s="446"/>
      <c r="C50" s="447"/>
      <c r="D50" s="447"/>
      <c r="E50" s="447"/>
      <c r="F50" s="447"/>
      <c r="G50" s="447"/>
      <c r="H50" s="470"/>
      <c r="I50" s="447"/>
    </row>
    <row r="51" spans="1:9" ht="20.25" x14ac:dyDescent="0.2">
      <c r="A51" s="448" t="s">
        <v>1040</v>
      </c>
      <c r="B51" s="448"/>
      <c r="C51" s="445"/>
      <c r="D51" s="445"/>
      <c r="E51" s="449" t="s">
        <v>1375</v>
      </c>
      <c r="F51" s="450" t="s">
        <v>1042</v>
      </c>
      <c r="G51" s="451" t="s">
        <v>1080</v>
      </c>
      <c r="H51" s="445"/>
      <c r="I51" s="440"/>
    </row>
    <row r="52" spans="1:9" ht="14.25" x14ac:dyDescent="0.2">
      <c r="A52" s="452"/>
      <c r="B52" s="453"/>
      <c r="C52" s="454"/>
      <c r="D52" s="455"/>
      <c r="E52" s="455"/>
      <c r="F52" s="455"/>
      <c r="G52" s="456"/>
      <c r="H52" s="457"/>
      <c r="I52" s="447"/>
    </row>
    <row r="53" spans="1:9" ht="14.25" x14ac:dyDescent="0.2">
      <c r="A53" s="458"/>
      <c r="B53" s="459"/>
      <c r="C53" s="460" t="s">
        <v>1070</v>
      </c>
      <c r="D53" s="461"/>
      <c r="E53" s="461"/>
      <c r="F53" s="461"/>
      <c r="G53" s="462"/>
      <c r="H53" s="463"/>
      <c r="I53" s="447"/>
    </row>
    <row r="54" spans="1:9" ht="14.25" x14ac:dyDescent="0.2">
      <c r="A54" s="458"/>
      <c r="B54" s="459"/>
      <c r="C54" s="460"/>
      <c r="D54" s="461" t="s">
        <v>1373</v>
      </c>
      <c r="E54" s="461"/>
      <c r="F54" s="461"/>
      <c r="G54" s="462"/>
      <c r="H54" s="463">
        <v>1</v>
      </c>
      <c r="I54" s="447"/>
    </row>
    <row r="55" spans="1:9" ht="14.25" x14ac:dyDescent="0.2">
      <c r="A55" s="464"/>
      <c r="B55" s="465"/>
      <c r="C55" s="466"/>
      <c r="D55" s="467"/>
      <c r="E55" s="467"/>
      <c r="F55" s="467"/>
      <c r="G55" s="468"/>
      <c r="H55" s="469"/>
      <c r="I55" s="447"/>
    </row>
    <row r="56" spans="1:9" ht="14.25" x14ac:dyDescent="0.2">
      <c r="A56" s="446"/>
      <c r="B56" s="446"/>
      <c r="C56" s="447"/>
      <c r="D56" s="447"/>
      <c r="E56" s="447"/>
      <c r="F56" s="447"/>
      <c r="G56" s="447"/>
      <c r="H56" s="470"/>
      <c r="I56" s="447"/>
    </row>
    <row r="57" spans="1:9" ht="20.25" x14ac:dyDescent="0.2">
      <c r="A57" s="448" t="s">
        <v>1040</v>
      </c>
      <c r="B57" s="448"/>
      <c r="C57" s="445"/>
      <c r="D57" s="445"/>
      <c r="E57" s="449" t="s">
        <v>1075</v>
      </c>
      <c r="F57" s="450" t="s">
        <v>1042</v>
      </c>
      <c r="G57" s="451" t="s">
        <v>1022</v>
      </c>
      <c r="H57" s="445"/>
      <c r="I57" s="440"/>
    </row>
    <row r="58" spans="1:9" ht="14.25" x14ac:dyDescent="0.2">
      <c r="A58" s="452"/>
      <c r="B58" s="453"/>
      <c r="C58" s="454"/>
      <c r="D58" s="455"/>
      <c r="E58" s="455"/>
      <c r="F58" s="455"/>
      <c r="G58" s="456"/>
      <c r="H58" s="457"/>
      <c r="I58" s="447"/>
    </row>
    <row r="59" spans="1:9" ht="14.25" x14ac:dyDescent="0.2">
      <c r="A59" s="458"/>
      <c r="B59" s="459"/>
      <c r="C59" s="460" t="s">
        <v>1070</v>
      </c>
      <c r="D59" s="461"/>
      <c r="E59" s="461"/>
      <c r="F59" s="461"/>
      <c r="G59" s="462"/>
      <c r="H59" s="463"/>
      <c r="I59" s="447"/>
    </row>
    <row r="60" spans="1:9" ht="14.25" x14ac:dyDescent="0.2">
      <c r="A60" s="458"/>
      <c r="B60" s="459"/>
      <c r="C60" s="460"/>
      <c r="D60" s="461" t="s">
        <v>1076</v>
      </c>
      <c r="E60" s="461"/>
      <c r="F60" s="461"/>
      <c r="G60" s="462"/>
      <c r="H60" s="479" t="s">
        <v>1077</v>
      </c>
      <c r="I60" s="447"/>
    </row>
    <row r="61" spans="1:9" ht="14.25" x14ac:dyDescent="0.2">
      <c r="A61" s="472"/>
      <c r="B61" s="473"/>
      <c r="C61" s="474"/>
      <c r="D61" s="475" t="s">
        <v>1078</v>
      </c>
      <c r="E61" s="475"/>
      <c r="F61" s="475"/>
      <c r="G61" s="476"/>
      <c r="H61" s="479" t="s">
        <v>1077</v>
      </c>
      <c r="I61" s="447"/>
    </row>
    <row r="62" spans="1:9" ht="14.25" x14ac:dyDescent="0.2">
      <c r="A62" s="472"/>
      <c r="B62" s="473"/>
      <c r="C62" s="474"/>
      <c r="D62" s="475" t="s">
        <v>1079</v>
      </c>
      <c r="E62" s="475"/>
      <c r="F62" s="475"/>
      <c r="G62" s="476"/>
      <c r="H62" s="480" t="s">
        <v>1051</v>
      </c>
      <c r="I62" s="447"/>
    </row>
    <row r="63" spans="1:9" ht="14.25" x14ac:dyDescent="0.2">
      <c r="A63" s="472"/>
      <c r="B63" s="473"/>
      <c r="C63" s="474"/>
      <c r="D63" s="475" t="s">
        <v>1081</v>
      </c>
      <c r="E63" s="475"/>
      <c r="F63" s="475"/>
      <c r="G63" s="476"/>
      <c r="H63" s="480" t="s">
        <v>1051</v>
      </c>
      <c r="I63" s="447"/>
    </row>
    <row r="64" spans="1:9" ht="14.25" x14ac:dyDescent="0.2">
      <c r="A64" s="472"/>
      <c r="B64" s="473"/>
      <c r="C64" s="474"/>
      <c r="D64" s="475" t="s">
        <v>1082</v>
      </c>
      <c r="E64" s="475"/>
      <c r="F64" s="475"/>
      <c r="G64" s="476"/>
      <c r="H64" s="471">
        <v>44410</v>
      </c>
      <c r="I64" s="447"/>
    </row>
    <row r="65" spans="1:10" ht="14.25" x14ac:dyDescent="0.2">
      <c r="A65" s="472"/>
      <c r="B65" s="473"/>
      <c r="C65" s="474"/>
      <c r="D65" s="475" t="s">
        <v>1132</v>
      </c>
      <c r="E65" s="475"/>
      <c r="F65" s="475"/>
      <c r="G65" s="476"/>
      <c r="H65" s="481">
        <v>44466</v>
      </c>
      <c r="I65" s="447"/>
    </row>
    <row r="66" spans="1:10" ht="14.25" x14ac:dyDescent="0.2">
      <c r="A66" s="472"/>
      <c r="B66" s="473"/>
      <c r="C66" s="474"/>
      <c r="D66" s="475" t="s">
        <v>1369</v>
      </c>
      <c r="E66" s="475"/>
      <c r="F66" s="475"/>
      <c r="G66" s="476"/>
      <c r="H66" s="481">
        <v>44407</v>
      </c>
      <c r="I66" s="447"/>
    </row>
    <row r="67" spans="1:10" ht="14.25" x14ac:dyDescent="0.2">
      <c r="A67" s="464"/>
      <c r="B67" s="465"/>
      <c r="C67" s="466"/>
      <c r="D67" s="467"/>
      <c r="E67" s="467"/>
      <c r="F67" s="467"/>
      <c r="G67" s="468"/>
      <c r="H67" s="469"/>
      <c r="I67" s="447"/>
    </row>
    <row r="68" spans="1:10" ht="14.25" x14ac:dyDescent="0.2">
      <c r="A68" s="446"/>
      <c r="B68" s="446"/>
      <c r="C68" s="447"/>
      <c r="D68" s="447"/>
      <c r="E68" s="447"/>
      <c r="F68" s="447"/>
      <c r="G68" s="447"/>
      <c r="H68" s="470"/>
      <c r="I68" s="447"/>
    </row>
    <row r="69" spans="1:10" ht="20.25" x14ac:dyDescent="0.2">
      <c r="A69" s="448" t="s">
        <v>1040</v>
      </c>
      <c r="B69" s="448"/>
      <c r="C69" s="445"/>
      <c r="D69" s="445"/>
      <c r="E69" s="449" t="s">
        <v>1083</v>
      </c>
      <c r="F69" s="450" t="s">
        <v>1042</v>
      </c>
      <c r="G69" s="451" t="s">
        <v>1084</v>
      </c>
      <c r="H69" s="445"/>
      <c r="I69" s="440"/>
    </row>
    <row r="70" spans="1:10" ht="14.25" x14ac:dyDescent="0.2">
      <c r="A70" s="452"/>
      <c r="B70" s="453"/>
      <c r="C70" s="454"/>
      <c r="D70" s="455"/>
      <c r="E70" s="455"/>
      <c r="F70" s="455"/>
      <c r="G70" s="456"/>
      <c r="H70" s="457"/>
      <c r="I70" s="447"/>
    </row>
    <row r="71" spans="1:10" ht="14.25" x14ac:dyDescent="0.2">
      <c r="A71" s="458"/>
      <c r="B71" s="459"/>
      <c r="C71" s="460" t="s">
        <v>1070</v>
      </c>
      <c r="D71" s="461"/>
      <c r="E71" s="461"/>
      <c r="F71" s="461"/>
      <c r="G71" s="462"/>
      <c r="H71" s="463"/>
      <c r="I71" s="447"/>
    </row>
    <row r="72" spans="1:10" ht="14.25" x14ac:dyDescent="0.2">
      <c r="A72" s="458"/>
      <c r="B72" s="459"/>
      <c r="C72" s="460"/>
      <c r="D72" s="461" t="s">
        <v>1370</v>
      </c>
      <c r="E72" s="461"/>
      <c r="F72" s="461"/>
      <c r="G72" s="462"/>
      <c r="H72" s="471">
        <v>44491</v>
      </c>
      <c r="I72" s="447"/>
    </row>
    <row r="73" spans="1:10" ht="14.25" x14ac:dyDescent="0.2">
      <c r="A73" s="472"/>
      <c r="B73" s="473"/>
      <c r="C73" s="474"/>
      <c r="D73" s="475" t="s">
        <v>1371</v>
      </c>
      <c r="E73" s="475"/>
      <c r="F73" s="475"/>
      <c r="G73" s="476"/>
      <c r="H73" s="481" t="s">
        <v>1051</v>
      </c>
      <c r="I73" s="447"/>
    </row>
    <row r="74" spans="1:10" ht="14.25" x14ac:dyDescent="0.2">
      <c r="A74" s="464"/>
      <c r="B74" s="465"/>
      <c r="C74" s="466"/>
      <c r="D74" s="467"/>
      <c r="E74" s="467"/>
      <c r="F74" s="467"/>
      <c r="G74" s="468"/>
      <c r="H74" s="469"/>
      <c r="I74" s="447"/>
    </row>
    <row r="75" spans="1:10" ht="14.25" x14ac:dyDescent="0.2">
      <c r="A75" s="446"/>
      <c r="B75" s="446"/>
      <c r="C75" s="447"/>
      <c r="D75" s="447"/>
      <c r="E75" s="447"/>
      <c r="F75" s="447"/>
      <c r="G75" s="447"/>
      <c r="H75" s="470"/>
      <c r="I75" s="447"/>
    </row>
    <row r="76" spans="1:10" ht="20.25" x14ac:dyDescent="0.2">
      <c r="A76" s="448" t="s">
        <v>1040</v>
      </c>
      <c r="B76" s="448"/>
      <c r="C76" s="445"/>
      <c r="D76" s="445"/>
      <c r="E76" s="449" t="s">
        <v>1085</v>
      </c>
      <c r="F76" s="450" t="s">
        <v>1042</v>
      </c>
      <c r="G76" s="451" t="s">
        <v>1022</v>
      </c>
      <c r="H76" s="445"/>
      <c r="I76" s="440"/>
    </row>
    <row r="77" spans="1:10" ht="14.25" x14ac:dyDescent="0.2">
      <c r="A77" s="452"/>
      <c r="B77" s="453"/>
      <c r="C77" s="454"/>
      <c r="D77" s="455"/>
      <c r="E77" s="455"/>
      <c r="F77" s="455"/>
      <c r="G77" s="456"/>
      <c r="H77" s="457"/>
      <c r="I77" s="447"/>
    </row>
    <row r="78" spans="1:10" ht="14.25" x14ac:dyDescent="0.2">
      <c r="A78" s="458"/>
      <c r="B78" s="459"/>
      <c r="C78" s="460" t="s">
        <v>1070</v>
      </c>
      <c r="D78" s="461"/>
      <c r="E78" s="461"/>
      <c r="F78" s="461"/>
      <c r="G78" s="462"/>
      <c r="H78" s="463"/>
      <c r="I78" s="447"/>
    </row>
    <row r="79" spans="1:10" ht="14.25" x14ac:dyDescent="0.2">
      <c r="A79" s="458"/>
      <c r="B79" s="459"/>
      <c r="C79" s="460"/>
      <c r="D79" s="461" t="s">
        <v>1086</v>
      </c>
      <c r="E79" s="461"/>
      <c r="F79" s="461"/>
      <c r="G79" s="462"/>
      <c r="H79" s="471" t="s">
        <v>1088</v>
      </c>
      <c r="I79" s="447"/>
      <c r="J79" s="356" t="s">
        <v>1087</v>
      </c>
    </row>
    <row r="80" spans="1:10" ht="14.25" x14ac:dyDescent="0.2">
      <c r="A80" s="464"/>
      <c r="B80" s="465"/>
      <c r="C80" s="466"/>
      <c r="D80" s="467"/>
      <c r="E80" s="467"/>
      <c r="F80" s="467"/>
      <c r="G80" s="468"/>
      <c r="H80" s="469"/>
      <c r="I80" s="447"/>
    </row>
    <row r="81" spans="1:11" ht="14.25" x14ac:dyDescent="0.2">
      <c r="A81" s="446"/>
      <c r="B81" s="446"/>
      <c r="C81" s="447"/>
      <c r="D81" s="447"/>
      <c r="E81" s="447"/>
      <c r="F81" s="447"/>
      <c r="G81" s="447"/>
      <c r="H81" s="470"/>
      <c r="I81" s="447"/>
    </row>
    <row r="82" spans="1:11" ht="20.25" x14ac:dyDescent="0.2">
      <c r="A82" s="448" t="s">
        <v>1040</v>
      </c>
      <c r="B82" s="448"/>
      <c r="C82" s="445"/>
      <c r="D82" s="445"/>
      <c r="E82" s="449" t="s">
        <v>1094</v>
      </c>
      <c r="F82" s="450" t="s">
        <v>1042</v>
      </c>
      <c r="G82" s="451"/>
      <c r="H82" s="445"/>
      <c r="I82" s="440"/>
    </row>
    <row r="83" spans="1:11" ht="14.25" x14ac:dyDescent="0.2">
      <c r="A83" s="452"/>
      <c r="B83" s="453"/>
      <c r="C83" s="454"/>
      <c r="D83" s="455"/>
      <c r="E83" s="455"/>
      <c r="F83" s="455"/>
      <c r="G83" s="456"/>
      <c r="H83" s="457"/>
      <c r="I83" s="447"/>
    </row>
    <row r="84" spans="1:11" ht="14.25" x14ac:dyDescent="0.2">
      <c r="A84" s="458"/>
      <c r="B84" s="459"/>
      <c r="C84" s="460" t="s">
        <v>1070</v>
      </c>
      <c r="D84" s="461"/>
      <c r="E84" s="461"/>
      <c r="F84" s="461"/>
      <c r="G84" s="462"/>
      <c r="H84" s="463"/>
      <c r="I84" s="447"/>
      <c r="K84" s="461"/>
    </row>
    <row r="85" spans="1:11" ht="14.25" x14ac:dyDescent="0.2">
      <c r="A85" s="458"/>
      <c r="B85" s="459"/>
      <c r="C85" s="460"/>
      <c r="D85" s="461" t="s">
        <v>1372</v>
      </c>
      <c r="E85" s="461"/>
      <c r="F85" s="461"/>
      <c r="G85" s="462"/>
      <c r="H85" s="463"/>
      <c r="I85" s="447"/>
      <c r="K85" s="478"/>
    </row>
    <row r="86" spans="1:11" ht="14.25" x14ac:dyDescent="0.2">
      <c r="A86" s="458"/>
      <c r="B86" s="459"/>
      <c r="C86" s="460"/>
      <c r="D86" s="461" t="s">
        <v>1351</v>
      </c>
      <c r="E86" s="461"/>
      <c r="F86" s="461"/>
      <c r="G86" s="462"/>
      <c r="H86" s="471" t="s">
        <v>1051</v>
      </c>
      <c r="I86" s="447"/>
    </row>
    <row r="87" spans="1:11" ht="14.25" x14ac:dyDescent="0.2">
      <c r="A87" s="464"/>
      <c r="B87" s="465"/>
      <c r="C87" s="466"/>
      <c r="D87" s="467"/>
      <c r="E87" s="467"/>
      <c r="F87" s="467"/>
      <c r="G87" s="468"/>
      <c r="H87" s="469"/>
      <c r="I87" s="447"/>
    </row>
    <row r="94" spans="1:11" ht="14.25" x14ac:dyDescent="0.2">
      <c r="A94" s="446"/>
      <c r="B94" s="446"/>
      <c r="C94" s="447"/>
      <c r="D94" s="447"/>
      <c r="E94" s="482" t="s">
        <v>1097</v>
      </c>
      <c r="F94" s="447"/>
      <c r="G94" s="447"/>
      <c r="H94" s="470"/>
      <c r="I94" s="447"/>
    </row>
    <row r="95" spans="1:11" ht="20.25" x14ac:dyDescent="0.2">
      <c r="A95" s="448" t="s">
        <v>1040</v>
      </c>
      <c r="B95" s="448"/>
      <c r="C95" s="445"/>
      <c r="D95" s="445"/>
      <c r="E95" s="449" t="s">
        <v>1091</v>
      </c>
      <c r="F95" s="450" t="s">
        <v>1042</v>
      </c>
      <c r="G95" s="451"/>
      <c r="H95" s="445"/>
      <c r="I95" s="440"/>
    </row>
    <row r="96" spans="1:11" ht="14.25" x14ac:dyDescent="0.2">
      <c r="A96" s="452"/>
      <c r="B96" s="453"/>
      <c r="C96" s="454"/>
      <c r="D96" s="455"/>
      <c r="E96" s="455"/>
      <c r="F96" s="455"/>
      <c r="G96" s="456"/>
      <c r="H96" s="457"/>
      <c r="I96" s="447"/>
    </row>
    <row r="97" spans="1:9" ht="14.25" x14ac:dyDescent="0.2">
      <c r="A97" s="458"/>
      <c r="B97" s="459"/>
      <c r="C97" s="460" t="s">
        <v>1070</v>
      </c>
      <c r="D97" s="461"/>
      <c r="E97" s="461"/>
      <c r="F97" s="461"/>
      <c r="G97" s="462"/>
      <c r="H97" s="463"/>
      <c r="I97" s="447"/>
    </row>
    <row r="98" spans="1:9" ht="14.25" x14ac:dyDescent="0.2">
      <c r="A98" s="458"/>
      <c r="B98" s="459"/>
      <c r="C98" s="460"/>
      <c r="D98" s="461" t="s">
        <v>1376</v>
      </c>
      <c r="E98" s="461"/>
      <c r="F98" s="461"/>
      <c r="G98" s="462"/>
      <c r="H98" s="471"/>
      <c r="I98" s="447"/>
    </row>
    <row r="99" spans="1:9" ht="14.25" x14ac:dyDescent="0.2">
      <c r="A99" s="464"/>
      <c r="B99" s="465"/>
      <c r="C99" s="466"/>
      <c r="D99" s="467"/>
      <c r="E99" s="467"/>
      <c r="F99" s="467"/>
      <c r="G99" s="468"/>
      <c r="H99" s="469"/>
      <c r="I99" s="447"/>
    </row>
    <row r="100" spans="1:9" ht="14.25" x14ac:dyDescent="0.2">
      <c r="A100" s="446"/>
      <c r="B100" s="446"/>
      <c r="C100" s="478"/>
      <c r="D100" s="478"/>
      <c r="E100" s="478"/>
      <c r="F100" s="478"/>
      <c r="G100" s="478"/>
      <c r="H100" s="446"/>
      <c r="I100" s="447"/>
    </row>
    <row r="101" spans="1:9" ht="14.25" x14ac:dyDescent="0.2">
      <c r="A101" s="446"/>
      <c r="B101" s="446"/>
      <c r="C101" s="447"/>
      <c r="D101" s="447"/>
      <c r="E101" s="447"/>
      <c r="F101" s="447"/>
      <c r="G101" s="447"/>
      <c r="H101" s="470"/>
      <c r="I101" s="447"/>
    </row>
    <row r="102" spans="1:9" ht="20.25" x14ac:dyDescent="0.2">
      <c r="A102" s="448" t="s">
        <v>1040</v>
      </c>
      <c r="B102" s="448"/>
      <c r="C102" s="445"/>
      <c r="D102" s="445"/>
      <c r="E102" s="449" t="s">
        <v>1092</v>
      </c>
      <c r="F102" s="450" t="s">
        <v>1042</v>
      </c>
      <c r="G102" s="451"/>
      <c r="H102" s="445"/>
      <c r="I102" s="440"/>
    </row>
    <row r="103" spans="1:9" ht="14.25" x14ac:dyDescent="0.2">
      <c r="A103" s="452"/>
      <c r="B103" s="453"/>
      <c r="C103" s="454"/>
      <c r="D103" s="455"/>
      <c r="E103" s="455"/>
      <c r="F103" s="455"/>
      <c r="G103" s="456"/>
      <c r="H103" s="457"/>
      <c r="I103" s="447"/>
    </row>
    <row r="104" spans="1:9" ht="14.25" x14ac:dyDescent="0.2">
      <c r="A104" s="458"/>
      <c r="B104" s="459"/>
      <c r="C104" s="460" t="s">
        <v>1070</v>
      </c>
      <c r="D104" s="461"/>
      <c r="E104" s="461"/>
      <c r="F104" s="461"/>
      <c r="G104" s="462"/>
      <c r="H104" s="463"/>
      <c r="I104" s="447"/>
    </row>
    <row r="105" spans="1:9" ht="14.25" x14ac:dyDescent="0.2">
      <c r="A105" s="458"/>
      <c r="B105" s="459"/>
      <c r="C105" s="460"/>
      <c r="D105" s="461" t="s">
        <v>1093</v>
      </c>
      <c r="E105" s="461"/>
      <c r="F105" s="461"/>
      <c r="G105" s="462"/>
      <c r="H105" s="471"/>
      <c r="I105" s="447"/>
    </row>
    <row r="106" spans="1:9" ht="14.25" x14ac:dyDescent="0.2">
      <c r="A106" s="464"/>
      <c r="B106" s="465"/>
      <c r="C106" s="466"/>
      <c r="D106" s="467"/>
      <c r="E106" s="467"/>
      <c r="F106" s="467"/>
      <c r="G106" s="468"/>
      <c r="H106" s="469"/>
      <c r="I106" s="447"/>
    </row>
    <row r="107" spans="1:9" ht="14.25" x14ac:dyDescent="0.2">
      <c r="A107" s="446"/>
      <c r="B107" s="446"/>
      <c r="C107" s="447"/>
      <c r="D107" s="447"/>
      <c r="E107" s="447"/>
      <c r="F107" s="447"/>
      <c r="G107" s="447"/>
      <c r="H107" s="470"/>
      <c r="I107" s="447"/>
    </row>
    <row r="113" spans="1:12" ht="14.25" x14ac:dyDescent="0.2">
      <c r="A113" s="446"/>
      <c r="B113" s="446"/>
      <c r="C113" s="447"/>
      <c r="D113" s="447"/>
      <c r="E113" s="447"/>
      <c r="F113" s="447"/>
      <c r="G113" s="447"/>
      <c r="H113" s="470"/>
      <c r="I113" s="447"/>
    </row>
    <row r="114" spans="1:12" ht="20.25" x14ac:dyDescent="0.2">
      <c r="A114" s="448" t="s">
        <v>1040</v>
      </c>
      <c r="B114" s="448"/>
      <c r="C114" s="445"/>
      <c r="D114" s="445"/>
      <c r="E114" s="449" t="s">
        <v>1095</v>
      </c>
      <c r="F114" s="450" t="s">
        <v>1042</v>
      </c>
      <c r="G114" s="451"/>
      <c r="H114" s="445"/>
      <c r="I114" s="440"/>
    </row>
    <row r="115" spans="1:12" ht="14.25" x14ac:dyDescent="0.2">
      <c r="A115" s="452"/>
      <c r="B115" s="453"/>
      <c r="C115" s="454"/>
      <c r="D115" s="455"/>
      <c r="E115" s="455"/>
      <c r="F115" s="455"/>
      <c r="G115" s="456"/>
      <c r="H115" s="457"/>
      <c r="I115" s="447"/>
    </row>
    <row r="116" spans="1:12" ht="14.25" x14ac:dyDescent="0.2">
      <c r="A116" s="458"/>
      <c r="B116" s="459"/>
      <c r="C116" s="460" t="s">
        <v>1070</v>
      </c>
      <c r="D116" s="461"/>
      <c r="E116" s="461"/>
      <c r="F116" s="461"/>
      <c r="G116" s="462"/>
      <c r="H116" s="463"/>
      <c r="I116" s="447"/>
    </row>
    <row r="117" spans="1:12" ht="14.25" x14ac:dyDescent="0.2">
      <c r="A117" s="458"/>
      <c r="B117" s="459"/>
      <c r="C117" s="460"/>
      <c r="D117" s="461" t="s">
        <v>1096</v>
      </c>
      <c r="E117" s="461"/>
      <c r="F117" s="461"/>
      <c r="G117" s="462"/>
      <c r="H117" s="471"/>
      <c r="I117" s="447"/>
    </row>
    <row r="118" spans="1:12" ht="14.25" x14ac:dyDescent="0.2">
      <c r="A118" s="464"/>
      <c r="B118" s="465"/>
      <c r="C118" s="466"/>
      <c r="D118" s="467"/>
      <c r="E118" s="467"/>
      <c r="F118" s="467"/>
      <c r="G118" s="468"/>
      <c r="H118" s="469"/>
      <c r="I118" s="447"/>
    </row>
    <row r="119" spans="1:12" ht="14.25" x14ac:dyDescent="0.2">
      <c r="A119" s="446"/>
      <c r="B119" s="446"/>
      <c r="C119" s="447"/>
      <c r="D119" s="447"/>
      <c r="E119" s="447"/>
      <c r="F119" s="447"/>
      <c r="G119" s="447"/>
      <c r="H119" s="447"/>
      <c r="I119" s="447"/>
    </row>
    <row r="120" spans="1:12" ht="14.25" x14ac:dyDescent="0.2">
      <c r="A120" s="446"/>
      <c r="B120" s="446"/>
      <c r="C120" s="447"/>
      <c r="D120" s="447"/>
      <c r="E120" s="447"/>
      <c r="F120" s="447"/>
      <c r="G120" s="447"/>
      <c r="H120" s="447"/>
      <c r="I120" s="447"/>
    </row>
    <row r="121" spans="1:12" ht="14.25" x14ac:dyDescent="0.2">
      <c r="A121" s="446"/>
      <c r="B121" s="446"/>
      <c r="C121" s="447"/>
      <c r="D121" s="447"/>
      <c r="E121" s="447"/>
      <c r="F121" s="447"/>
      <c r="G121" s="447"/>
      <c r="H121" s="447"/>
      <c r="I121" s="447"/>
    </row>
    <row r="122" spans="1:12" ht="14.25" x14ac:dyDescent="0.2">
      <c r="A122" s="446"/>
      <c r="B122" s="446"/>
      <c r="C122" s="447"/>
      <c r="D122" s="447"/>
      <c r="E122" s="447"/>
      <c r="F122" s="447"/>
      <c r="G122" s="447"/>
      <c r="H122" s="447"/>
      <c r="I122" s="447"/>
    </row>
    <row r="123" spans="1:12" ht="14.25" x14ac:dyDescent="0.2">
      <c r="A123" s="446"/>
      <c r="B123" s="446"/>
      <c r="C123" s="447"/>
      <c r="D123" s="447"/>
      <c r="E123" s="447"/>
      <c r="F123" s="447"/>
      <c r="G123" s="447"/>
      <c r="H123" s="447"/>
      <c r="I123" s="447"/>
    </row>
    <row r="124" spans="1:12" ht="14.25" x14ac:dyDescent="0.2">
      <c r="A124" s="446"/>
      <c r="B124" s="446"/>
      <c r="C124" s="447"/>
      <c r="D124" s="447"/>
      <c r="E124" s="447"/>
      <c r="F124" s="447"/>
      <c r="G124" s="447"/>
      <c r="H124" s="447"/>
      <c r="I124" s="447"/>
    </row>
    <row r="125" spans="1:12" ht="14.25" x14ac:dyDescent="0.2">
      <c r="A125" s="446"/>
      <c r="B125" s="446"/>
      <c r="C125" s="447"/>
      <c r="D125" s="447"/>
      <c r="E125" s="447"/>
      <c r="F125" s="447"/>
      <c r="G125" s="447"/>
      <c r="H125" s="447"/>
      <c r="I125" s="447"/>
    </row>
    <row r="126" spans="1:12" ht="14.25" x14ac:dyDescent="0.2">
      <c r="A126" s="446"/>
      <c r="B126" s="446"/>
      <c r="C126" s="447"/>
      <c r="D126" s="447"/>
      <c r="E126" s="447"/>
      <c r="F126" s="447"/>
      <c r="G126" s="447"/>
      <c r="H126" s="447"/>
      <c r="I126" s="447"/>
    </row>
    <row r="127" spans="1:12" ht="14.25" x14ac:dyDescent="0.2">
      <c r="A127" s="472" t="s">
        <v>1138</v>
      </c>
      <c r="B127" s="473"/>
      <c r="C127" s="474"/>
      <c r="D127" s="475" t="s">
        <v>1139</v>
      </c>
      <c r="E127" s="475"/>
      <c r="F127" s="475"/>
      <c r="G127" s="476"/>
      <c r="H127" s="505" t="s">
        <v>1051</v>
      </c>
      <c r="I127" s="447"/>
      <c r="L127" s="356" t="s">
        <v>1137</v>
      </c>
    </row>
    <row r="128" spans="1:12" ht="14.25" x14ac:dyDescent="0.2">
      <c r="A128" s="446"/>
      <c r="B128" s="446"/>
      <c r="C128" s="447"/>
      <c r="D128" s="447"/>
      <c r="E128" s="447"/>
      <c r="F128" s="447"/>
      <c r="G128" s="447"/>
      <c r="H128" s="447"/>
      <c r="I128" s="447"/>
    </row>
    <row r="129" spans="1:9" ht="14.25" x14ac:dyDescent="0.2">
      <c r="A129" s="446"/>
      <c r="B129" s="446"/>
      <c r="C129" s="447"/>
      <c r="D129" s="447"/>
      <c r="E129" s="447"/>
      <c r="F129" s="447"/>
      <c r="G129" s="447"/>
      <c r="H129" s="447"/>
      <c r="I129" s="447"/>
    </row>
    <row r="130" spans="1:9" ht="20.25" x14ac:dyDescent="0.2">
      <c r="A130" s="448" t="s">
        <v>1040</v>
      </c>
      <c r="B130" s="448"/>
      <c r="C130" s="445"/>
      <c r="D130" s="445"/>
      <c r="E130" s="449" t="s">
        <v>1089</v>
      </c>
      <c r="F130" s="450" t="s">
        <v>1042</v>
      </c>
      <c r="G130" s="451"/>
      <c r="H130" s="445"/>
      <c r="I130" s="440"/>
    </row>
    <row r="131" spans="1:9" ht="14.25" x14ac:dyDescent="0.2">
      <c r="A131" s="452"/>
      <c r="B131" s="453"/>
      <c r="C131" s="454"/>
      <c r="D131" s="455"/>
      <c r="E131" s="455"/>
      <c r="F131" s="455"/>
      <c r="G131" s="456"/>
      <c r="H131" s="457"/>
      <c r="I131" s="447"/>
    </row>
    <row r="132" spans="1:9" ht="14.25" x14ac:dyDescent="0.2">
      <c r="A132" s="458"/>
      <c r="B132" s="459"/>
      <c r="C132" s="460" t="s">
        <v>1070</v>
      </c>
      <c r="D132" s="461"/>
      <c r="E132" s="461"/>
      <c r="F132" s="461"/>
      <c r="G132" s="462"/>
      <c r="H132" s="463"/>
      <c r="I132" s="447"/>
    </row>
    <row r="133" spans="1:9" ht="14.25" x14ac:dyDescent="0.2">
      <c r="A133" s="458"/>
      <c r="B133" s="459"/>
      <c r="C133" s="460"/>
      <c r="D133" s="461" t="s">
        <v>1090</v>
      </c>
      <c r="E133" s="461"/>
      <c r="F133" s="461"/>
      <c r="G133" s="462"/>
      <c r="H133" s="471"/>
      <c r="I133" s="447"/>
    </row>
    <row r="134" spans="1:9" ht="14.25" x14ac:dyDescent="0.2">
      <c r="A134" s="464"/>
      <c r="B134" s="465"/>
      <c r="C134" s="466"/>
      <c r="D134" s="467"/>
      <c r="E134" s="467"/>
      <c r="F134" s="467"/>
      <c r="G134" s="468"/>
      <c r="H134" s="469"/>
      <c r="I134" s="447"/>
    </row>
    <row r="135" spans="1:9" ht="20.25" x14ac:dyDescent="0.2">
      <c r="A135" s="448" t="s">
        <v>1040</v>
      </c>
      <c r="B135" s="448"/>
      <c r="C135" s="445"/>
      <c r="D135" s="445"/>
      <c r="E135" s="449" t="s">
        <v>1365</v>
      </c>
      <c r="F135" s="450" t="s">
        <v>1042</v>
      </c>
      <c r="G135" s="451"/>
      <c r="H135" s="445"/>
      <c r="I135" s="440"/>
    </row>
    <row r="136" spans="1:9" ht="14.25" x14ac:dyDescent="0.2">
      <c r="A136" s="452"/>
      <c r="B136" s="453"/>
      <c r="C136" s="454"/>
      <c r="D136" s="455"/>
      <c r="E136" s="455"/>
      <c r="F136" s="455"/>
      <c r="G136" s="456"/>
      <c r="H136" s="457"/>
      <c r="I136" s="447"/>
    </row>
    <row r="137" spans="1:9" ht="14.25" x14ac:dyDescent="0.2">
      <c r="A137" s="458"/>
      <c r="B137" s="459"/>
      <c r="C137" s="460" t="s">
        <v>1047</v>
      </c>
      <c r="D137" s="461"/>
      <c r="E137" s="461"/>
      <c r="F137" s="461"/>
      <c r="G137" s="462"/>
      <c r="H137" s="463"/>
      <c r="I137" s="447"/>
    </row>
    <row r="138" spans="1:9" ht="14.25" x14ac:dyDescent="0.2">
      <c r="A138" s="458"/>
      <c r="B138" s="459"/>
      <c r="C138" s="460"/>
      <c r="D138" s="461"/>
      <c r="E138" s="461"/>
      <c r="F138" s="461"/>
      <c r="G138" s="462"/>
      <c r="H138" s="471" t="s">
        <v>1051</v>
      </c>
      <c r="I138" s="447"/>
    </row>
    <row r="139" spans="1:9" ht="14.25" x14ac:dyDescent="0.2">
      <c r="A139" s="464"/>
      <c r="B139" s="465"/>
      <c r="C139" s="466"/>
      <c r="D139" s="467"/>
      <c r="E139" s="467"/>
      <c r="F139" s="467"/>
      <c r="G139" s="468"/>
      <c r="H139" s="469"/>
      <c r="I139" s="447"/>
    </row>
    <row r="140" spans="1:9" ht="14.25" x14ac:dyDescent="0.2">
      <c r="A140" s="446"/>
      <c r="B140" s="446"/>
      <c r="C140" s="447"/>
      <c r="D140" s="447"/>
      <c r="F140" s="447"/>
      <c r="G140" s="447"/>
      <c r="H140" s="470"/>
      <c r="I140" s="447"/>
    </row>
    <row r="141" spans="1:9" ht="14.25" x14ac:dyDescent="0.2">
      <c r="A141" s="446"/>
      <c r="B141" s="446"/>
      <c r="C141" s="447"/>
      <c r="D141" s="447"/>
      <c r="E141" s="447"/>
      <c r="F141" s="447"/>
      <c r="G141" s="447"/>
      <c r="H141" s="447"/>
      <c r="I141" s="447"/>
    </row>
    <row r="142" spans="1:9" ht="14.25" x14ac:dyDescent="0.2">
      <c r="A142" s="446"/>
      <c r="B142" s="446"/>
      <c r="C142" s="447"/>
      <c r="D142" s="447"/>
      <c r="E142" s="447"/>
      <c r="F142" s="447"/>
      <c r="G142" s="447"/>
      <c r="H142" s="447"/>
      <c r="I142" s="447"/>
    </row>
    <row r="143" spans="1:9" ht="14.25" x14ac:dyDescent="0.2">
      <c r="A143" s="446"/>
      <c r="B143" s="446"/>
      <c r="C143" s="447"/>
      <c r="D143" s="447"/>
      <c r="E143" s="447"/>
      <c r="F143" s="447"/>
      <c r="G143" s="447"/>
      <c r="H143" s="447"/>
      <c r="I143" s="447"/>
    </row>
    <row r="144" spans="1:9" ht="14.25" x14ac:dyDescent="0.2">
      <c r="A144" s="446"/>
      <c r="B144" s="446"/>
      <c r="C144" s="447"/>
      <c r="D144" s="447"/>
      <c r="E144" s="447"/>
      <c r="F144" s="447"/>
      <c r="G144" s="447"/>
      <c r="H144" s="447"/>
      <c r="I144" s="447"/>
    </row>
    <row r="145" spans="1:9" ht="14.25" x14ac:dyDescent="0.2">
      <c r="A145" s="446"/>
      <c r="B145" s="446"/>
      <c r="C145" s="447"/>
      <c r="D145" s="447"/>
      <c r="E145" s="447"/>
      <c r="F145" s="447"/>
      <c r="G145" s="447"/>
      <c r="H145" s="447"/>
      <c r="I145" s="447"/>
    </row>
    <row r="146" spans="1:9" ht="14.25" x14ac:dyDescent="0.2">
      <c r="A146" s="446"/>
      <c r="B146" s="446"/>
      <c r="C146" s="447"/>
      <c r="D146" s="447"/>
      <c r="E146" s="447"/>
      <c r="F146" s="447"/>
      <c r="G146" s="447"/>
      <c r="H146" s="447"/>
      <c r="I146" s="447"/>
    </row>
    <row r="147" spans="1:9" ht="14.25" x14ac:dyDescent="0.2">
      <c r="A147" s="446"/>
      <c r="B147" s="446"/>
      <c r="C147" s="447"/>
      <c r="D147" s="447"/>
      <c r="E147" s="447"/>
      <c r="F147" s="447"/>
      <c r="G147" s="447"/>
      <c r="H147" s="447"/>
      <c r="I147" s="447"/>
    </row>
    <row r="148" spans="1:9" ht="14.25" x14ac:dyDescent="0.2">
      <c r="A148" s="446"/>
      <c r="B148" s="446"/>
      <c r="C148" s="447"/>
      <c r="D148" s="447"/>
      <c r="E148" s="447"/>
      <c r="F148" s="447"/>
      <c r="G148" s="447"/>
      <c r="H148" s="447"/>
      <c r="I148" s="447"/>
    </row>
    <row r="149" spans="1:9" ht="14.25" x14ac:dyDescent="0.2">
      <c r="A149" s="446"/>
      <c r="B149" s="446"/>
      <c r="C149" s="447"/>
      <c r="D149" s="447"/>
      <c r="E149" s="447"/>
      <c r="F149" s="447"/>
      <c r="G149" s="447"/>
      <c r="H149" s="447"/>
      <c r="I149" s="447"/>
    </row>
    <row r="150" spans="1:9" ht="14.25" x14ac:dyDescent="0.2">
      <c r="A150" s="446"/>
      <c r="B150" s="446"/>
      <c r="C150" s="447"/>
      <c r="D150" s="447"/>
      <c r="E150" s="447"/>
      <c r="F150" s="447"/>
      <c r="G150" s="447"/>
      <c r="H150" s="447"/>
      <c r="I150" s="447"/>
    </row>
    <row r="151" spans="1:9" ht="14.25" x14ac:dyDescent="0.2">
      <c r="A151" s="446"/>
      <c r="B151" s="446"/>
      <c r="C151" s="447"/>
      <c r="D151" s="447"/>
      <c r="E151" s="447"/>
      <c r="F151" s="447"/>
      <c r="G151" s="447"/>
      <c r="H151" s="447"/>
      <c r="I151" s="447"/>
    </row>
    <row r="152" spans="1:9" ht="14.25" x14ac:dyDescent="0.2">
      <c r="A152" s="446"/>
      <c r="B152" s="446"/>
      <c r="C152" s="447"/>
      <c r="D152" s="447"/>
      <c r="E152" s="447"/>
      <c r="F152" s="447"/>
      <c r="G152" s="447"/>
      <c r="H152" s="447"/>
      <c r="I152" s="447"/>
    </row>
    <row r="153" spans="1:9" ht="14.25" x14ac:dyDescent="0.2">
      <c r="A153" s="446"/>
      <c r="B153" s="446"/>
      <c r="C153" s="447"/>
      <c r="D153" s="447"/>
      <c r="E153" s="447"/>
      <c r="F153" s="447"/>
      <c r="G153" s="447"/>
      <c r="H153" s="447"/>
      <c r="I153" s="447"/>
    </row>
    <row r="154" spans="1:9" ht="14.25" x14ac:dyDescent="0.2">
      <c r="A154" s="446"/>
      <c r="B154" s="446"/>
      <c r="C154" s="447"/>
      <c r="D154" s="447"/>
      <c r="E154" s="447"/>
      <c r="F154" s="447"/>
      <c r="G154" s="447"/>
      <c r="H154" s="447"/>
      <c r="I154" s="447"/>
    </row>
    <row r="155" spans="1:9" ht="14.25" x14ac:dyDescent="0.2">
      <c r="A155" s="446"/>
      <c r="B155" s="446"/>
      <c r="C155" s="447"/>
      <c r="D155" s="447"/>
      <c r="E155" s="447"/>
      <c r="F155" s="447"/>
      <c r="G155" s="447"/>
      <c r="H155" s="447"/>
      <c r="I155" s="447"/>
    </row>
    <row r="156" spans="1:9" ht="14.25" x14ac:dyDescent="0.2">
      <c r="A156" s="446"/>
      <c r="B156" s="446"/>
      <c r="C156" s="447"/>
      <c r="D156" s="447"/>
      <c r="E156" s="447"/>
      <c r="F156" s="447"/>
      <c r="G156" s="447"/>
      <c r="H156" s="447"/>
      <c r="I156" s="447"/>
    </row>
    <row r="157" spans="1:9" ht="14.25" x14ac:dyDescent="0.2">
      <c r="A157" s="446"/>
      <c r="B157" s="446"/>
      <c r="C157" s="447"/>
      <c r="D157" s="447"/>
      <c r="E157" s="447"/>
      <c r="F157" s="447"/>
      <c r="G157" s="447"/>
      <c r="H157" s="447"/>
      <c r="I157" s="447"/>
    </row>
    <row r="158" spans="1:9" ht="14.25" x14ac:dyDescent="0.2">
      <c r="A158" s="446"/>
      <c r="B158" s="446"/>
      <c r="C158" s="447"/>
      <c r="D158" s="447"/>
      <c r="E158" s="447"/>
      <c r="F158" s="447"/>
      <c r="G158" s="447"/>
      <c r="H158" s="447"/>
      <c r="I158" s="447"/>
    </row>
    <row r="159" spans="1:9" ht="14.25" x14ac:dyDescent="0.2">
      <c r="A159" s="446"/>
      <c r="B159" s="446"/>
      <c r="C159" s="447"/>
      <c r="D159" s="447"/>
      <c r="E159" s="447"/>
      <c r="F159" s="447"/>
      <c r="G159" s="447"/>
      <c r="H159" s="447"/>
      <c r="I159" s="447"/>
    </row>
    <row r="160" spans="1:9" ht="14.25" x14ac:dyDescent="0.2">
      <c r="A160" s="446"/>
      <c r="B160" s="446"/>
      <c r="C160" s="447"/>
      <c r="D160" s="447"/>
      <c r="E160" s="447"/>
      <c r="F160" s="447"/>
      <c r="G160" s="447"/>
      <c r="H160" s="447"/>
      <c r="I160" s="447"/>
    </row>
    <row r="161" spans="1:9" ht="14.25" x14ac:dyDescent="0.2">
      <c r="A161" s="446"/>
      <c r="B161" s="446"/>
      <c r="C161" s="447"/>
      <c r="D161" s="447"/>
      <c r="E161" s="447"/>
      <c r="F161" s="447"/>
      <c r="G161" s="447"/>
      <c r="H161" s="447"/>
      <c r="I161" s="447"/>
    </row>
    <row r="162" spans="1:9" ht="14.25" x14ac:dyDescent="0.2">
      <c r="A162" s="446"/>
      <c r="B162" s="446"/>
      <c r="C162" s="447"/>
      <c r="D162" s="447"/>
      <c r="E162" s="447"/>
      <c r="F162" s="447"/>
      <c r="G162" s="447"/>
      <c r="H162" s="447"/>
      <c r="I162" s="447"/>
    </row>
    <row r="163" spans="1:9" ht="14.25" x14ac:dyDescent="0.2">
      <c r="A163" s="446"/>
      <c r="B163" s="446"/>
      <c r="C163" s="447"/>
      <c r="D163" s="447"/>
      <c r="E163" s="447"/>
      <c r="F163" s="447"/>
      <c r="G163" s="447"/>
      <c r="H163" s="447"/>
      <c r="I163" s="447"/>
    </row>
    <row r="164" spans="1:9" ht="14.25" x14ac:dyDescent="0.2">
      <c r="A164" s="446"/>
      <c r="B164" s="446"/>
      <c r="C164" s="447"/>
      <c r="D164" s="447"/>
      <c r="E164" s="447"/>
      <c r="F164" s="447"/>
      <c r="G164" s="447"/>
      <c r="H164" s="447"/>
      <c r="I164" s="447"/>
    </row>
    <row r="165" spans="1:9" ht="14.25" x14ac:dyDescent="0.2">
      <c r="A165" s="446"/>
      <c r="B165" s="446"/>
      <c r="C165" s="447"/>
      <c r="D165" s="447"/>
      <c r="E165" s="447"/>
      <c r="F165" s="447"/>
      <c r="G165" s="447"/>
      <c r="H165" s="447"/>
      <c r="I165" s="447"/>
    </row>
    <row r="166" spans="1:9" ht="14.25" x14ac:dyDescent="0.2">
      <c r="A166" s="446"/>
      <c r="B166" s="446"/>
      <c r="C166" s="447"/>
      <c r="D166" s="447"/>
      <c r="E166" s="447"/>
      <c r="F166" s="447"/>
      <c r="G166" s="447"/>
      <c r="H166" s="447"/>
      <c r="I166" s="447"/>
    </row>
    <row r="167" spans="1:9" ht="14.25" x14ac:dyDescent="0.2">
      <c r="A167" s="446"/>
      <c r="B167" s="446"/>
      <c r="C167" s="447"/>
      <c r="D167" s="447"/>
      <c r="E167" s="447"/>
      <c r="F167" s="447"/>
      <c r="G167" s="447"/>
      <c r="H167" s="447"/>
      <c r="I167" s="447"/>
    </row>
    <row r="168" spans="1:9" ht="14.25" x14ac:dyDescent="0.2">
      <c r="A168" s="446"/>
      <c r="B168" s="446"/>
      <c r="C168" s="447"/>
      <c r="D168" s="447"/>
      <c r="E168" s="447"/>
      <c r="F168" s="447"/>
      <c r="G168" s="447"/>
      <c r="H168" s="447"/>
      <c r="I168" s="447"/>
    </row>
    <row r="169" spans="1:9" ht="14.25" x14ac:dyDescent="0.2">
      <c r="A169" s="446"/>
      <c r="B169" s="446"/>
      <c r="C169" s="447"/>
      <c r="D169" s="447"/>
      <c r="E169" s="447"/>
      <c r="F169" s="447"/>
      <c r="G169" s="447"/>
      <c r="H169" s="447"/>
      <c r="I169" s="447"/>
    </row>
    <row r="170" spans="1:9" ht="14.25" x14ac:dyDescent="0.2">
      <c r="A170" s="446"/>
      <c r="B170" s="446"/>
      <c r="C170" s="447"/>
      <c r="D170" s="447"/>
      <c r="E170" s="447"/>
      <c r="F170" s="447"/>
      <c r="G170" s="447"/>
      <c r="H170" s="447"/>
      <c r="I170" s="447"/>
    </row>
    <row r="171" spans="1:9" ht="14.25" x14ac:dyDescent="0.2">
      <c r="A171" s="446"/>
      <c r="B171" s="446"/>
      <c r="C171" s="447"/>
      <c r="D171" s="447"/>
      <c r="E171" s="447"/>
      <c r="F171" s="447"/>
      <c r="G171" s="447"/>
      <c r="H171" s="447"/>
      <c r="I171" s="447"/>
    </row>
    <row r="172" spans="1:9" ht="14.25" x14ac:dyDescent="0.2">
      <c r="A172" s="446"/>
      <c r="B172" s="446"/>
      <c r="C172" s="447"/>
      <c r="D172" s="447"/>
      <c r="E172" s="447"/>
      <c r="F172" s="447"/>
      <c r="G172" s="447"/>
      <c r="H172" s="447"/>
      <c r="I172" s="447"/>
    </row>
    <row r="173" spans="1:9" ht="14.25" x14ac:dyDescent="0.2">
      <c r="A173" s="446"/>
      <c r="B173" s="446"/>
      <c r="C173" s="447"/>
      <c r="D173" s="447"/>
      <c r="E173" s="447"/>
      <c r="F173" s="447"/>
      <c r="G173" s="447"/>
      <c r="H173" s="447"/>
      <c r="I173" s="447"/>
    </row>
    <row r="174" spans="1:9" ht="14.25" x14ac:dyDescent="0.2">
      <c r="A174" s="446"/>
      <c r="B174" s="446"/>
      <c r="C174" s="447"/>
      <c r="D174" s="447"/>
      <c r="E174" s="447"/>
      <c r="F174" s="447"/>
      <c r="G174" s="447"/>
      <c r="H174" s="447"/>
      <c r="I174" s="447"/>
    </row>
    <row r="175" spans="1:9" ht="14.25" x14ac:dyDescent="0.2">
      <c r="A175" s="446"/>
      <c r="B175" s="446"/>
      <c r="C175" s="447"/>
      <c r="D175" s="447"/>
      <c r="E175" s="447"/>
      <c r="F175" s="447"/>
      <c r="G175" s="447"/>
      <c r="H175" s="447"/>
      <c r="I175" s="447"/>
    </row>
    <row r="176" spans="1:9" ht="14.25" x14ac:dyDescent="0.2">
      <c r="A176" s="446"/>
      <c r="B176" s="446"/>
      <c r="C176" s="447"/>
      <c r="D176" s="447"/>
      <c r="E176" s="447"/>
      <c r="F176" s="447"/>
      <c r="G176" s="447"/>
      <c r="H176" s="447"/>
      <c r="I176" s="447"/>
    </row>
    <row r="177" spans="1:9" ht="14.25" x14ac:dyDescent="0.2">
      <c r="A177" s="446"/>
      <c r="B177" s="446"/>
      <c r="C177" s="447"/>
      <c r="D177" s="447"/>
      <c r="E177" s="447"/>
      <c r="F177" s="447"/>
      <c r="G177" s="447"/>
      <c r="H177" s="447"/>
      <c r="I177" s="447"/>
    </row>
    <row r="178" spans="1:9" ht="14.25" x14ac:dyDescent="0.2">
      <c r="A178" s="446"/>
      <c r="B178" s="446"/>
      <c r="C178" s="447"/>
      <c r="D178" s="447"/>
      <c r="E178" s="447"/>
      <c r="F178" s="447"/>
      <c r="G178" s="447"/>
      <c r="H178" s="447"/>
      <c r="I178" s="447"/>
    </row>
    <row r="179" spans="1:9" ht="14.25" x14ac:dyDescent="0.2">
      <c r="A179" s="446"/>
      <c r="B179" s="446"/>
      <c r="C179" s="447"/>
      <c r="D179" s="447"/>
      <c r="E179" s="447"/>
      <c r="F179" s="447"/>
      <c r="G179" s="447"/>
      <c r="H179" s="447"/>
      <c r="I179" s="447"/>
    </row>
    <row r="180" spans="1:9" ht="14.25" x14ac:dyDescent="0.2">
      <c r="A180" s="446"/>
      <c r="B180" s="446"/>
      <c r="C180" s="447"/>
      <c r="D180" s="447"/>
      <c r="E180" s="447"/>
      <c r="F180" s="447"/>
      <c r="G180" s="447"/>
      <c r="H180" s="447"/>
      <c r="I180" s="447"/>
    </row>
    <row r="181" spans="1:9" ht="14.25" x14ac:dyDescent="0.2">
      <c r="A181" s="446"/>
      <c r="B181" s="446"/>
      <c r="C181" s="447"/>
      <c r="D181" s="447"/>
      <c r="E181" s="447"/>
      <c r="F181" s="447"/>
      <c r="G181" s="447"/>
      <c r="H181" s="447"/>
      <c r="I181" s="447"/>
    </row>
    <row r="182" spans="1:9" ht="14.25" x14ac:dyDescent="0.2">
      <c r="A182" s="446"/>
      <c r="B182" s="446"/>
      <c r="C182" s="447"/>
      <c r="D182" s="447"/>
      <c r="E182" s="447"/>
      <c r="F182" s="447"/>
      <c r="G182" s="447"/>
      <c r="H182" s="447"/>
      <c r="I182" s="447"/>
    </row>
    <row r="183" spans="1:9" ht="14.25" x14ac:dyDescent="0.2">
      <c r="A183" s="446"/>
      <c r="B183" s="446"/>
      <c r="C183" s="447"/>
      <c r="D183" s="447"/>
      <c r="E183" s="447"/>
      <c r="F183" s="447"/>
      <c r="G183" s="447"/>
      <c r="H183" s="447"/>
      <c r="I183" s="447"/>
    </row>
    <row r="184" spans="1:9" ht="14.25" x14ac:dyDescent="0.2">
      <c r="A184" s="446"/>
      <c r="B184" s="446"/>
      <c r="C184" s="447"/>
      <c r="D184" s="447"/>
      <c r="E184" s="447"/>
      <c r="F184" s="447"/>
      <c r="G184" s="447"/>
      <c r="H184" s="447"/>
      <c r="I184" s="447"/>
    </row>
    <row r="185" spans="1:9" ht="14.25" x14ac:dyDescent="0.2">
      <c r="A185" s="446"/>
      <c r="B185" s="446"/>
      <c r="C185" s="447"/>
      <c r="D185" s="447"/>
      <c r="E185" s="447"/>
      <c r="F185" s="447"/>
      <c r="G185" s="447"/>
      <c r="H185" s="447"/>
      <c r="I185" s="447"/>
    </row>
    <row r="186" spans="1:9" ht="14.25" x14ac:dyDescent="0.2">
      <c r="A186" s="446"/>
      <c r="B186" s="446"/>
      <c r="C186" s="447"/>
      <c r="D186" s="447"/>
      <c r="E186" s="447"/>
      <c r="F186" s="447"/>
      <c r="G186" s="447"/>
      <c r="H186" s="447"/>
      <c r="I186" s="447"/>
    </row>
    <row r="187" spans="1:9" ht="14.25" x14ac:dyDescent="0.2">
      <c r="A187" s="446"/>
      <c r="B187" s="446"/>
      <c r="C187" s="447"/>
      <c r="D187" s="447"/>
      <c r="E187" s="447"/>
      <c r="F187" s="447"/>
      <c r="G187" s="447"/>
      <c r="H187" s="447"/>
      <c r="I187" s="447"/>
    </row>
    <row r="188" spans="1:9" ht="14.25" x14ac:dyDescent="0.2">
      <c r="A188" s="446"/>
      <c r="B188" s="446"/>
      <c r="C188" s="447"/>
      <c r="D188" s="447"/>
      <c r="E188" s="447"/>
      <c r="F188" s="447"/>
      <c r="G188" s="447"/>
      <c r="H188" s="447"/>
      <c r="I188" s="447"/>
    </row>
    <row r="189" spans="1:9" ht="14.25" x14ac:dyDescent="0.2">
      <c r="A189" s="446"/>
      <c r="B189" s="446"/>
      <c r="C189" s="447"/>
      <c r="D189" s="447"/>
      <c r="E189" s="447"/>
      <c r="F189" s="447"/>
      <c r="G189" s="447"/>
      <c r="H189" s="447"/>
      <c r="I189" s="447"/>
    </row>
    <row r="190" spans="1:9" ht="14.25" x14ac:dyDescent="0.2">
      <c r="A190" s="446"/>
      <c r="B190" s="446"/>
      <c r="C190" s="447"/>
      <c r="D190" s="447"/>
      <c r="E190" s="447"/>
      <c r="F190" s="447"/>
      <c r="G190" s="447"/>
      <c r="H190" s="447"/>
      <c r="I190" s="447"/>
    </row>
    <row r="191" spans="1:9" ht="14.25" x14ac:dyDescent="0.2">
      <c r="A191" s="446"/>
      <c r="B191" s="446"/>
      <c r="C191" s="447"/>
      <c r="D191" s="447"/>
      <c r="E191" s="447"/>
      <c r="F191" s="447"/>
      <c r="G191" s="447"/>
      <c r="H191" s="447"/>
      <c r="I191" s="447"/>
    </row>
    <row r="192" spans="1:9" ht="14.25" x14ac:dyDescent="0.2">
      <c r="A192" s="446"/>
      <c r="B192" s="446"/>
      <c r="C192" s="447"/>
      <c r="D192" s="447"/>
      <c r="E192" s="447"/>
      <c r="F192" s="447"/>
      <c r="G192" s="447"/>
      <c r="H192" s="447"/>
      <c r="I192" s="447"/>
    </row>
    <row r="193" spans="1:9" ht="14.25" x14ac:dyDescent="0.2">
      <c r="A193" s="446"/>
      <c r="B193" s="446"/>
      <c r="C193" s="447"/>
      <c r="D193" s="447"/>
      <c r="E193" s="447"/>
      <c r="F193" s="447"/>
      <c r="G193" s="447"/>
      <c r="H193" s="447"/>
      <c r="I193" s="447"/>
    </row>
    <row r="194" spans="1:9" ht="14.25" x14ac:dyDescent="0.2">
      <c r="A194" s="446"/>
      <c r="B194" s="446"/>
      <c r="C194" s="447"/>
      <c r="D194" s="447"/>
      <c r="E194" s="447"/>
      <c r="F194" s="447"/>
      <c r="G194" s="447"/>
      <c r="H194" s="447"/>
      <c r="I194" s="447"/>
    </row>
    <row r="195" spans="1:9" ht="14.25" x14ac:dyDescent="0.2">
      <c r="A195" s="446"/>
      <c r="B195" s="446"/>
      <c r="C195" s="447"/>
      <c r="D195" s="447"/>
      <c r="E195" s="447"/>
      <c r="F195" s="447"/>
      <c r="G195" s="447"/>
      <c r="H195" s="447"/>
      <c r="I195" s="447"/>
    </row>
    <row r="196" spans="1:9" ht="14.25" x14ac:dyDescent="0.2">
      <c r="A196" s="446"/>
      <c r="B196" s="446"/>
      <c r="C196" s="447"/>
      <c r="D196" s="447"/>
      <c r="E196" s="447"/>
      <c r="F196" s="447"/>
      <c r="G196" s="447"/>
      <c r="H196" s="447"/>
      <c r="I196" s="447"/>
    </row>
    <row r="197" spans="1:9" ht="14.25" x14ac:dyDescent="0.2">
      <c r="A197" s="446"/>
      <c r="B197" s="446"/>
      <c r="C197" s="447"/>
      <c r="D197" s="447"/>
      <c r="E197" s="447"/>
      <c r="F197" s="447"/>
      <c r="G197" s="447"/>
      <c r="H197" s="447"/>
      <c r="I197" s="447"/>
    </row>
    <row r="198" spans="1:9" ht="14.25" x14ac:dyDescent="0.2">
      <c r="A198" s="446"/>
      <c r="B198" s="446"/>
      <c r="C198" s="447"/>
      <c r="D198" s="447"/>
      <c r="E198" s="447"/>
      <c r="F198" s="447"/>
      <c r="G198" s="447"/>
      <c r="H198" s="447"/>
      <c r="I198" s="447"/>
    </row>
    <row r="199" spans="1:9" ht="14.25" x14ac:dyDescent="0.2">
      <c r="A199" s="446"/>
      <c r="B199" s="446"/>
      <c r="C199" s="447"/>
      <c r="D199" s="447"/>
      <c r="E199" s="447"/>
      <c r="F199" s="447"/>
      <c r="G199" s="447"/>
      <c r="H199" s="447"/>
      <c r="I199" s="447"/>
    </row>
    <row r="200" spans="1:9" ht="14.25" x14ac:dyDescent="0.2">
      <c r="A200" s="446"/>
      <c r="B200" s="446"/>
      <c r="C200" s="447"/>
      <c r="D200" s="447"/>
      <c r="E200" s="447"/>
      <c r="F200" s="447"/>
      <c r="G200" s="447"/>
      <c r="H200" s="447"/>
      <c r="I200" s="447"/>
    </row>
    <row r="201" spans="1:9" ht="14.25" x14ac:dyDescent="0.2">
      <c r="A201" s="446"/>
      <c r="B201" s="446"/>
      <c r="C201" s="447"/>
      <c r="D201" s="447"/>
      <c r="E201" s="447"/>
      <c r="F201" s="447"/>
      <c r="G201" s="447"/>
      <c r="H201" s="447"/>
      <c r="I201" s="447"/>
    </row>
    <row r="202" spans="1:9" ht="14.25" x14ac:dyDescent="0.2">
      <c r="A202" s="446"/>
      <c r="B202" s="446"/>
      <c r="C202" s="447"/>
      <c r="D202" s="447"/>
      <c r="E202" s="447"/>
      <c r="F202" s="447"/>
      <c r="G202" s="447"/>
      <c r="H202" s="447"/>
      <c r="I202" s="447"/>
    </row>
    <row r="203" spans="1:9" ht="14.25" x14ac:dyDescent="0.2">
      <c r="A203" s="446"/>
      <c r="B203" s="446"/>
      <c r="C203" s="447"/>
      <c r="D203" s="447"/>
      <c r="E203" s="447"/>
      <c r="F203" s="447"/>
      <c r="G203" s="447"/>
      <c r="H203" s="447"/>
      <c r="I203" s="447"/>
    </row>
    <row r="204" spans="1:9" ht="14.25" x14ac:dyDescent="0.2">
      <c r="A204" s="446"/>
      <c r="B204" s="446"/>
      <c r="C204" s="447"/>
      <c r="D204" s="447"/>
      <c r="E204" s="447"/>
      <c r="F204" s="447"/>
      <c r="G204" s="447"/>
      <c r="H204" s="447"/>
      <c r="I204" s="447"/>
    </row>
    <row r="205" spans="1:9" ht="14.25" x14ac:dyDescent="0.2">
      <c r="A205" s="446"/>
      <c r="B205" s="446"/>
      <c r="C205" s="447"/>
      <c r="D205" s="447"/>
      <c r="E205" s="447"/>
      <c r="F205" s="447"/>
      <c r="G205" s="447"/>
      <c r="H205" s="447"/>
      <c r="I205" s="447"/>
    </row>
    <row r="206" spans="1:9" ht="14.25" x14ac:dyDescent="0.2">
      <c r="A206" s="446"/>
      <c r="B206" s="446"/>
      <c r="C206" s="447"/>
      <c r="D206" s="447"/>
      <c r="E206" s="447"/>
      <c r="F206" s="447"/>
      <c r="G206" s="447"/>
      <c r="H206" s="447"/>
      <c r="I206" s="447"/>
    </row>
    <row r="207" spans="1:9" ht="14.25" x14ac:dyDescent="0.2">
      <c r="A207" s="446"/>
      <c r="B207" s="446"/>
      <c r="C207" s="447"/>
      <c r="D207" s="447"/>
      <c r="E207" s="447"/>
      <c r="F207" s="447"/>
      <c r="G207" s="447"/>
      <c r="H207" s="447"/>
      <c r="I207" s="447"/>
    </row>
    <row r="208" spans="1:9" ht="14.25" x14ac:dyDescent="0.2">
      <c r="A208" s="446"/>
      <c r="B208" s="446"/>
      <c r="C208" s="447"/>
      <c r="D208" s="447"/>
      <c r="E208" s="447"/>
      <c r="F208" s="447"/>
      <c r="G208" s="447"/>
      <c r="H208" s="447"/>
      <c r="I208" s="447"/>
    </row>
    <row r="209" spans="1:9" ht="14.25" x14ac:dyDescent="0.2">
      <c r="A209" s="446"/>
      <c r="B209" s="446"/>
      <c r="C209" s="447"/>
      <c r="D209" s="447"/>
      <c r="E209" s="447"/>
      <c r="F209" s="447"/>
      <c r="G209" s="447"/>
      <c r="H209" s="447"/>
      <c r="I209" s="447"/>
    </row>
    <row r="210" spans="1:9" ht="14.25" x14ac:dyDescent="0.2">
      <c r="A210" s="446"/>
      <c r="B210" s="446"/>
      <c r="C210" s="447"/>
      <c r="D210" s="447"/>
      <c r="E210" s="447"/>
      <c r="F210" s="447"/>
      <c r="G210" s="447"/>
      <c r="H210" s="447"/>
      <c r="I210" s="447"/>
    </row>
    <row r="211" spans="1:9" ht="14.25" x14ac:dyDescent="0.2">
      <c r="A211" s="446"/>
      <c r="B211" s="446"/>
      <c r="C211" s="447"/>
      <c r="D211" s="447"/>
      <c r="E211" s="447"/>
      <c r="F211" s="447"/>
      <c r="G211" s="447"/>
      <c r="H211" s="447"/>
      <c r="I211" s="447"/>
    </row>
    <row r="212" spans="1:9" ht="14.25" x14ac:dyDescent="0.2">
      <c r="A212" s="446"/>
      <c r="B212" s="446"/>
      <c r="C212" s="447"/>
      <c r="D212" s="447"/>
      <c r="E212" s="447"/>
      <c r="F212" s="447"/>
      <c r="G212" s="447"/>
      <c r="H212" s="447"/>
      <c r="I212" s="447"/>
    </row>
    <row r="213" spans="1:9" ht="14.25" x14ac:dyDescent="0.2">
      <c r="A213" s="446"/>
      <c r="B213" s="446"/>
      <c r="C213" s="447"/>
      <c r="D213" s="447"/>
      <c r="E213" s="447"/>
      <c r="F213" s="447"/>
      <c r="G213" s="447"/>
      <c r="H213" s="447"/>
      <c r="I213" s="447"/>
    </row>
    <row r="214" spans="1:9" ht="14.25" x14ac:dyDescent="0.2">
      <c r="A214" s="446"/>
      <c r="B214" s="446"/>
      <c r="C214" s="447"/>
      <c r="D214" s="447"/>
      <c r="E214" s="447"/>
      <c r="F214" s="447"/>
      <c r="G214" s="447"/>
      <c r="H214" s="447"/>
      <c r="I214" s="447"/>
    </row>
    <row r="215" spans="1:9" ht="14.25" x14ac:dyDescent="0.2">
      <c r="A215" s="446"/>
      <c r="B215" s="446"/>
      <c r="C215" s="447"/>
      <c r="D215" s="447"/>
      <c r="E215" s="447"/>
      <c r="F215" s="447"/>
      <c r="G215" s="447"/>
      <c r="H215" s="447"/>
      <c r="I215" s="447"/>
    </row>
    <row r="216" spans="1:9" ht="14.25" x14ac:dyDescent="0.2">
      <c r="A216" s="446"/>
      <c r="B216" s="446"/>
      <c r="C216" s="447"/>
      <c r="D216" s="447"/>
      <c r="E216" s="447"/>
      <c r="F216" s="447"/>
      <c r="G216" s="447"/>
      <c r="H216" s="447"/>
      <c r="I216" s="447"/>
    </row>
    <row r="217" spans="1:9" ht="14.25" x14ac:dyDescent="0.2">
      <c r="A217" s="446"/>
      <c r="B217" s="446"/>
      <c r="C217" s="447"/>
      <c r="D217" s="447"/>
      <c r="E217" s="447"/>
      <c r="F217" s="447"/>
      <c r="G217" s="447"/>
      <c r="H217" s="447"/>
      <c r="I217" s="447"/>
    </row>
    <row r="218" spans="1:9" ht="14.25" x14ac:dyDescent="0.2">
      <c r="A218" s="446"/>
      <c r="B218" s="446"/>
      <c r="C218" s="447"/>
      <c r="D218" s="447"/>
      <c r="E218" s="447"/>
      <c r="F218" s="447"/>
      <c r="G218" s="447"/>
      <c r="H218" s="447"/>
      <c r="I218" s="447"/>
    </row>
    <row r="219" spans="1:9" ht="14.25" x14ac:dyDescent="0.2">
      <c r="A219" s="446"/>
      <c r="B219" s="446"/>
      <c r="C219" s="447"/>
      <c r="D219" s="447"/>
      <c r="E219" s="447"/>
      <c r="F219" s="447"/>
      <c r="G219" s="447"/>
      <c r="H219" s="447"/>
      <c r="I219" s="447"/>
    </row>
    <row r="220" spans="1:9" ht="14.25" x14ac:dyDescent="0.2">
      <c r="A220" s="446"/>
      <c r="B220" s="446"/>
      <c r="C220" s="447"/>
      <c r="D220" s="447"/>
      <c r="E220" s="447"/>
      <c r="F220" s="447"/>
      <c r="G220" s="447"/>
      <c r="H220" s="447"/>
      <c r="I220" s="447"/>
    </row>
    <row r="221" spans="1:9" ht="14.25" x14ac:dyDescent="0.2">
      <c r="A221" s="446"/>
      <c r="B221" s="446"/>
      <c r="C221" s="447"/>
      <c r="D221" s="447"/>
      <c r="E221" s="447"/>
      <c r="F221" s="447"/>
      <c r="G221" s="447"/>
      <c r="H221" s="447"/>
      <c r="I221" s="447"/>
    </row>
    <row r="222" spans="1:9" ht="14.25" x14ac:dyDescent="0.2">
      <c r="A222" s="446"/>
      <c r="B222" s="446"/>
      <c r="C222" s="447"/>
      <c r="D222" s="447"/>
      <c r="E222" s="447"/>
      <c r="F222" s="447"/>
      <c r="G222" s="447"/>
      <c r="H222" s="447"/>
      <c r="I222" s="447"/>
    </row>
    <row r="223" spans="1:9" ht="14.25" x14ac:dyDescent="0.2">
      <c r="A223" s="446"/>
      <c r="B223" s="446"/>
      <c r="C223" s="447"/>
      <c r="D223" s="447"/>
      <c r="E223" s="447"/>
      <c r="F223" s="447"/>
      <c r="G223" s="447"/>
      <c r="H223" s="447"/>
      <c r="I223" s="447"/>
    </row>
    <row r="224" spans="1:9" ht="14.25" x14ac:dyDescent="0.2">
      <c r="A224" s="446"/>
      <c r="B224" s="446"/>
      <c r="C224" s="447"/>
      <c r="D224" s="447"/>
      <c r="E224" s="447"/>
      <c r="F224" s="447"/>
      <c r="G224" s="447"/>
      <c r="H224" s="447"/>
      <c r="I224" s="447"/>
    </row>
    <row r="225" spans="1:9" ht="14.25" x14ac:dyDescent="0.2">
      <c r="A225" s="446"/>
      <c r="B225" s="446"/>
      <c r="C225" s="447"/>
      <c r="D225" s="447"/>
      <c r="E225" s="447"/>
      <c r="F225" s="447"/>
      <c r="G225" s="447"/>
      <c r="H225" s="447"/>
      <c r="I225" s="447"/>
    </row>
    <row r="226" spans="1:9" ht="14.25" x14ac:dyDescent="0.2">
      <c r="A226" s="446"/>
      <c r="B226" s="446"/>
      <c r="C226" s="447"/>
      <c r="D226" s="447"/>
      <c r="E226" s="447"/>
      <c r="F226" s="447"/>
      <c r="G226" s="447"/>
      <c r="H226" s="447"/>
      <c r="I226" s="447"/>
    </row>
    <row r="227" spans="1:9" ht="14.25" x14ac:dyDescent="0.2">
      <c r="A227" s="446"/>
      <c r="B227" s="446"/>
      <c r="C227" s="447"/>
      <c r="D227" s="447"/>
      <c r="E227" s="447"/>
      <c r="F227" s="447"/>
      <c r="G227" s="447"/>
      <c r="H227" s="447"/>
      <c r="I227" s="447"/>
    </row>
    <row r="228" spans="1:9" ht="14.25" x14ac:dyDescent="0.2">
      <c r="A228" s="446"/>
      <c r="B228" s="446"/>
      <c r="C228" s="447"/>
      <c r="D228" s="447"/>
      <c r="E228" s="447"/>
      <c r="F228" s="447"/>
      <c r="G228" s="447"/>
      <c r="H228" s="447"/>
      <c r="I228" s="447"/>
    </row>
    <row r="229" spans="1:9" ht="14.25" x14ac:dyDescent="0.2">
      <c r="A229" s="446"/>
      <c r="B229" s="446"/>
      <c r="C229" s="447"/>
      <c r="D229" s="447"/>
      <c r="E229" s="447"/>
      <c r="F229" s="447"/>
      <c r="G229" s="447"/>
      <c r="H229" s="447"/>
      <c r="I229" s="447"/>
    </row>
    <row r="230" spans="1:9" ht="14.25" x14ac:dyDescent="0.2">
      <c r="A230" s="446"/>
      <c r="B230" s="446"/>
      <c r="C230" s="447"/>
      <c r="D230" s="447"/>
      <c r="E230" s="447"/>
      <c r="F230" s="447"/>
      <c r="G230" s="447"/>
      <c r="H230" s="447"/>
      <c r="I230" s="447"/>
    </row>
    <row r="231" spans="1:9" ht="14.25" x14ac:dyDescent="0.2">
      <c r="A231" s="446"/>
      <c r="B231" s="446"/>
      <c r="C231" s="447"/>
      <c r="D231" s="447"/>
      <c r="E231" s="447"/>
      <c r="F231" s="447"/>
      <c r="G231" s="447"/>
      <c r="H231" s="447"/>
      <c r="I231" s="447"/>
    </row>
    <row r="232" spans="1:9" ht="14.25" x14ac:dyDescent="0.2">
      <c r="A232" s="446"/>
      <c r="B232" s="446"/>
      <c r="C232" s="447"/>
      <c r="D232" s="447"/>
      <c r="E232" s="447"/>
      <c r="F232" s="447"/>
      <c r="G232" s="447"/>
      <c r="H232" s="447"/>
      <c r="I232" s="447"/>
    </row>
    <row r="233" spans="1:9" ht="14.25" x14ac:dyDescent="0.2">
      <c r="A233" s="446"/>
      <c r="B233" s="446"/>
      <c r="C233" s="447"/>
      <c r="D233" s="447"/>
      <c r="E233" s="447"/>
      <c r="F233" s="447"/>
      <c r="G233" s="447"/>
      <c r="H233" s="447"/>
      <c r="I233" s="447"/>
    </row>
    <row r="234" spans="1:9" ht="14.25" x14ac:dyDescent="0.2">
      <c r="A234" s="446"/>
      <c r="B234" s="446"/>
      <c r="C234" s="447"/>
      <c r="D234" s="447"/>
      <c r="E234" s="447"/>
      <c r="F234" s="447"/>
      <c r="G234" s="447"/>
      <c r="H234" s="447"/>
      <c r="I234" s="447"/>
    </row>
    <row r="235" spans="1:9" ht="14.25" x14ac:dyDescent="0.2">
      <c r="A235" s="446"/>
      <c r="B235" s="446"/>
      <c r="C235" s="447"/>
      <c r="D235" s="447"/>
      <c r="E235" s="447"/>
      <c r="F235" s="447"/>
      <c r="G235" s="447"/>
      <c r="H235" s="447"/>
      <c r="I235" s="447"/>
    </row>
    <row r="236" spans="1:9" ht="14.25" x14ac:dyDescent="0.2">
      <c r="A236" s="446"/>
      <c r="B236" s="446"/>
      <c r="C236" s="447"/>
      <c r="D236" s="447"/>
      <c r="E236" s="447"/>
      <c r="F236" s="447"/>
      <c r="G236" s="447"/>
      <c r="H236" s="447"/>
      <c r="I236" s="447"/>
    </row>
    <row r="237" spans="1:9" ht="14.25" x14ac:dyDescent="0.2">
      <c r="A237" s="446"/>
      <c r="B237" s="446"/>
      <c r="C237" s="447"/>
      <c r="D237" s="447"/>
      <c r="E237" s="447"/>
      <c r="F237" s="447"/>
      <c r="G237" s="447"/>
      <c r="H237" s="447"/>
      <c r="I237" s="447"/>
    </row>
    <row r="238" spans="1:9" ht="14.25" x14ac:dyDescent="0.2">
      <c r="A238" s="446"/>
      <c r="B238" s="446"/>
      <c r="C238" s="447"/>
      <c r="D238" s="447"/>
      <c r="E238" s="447"/>
      <c r="F238" s="447"/>
      <c r="G238" s="447"/>
      <c r="H238" s="447"/>
      <c r="I238" s="447"/>
    </row>
    <row r="239" spans="1:9" ht="14.25" x14ac:dyDescent="0.2">
      <c r="A239" s="446"/>
      <c r="B239" s="446"/>
      <c r="C239" s="447"/>
      <c r="D239" s="447"/>
      <c r="E239" s="447"/>
      <c r="F239" s="447"/>
      <c r="G239" s="447"/>
      <c r="H239" s="447"/>
      <c r="I239" s="447"/>
    </row>
    <row r="240" spans="1:9" ht="14.25" x14ac:dyDescent="0.2">
      <c r="A240" s="446"/>
      <c r="B240" s="446"/>
      <c r="C240" s="447"/>
      <c r="D240" s="447"/>
      <c r="E240" s="447"/>
      <c r="F240" s="447"/>
      <c r="G240" s="447"/>
      <c r="H240" s="447"/>
      <c r="I240" s="447"/>
    </row>
    <row r="241" spans="1:9" ht="14.25" x14ac:dyDescent="0.2">
      <c r="A241" s="446"/>
      <c r="B241" s="446"/>
      <c r="C241" s="447"/>
      <c r="D241" s="447"/>
      <c r="E241" s="447"/>
      <c r="F241" s="447"/>
      <c r="G241" s="447"/>
      <c r="H241" s="447"/>
      <c r="I241" s="447"/>
    </row>
    <row r="242" spans="1:9" ht="14.25" x14ac:dyDescent="0.2">
      <c r="A242" s="446"/>
      <c r="B242" s="446"/>
      <c r="C242" s="447"/>
      <c r="D242" s="447"/>
      <c r="E242" s="447"/>
      <c r="F242" s="447"/>
      <c r="G242" s="447"/>
      <c r="H242" s="447"/>
      <c r="I242" s="447"/>
    </row>
    <row r="243" spans="1:9" ht="14.25" x14ac:dyDescent="0.2">
      <c r="A243" s="446"/>
      <c r="B243" s="446"/>
      <c r="C243" s="447"/>
      <c r="D243" s="447"/>
      <c r="E243" s="447"/>
      <c r="F243" s="447"/>
      <c r="G243" s="447"/>
      <c r="H243" s="447"/>
      <c r="I243" s="447"/>
    </row>
    <row r="244" spans="1:9" ht="14.25" x14ac:dyDescent="0.2">
      <c r="A244" s="446"/>
      <c r="B244" s="446"/>
      <c r="C244" s="447"/>
      <c r="D244" s="447"/>
      <c r="E244" s="447"/>
      <c r="F244" s="447"/>
      <c r="G244" s="447"/>
      <c r="H244" s="447"/>
      <c r="I244" s="447"/>
    </row>
    <row r="245" spans="1:9" ht="14.25" x14ac:dyDescent="0.2">
      <c r="A245" s="446"/>
      <c r="B245" s="446"/>
      <c r="C245" s="447"/>
      <c r="D245" s="447"/>
      <c r="E245" s="447"/>
      <c r="F245" s="447"/>
      <c r="G245" s="447"/>
      <c r="H245" s="447"/>
      <c r="I245" s="447"/>
    </row>
    <row r="246" spans="1:9" ht="14.25" x14ac:dyDescent="0.2">
      <c r="A246" s="446"/>
      <c r="B246" s="446"/>
      <c r="C246" s="447"/>
      <c r="D246" s="447"/>
      <c r="E246" s="447"/>
      <c r="F246" s="447"/>
      <c r="G246" s="447"/>
      <c r="H246" s="447"/>
      <c r="I246" s="447"/>
    </row>
    <row r="247" spans="1:9" ht="14.25" x14ac:dyDescent="0.2">
      <c r="A247" s="446"/>
      <c r="B247" s="446"/>
      <c r="C247" s="447"/>
      <c r="D247" s="447"/>
      <c r="E247" s="447"/>
      <c r="F247" s="447"/>
      <c r="G247" s="447"/>
      <c r="H247" s="447"/>
      <c r="I247" s="447"/>
    </row>
    <row r="248" spans="1:9" ht="14.25" x14ac:dyDescent="0.2">
      <c r="A248" s="446"/>
      <c r="B248" s="446"/>
      <c r="C248" s="447"/>
      <c r="D248" s="447"/>
      <c r="E248" s="447"/>
      <c r="F248" s="447"/>
      <c r="G248" s="447"/>
      <c r="H248" s="447"/>
      <c r="I248" s="447"/>
    </row>
    <row r="249" spans="1:9" ht="14.25" x14ac:dyDescent="0.2">
      <c r="A249" s="446"/>
      <c r="B249" s="446"/>
      <c r="C249" s="447"/>
      <c r="D249" s="447"/>
      <c r="E249" s="447"/>
      <c r="F249" s="447"/>
      <c r="G249" s="447"/>
      <c r="H249" s="447"/>
      <c r="I249" s="447"/>
    </row>
    <row r="250" spans="1:9" ht="14.25" x14ac:dyDescent="0.2">
      <c r="A250" s="446"/>
      <c r="B250" s="446"/>
      <c r="C250" s="447"/>
      <c r="D250" s="447"/>
      <c r="E250" s="447"/>
      <c r="F250" s="447"/>
      <c r="G250" s="447"/>
      <c r="H250" s="447"/>
      <c r="I250" s="447"/>
    </row>
    <row r="251" spans="1:9" ht="14.25" x14ac:dyDescent="0.2">
      <c r="A251" s="446"/>
      <c r="B251" s="446"/>
      <c r="C251" s="447"/>
      <c r="D251" s="447"/>
      <c r="E251" s="447"/>
      <c r="F251" s="447"/>
      <c r="G251" s="447"/>
      <c r="H251" s="447"/>
      <c r="I251" s="447"/>
    </row>
    <row r="252" spans="1:9" ht="14.25" x14ac:dyDescent="0.2">
      <c r="A252" s="446"/>
      <c r="B252" s="446"/>
      <c r="C252" s="447"/>
      <c r="D252" s="447"/>
      <c r="E252" s="447"/>
      <c r="F252" s="447"/>
      <c r="G252" s="447"/>
      <c r="H252" s="447"/>
      <c r="I252" s="447"/>
    </row>
    <row r="253" spans="1:9" ht="14.25" x14ac:dyDescent="0.2">
      <c r="A253" s="446"/>
      <c r="B253" s="446"/>
      <c r="C253" s="447"/>
      <c r="D253" s="447"/>
      <c r="E253" s="447"/>
      <c r="F253" s="447"/>
      <c r="G253" s="447"/>
      <c r="H253" s="447"/>
      <c r="I253" s="447"/>
    </row>
    <row r="254" spans="1:9" ht="14.25" x14ac:dyDescent="0.2">
      <c r="A254" s="446"/>
      <c r="B254" s="446"/>
      <c r="C254" s="447"/>
      <c r="D254" s="447"/>
      <c r="E254" s="447"/>
      <c r="F254" s="447"/>
      <c r="G254" s="447"/>
      <c r="H254" s="447"/>
      <c r="I254" s="447"/>
    </row>
    <row r="255" spans="1:9" ht="14.25" x14ac:dyDescent="0.2">
      <c r="A255" s="446"/>
      <c r="B255" s="446"/>
      <c r="C255" s="447"/>
      <c r="D255" s="447"/>
      <c r="E255" s="447"/>
      <c r="F255" s="447"/>
      <c r="G255" s="447"/>
      <c r="H255" s="447"/>
      <c r="I255" s="447"/>
    </row>
    <row r="256" spans="1:9" ht="14.25" x14ac:dyDescent="0.2">
      <c r="A256" s="446"/>
      <c r="B256" s="446"/>
      <c r="C256" s="447"/>
      <c r="D256" s="447"/>
      <c r="E256" s="447"/>
      <c r="F256" s="447"/>
      <c r="G256" s="447"/>
      <c r="H256" s="447"/>
      <c r="I256" s="447"/>
    </row>
    <row r="257" spans="1:9" ht="14.25" x14ac:dyDescent="0.2">
      <c r="A257" s="446"/>
      <c r="B257" s="446"/>
      <c r="C257" s="447"/>
      <c r="D257" s="447"/>
      <c r="E257" s="447"/>
      <c r="F257" s="447"/>
      <c r="G257" s="447"/>
      <c r="H257" s="447"/>
      <c r="I257" s="447"/>
    </row>
    <row r="258" spans="1:9" ht="14.25" x14ac:dyDescent="0.2">
      <c r="A258" s="446"/>
      <c r="B258" s="446"/>
      <c r="C258" s="447"/>
      <c r="D258" s="447"/>
      <c r="E258" s="447"/>
      <c r="F258" s="447"/>
      <c r="G258" s="447"/>
      <c r="H258" s="447"/>
      <c r="I258" s="447"/>
    </row>
    <row r="259" spans="1:9" ht="14.25" x14ac:dyDescent="0.2">
      <c r="A259" s="446"/>
      <c r="B259" s="446"/>
      <c r="C259" s="447"/>
      <c r="D259" s="447"/>
      <c r="E259" s="447"/>
      <c r="F259" s="447"/>
      <c r="G259" s="447"/>
      <c r="H259" s="447"/>
      <c r="I259" s="447"/>
    </row>
    <row r="260" spans="1:9" ht="14.25" x14ac:dyDescent="0.2">
      <c r="A260" s="446"/>
      <c r="B260" s="446"/>
      <c r="C260" s="447"/>
      <c r="D260" s="447"/>
      <c r="E260" s="447"/>
      <c r="F260" s="447"/>
      <c r="G260" s="447"/>
      <c r="H260" s="447"/>
      <c r="I260" s="447"/>
    </row>
    <row r="261" spans="1:9" ht="14.25" x14ac:dyDescent="0.2">
      <c r="A261" s="446"/>
      <c r="B261" s="446"/>
      <c r="C261" s="447"/>
      <c r="D261" s="447"/>
      <c r="E261" s="447"/>
      <c r="F261" s="447"/>
      <c r="G261" s="447"/>
      <c r="H261" s="447"/>
      <c r="I261" s="447"/>
    </row>
    <row r="262" spans="1:9" ht="14.25" x14ac:dyDescent="0.2">
      <c r="A262" s="446"/>
      <c r="B262" s="446"/>
      <c r="C262" s="447"/>
      <c r="D262" s="447"/>
      <c r="E262" s="447"/>
      <c r="F262" s="447"/>
      <c r="G262" s="447"/>
      <c r="H262" s="447"/>
      <c r="I262" s="447"/>
    </row>
    <row r="263" spans="1:9" ht="14.25" x14ac:dyDescent="0.2">
      <c r="A263" s="446"/>
      <c r="B263" s="446"/>
      <c r="C263" s="447"/>
      <c r="D263" s="447"/>
      <c r="E263" s="447"/>
      <c r="F263" s="447"/>
      <c r="G263" s="447"/>
      <c r="H263" s="447"/>
      <c r="I263" s="447"/>
    </row>
    <row r="264" spans="1:9" ht="14.25" x14ac:dyDescent="0.2">
      <c r="A264" s="446"/>
      <c r="B264" s="446"/>
      <c r="C264" s="447"/>
      <c r="D264" s="447"/>
      <c r="E264" s="447"/>
      <c r="F264" s="447"/>
      <c r="G264" s="447"/>
      <c r="H264" s="447"/>
      <c r="I264" s="447"/>
    </row>
    <row r="265" spans="1:9" ht="14.25" x14ac:dyDescent="0.2">
      <c r="A265" s="446"/>
      <c r="B265" s="446"/>
      <c r="C265" s="447"/>
      <c r="D265" s="447"/>
      <c r="E265" s="447"/>
      <c r="F265" s="447"/>
      <c r="G265" s="447"/>
      <c r="H265" s="447"/>
      <c r="I265" s="447"/>
    </row>
    <row r="266" spans="1:9" ht="14.25" x14ac:dyDescent="0.2">
      <c r="A266" s="446"/>
      <c r="B266" s="446"/>
      <c r="C266" s="447"/>
      <c r="D266" s="447"/>
      <c r="E266" s="447"/>
      <c r="F266" s="447"/>
      <c r="G266" s="447"/>
      <c r="H266" s="447"/>
      <c r="I266" s="447"/>
    </row>
    <row r="267" spans="1:9" ht="14.25" x14ac:dyDescent="0.2">
      <c r="A267" s="446"/>
      <c r="B267" s="446"/>
      <c r="C267" s="447"/>
      <c r="D267" s="447"/>
      <c r="E267" s="447"/>
      <c r="F267" s="447"/>
      <c r="G267" s="447"/>
      <c r="H267" s="447"/>
      <c r="I267" s="447"/>
    </row>
    <row r="268" spans="1:9" ht="14.25" x14ac:dyDescent="0.2">
      <c r="A268" s="446"/>
      <c r="B268" s="446"/>
      <c r="C268" s="447"/>
      <c r="D268" s="447"/>
      <c r="E268" s="447"/>
      <c r="F268" s="447"/>
      <c r="G268" s="447"/>
      <c r="H268" s="447"/>
      <c r="I268" s="447"/>
    </row>
    <row r="269" spans="1:9" ht="14.25" x14ac:dyDescent="0.2">
      <c r="A269" s="446"/>
      <c r="B269" s="446"/>
      <c r="C269" s="447"/>
      <c r="D269" s="447"/>
      <c r="E269" s="447"/>
      <c r="F269" s="447"/>
      <c r="G269" s="447"/>
      <c r="H269" s="447"/>
      <c r="I269" s="447"/>
    </row>
    <row r="270" spans="1:9" ht="14.25" x14ac:dyDescent="0.2">
      <c r="A270" s="446"/>
      <c r="B270" s="446"/>
      <c r="C270" s="447"/>
      <c r="D270" s="447"/>
      <c r="E270" s="447"/>
      <c r="F270" s="447"/>
      <c r="G270" s="447"/>
      <c r="H270" s="447"/>
      <c r="I270" s="447"/>
    </row>
    <row r="271" spans="1:9" ht="14.25" x14ac:dyDescent="0.2">
      <c r="A271" s="446"/>
      <c r="B271" s="446"/>
      <c r="C271" s="447"/>
      <c r="D271" s="447"/>
      <c r="E271" s="447"/>
      <c r="F271" s="447"/>
      <c r="G271" s="447"/>
      <c r="H271" s="447"/>
      <c r="I271" s="447"/>
    </row>
    <row r="272" spans="1:9" ht="14.25" x14ac:dyDescent="0.2">
      <c r="A272" s="446"/>
      <c r="B272" s="446"/>
      <c r="C272" s="447"/>
      <c r="D272" s="447"/>
      <c r="E272" s="447"/>
      <c r="F272" s="447"/>
      <c r="G272" s="447"/>
      <c r="H272" s="447"/>
      <c r="I272" s="447"/>
    </row>
    <row r="273" spans="1:9" ht="14.25" x14ac:dyDescent="0.2">
      <c r="A273" s="446"/>
      <c r="B273" s="446"/>
      <c r="C273" s="447"/>
      <c r="D273" s="447"/>
      <c r="E273" s="447"/>
      <c r="F273" s="447"/>
      <c r="G273" s="447"/>
      <c r="H273" s="447"/>
      <c r="I273" s="447"/>
    </row>
    <row r="274" spans="1:9" ht="14.25" x14ac:dyDescent="0.2">
      <c r="A274" s="446"/>
      <c r="B274" s="446"/>
      <c r="C274" s="447"/>
      <c r="D274" s="447"/>
      <c r="E274" s="447"/>
      <c r="F274" s="447"/>
      <c r="G274" s="447"/>
      <c r="H274" s="447"/>
      <c r="I274" s="447"/>
    </row>
    <row r="275" spans="1:9" ht="14.25" x14ac:dyDescent="0.2">
      <c r="A275" s="446"/>
      <c r="B275" s="446"/>
      <c r="C275" s="447"/>
      <c r="D275" s="447"/>
      <c r="E275" s="447"/>
      <c r="F275" s="447"/>
      <c r="G275" s="447"/>
      <c r="H275" s="447"/>
      <c r="I275" s="447"/>
    </row>
    <row r="276" spans="1:9" ht="14.25" x14ac:dyDescent="0.2">
      <c r="A276" s="446"/>
      <c r="B276" s="446"/>
      <c r="C276" s="447"/>
      <c r="D276" s="447"/>
      <c r="E276" s="447"/>
      <c r="F276" s="447"/>
      <c r="G276" s="447"/>
      <c r="H276" s="447"/>
      <c r="I276" s="447"/>
    </row>
    <row r="277" spans="1:9" ht="14.25" x14ac:dyDescent="0.2">
      <c r="A277" s="446"/>
      <c r="B277" s="446"/>
      <c r="C277" s="447"/>
      <c r="D277" s="447"/>
      <c r="E277" s="447"/>
      <c r="F277" s="447"/>
      <c r="G277" s="447"/>
      <c r="H277" s="447"/>
      <c r="I277" s="447"/>
    </row>
    <row r="278" spans="1:9" ht="14.25" x14ac:dyDescent="0.2">
      <c r="A278" s="446"/>
      <c r="B278" s="446"/>
      <c r="C278" s="447"/>
      <c r="D278" s="447"/>
      <c r="E278" s="447"/>
      <c r="F278" s="447"/>
      <c r="G278" s="447"/>
      <c r="H278" s="447"/>
      <c r="I278" s="447"/>
    </row>
    <row r="279" spans="1:9" ht="14.25" x14ac:dyDescent="0.2">
      <c r="A279" s="446"/>
      <c r="B279" s="446"/>
      <c r="C279" s="447"/>
      <c r="D279" s="447"/>
      <c r="E279" s="447"/>
      <c r="F279" s="447"/>
      <c r="G279" s="447"/>
      <c r="H279" s="447"/>
      <c r="I279" s="447"/>
    </row>
    <row r="280" spans="1:9" ht="14.25" x14ac:dyDescent="0.2">
      <c r="A280" s="446"/>
      <c r="B280" s="446"/>
      <c r="C280" s="447"/>
      <c r="D280" s="447"/>
      <c r="E280" s="447"/>
      <c r="F280" s="447"/>
      <c r="G280" s="447"/>
      <c r="H280" s="447"/>
      <c r="I280" s="447"/>
    </row>
    <row r="281" spans="1:9" ht="14.25" x14ac:dyDescent="0.2">
      <c r="A281" s="446"/>
      <c r="B281" s="446"/>
      <c r="C281" s="447"/>
      <c r="D281" s="447"/>
      <c r="E281" s="447"/>
      <c r="F281" s="447"/>
      <c r="G281" s="447"/>
      <c r="H281" s="447"/>
      <c r="I281" s="447"/>
    </row>
    <row r="282" spans="1:9" ht="14.25" x14ac:dyDescent="0.2">
      <c r="A282" s="446"/>
      <c r="B282" s="446"/>
      <c r="C282" s="447"/>
      <c r="D282" s="447"/>
      <c r="E282" s="447"/>
      <c r="F282" s="447"/>
      <c r="G282" s="447"/>
      <c r="H282" s="447"/>
      <c r="I282" s="447"/>
    </row>
    <row r="283" spans="1:9" ht="14.25" x14ac:dyDescent="0.2">
      <c r="A283" s="446"/>
      <c r="B283" s="446"/>
      <c r="C283" s="447"/>
      <c r="D283" s="447"/>
      <c r="E283" s="447"/>
      <c r="F283" s="447"/>
      <c r="G283" s="447"/>
      <c r="H283" s="447"/>
      <c r="I283" s="447"/>
    </row>
    <row r="284" spans="1:9" ht="14.25" x14ac:dyDescent="0.2">
      <c r="A284" s="446"/>
      <c r="B284" s="446"/>
      <c r="C284" s="447"/>
      <c r="D284" s="447"/>
      <c r="E284" s="447"/>
      <c r="F284" s="447"/>
      <c r="G284" s="447"/>
      <c r="H284" s="447"/>
      <c r="I284" s="447"/>
    </row>
    <row r="285" spans="1:9" ht="14.25" x14ac:dyDescent="0.2">
      <c r="A285" s="446"/>
      <c r="B285" s="446"/>
      <c r="C285" s="447"/>
      <c r="D285" s="447"/>
      <c r="E285" s="447"/>
      <c r="F285" s="447"/>
      <c r="G285" s="447"/>
      <c r="H285" s="447"/>
      <c r="I285" s="447"/>
    </row>
    <row r="286" spans="1:9" ht="14.25" x14ac:dyDescent="0.2">
      <c r="A286" s="446"/>
      <c r="B286" s="446"/>
      <c r="C286" s="447"/>
      <c r="D286" s="447"/>
      <c r="E286" s="447"/>
      <c r="F286" s="447"/>
      <c r="G286" s="447"/>
      <c r="H286" s="447"/>
      <c r="I286" s="447"/>
    </row>
    <row r="287" spans="1:9" ht="14.25" x14ac:dyDescent="0.2">
      <c r="A287" s="446"/>
      <c r="B287" s="446"/>
      <c r="C287" s="447"/>
      <c r="D287" s="447"/>
      <c r="E287" s="447"/>
      <c r="F287" s="447"/>
      <c r="G287" s="447"/>
      <c r="H287" s="447"/>
      <c r="I287" s="447"/>
    </row>
    <row r="288" spans="1:9" ht="14.25" x14ac:dyDescent="0.2">
      <c r="A288" s="446"/>
      <c r="B288" s="446"/>
      <c r="C288" s="447"/>
      <c r="D288" s="447"/>
      <c r="E288" s="447"/>
      <c r="F288" s="447"/>
      <c r="G288" s="447"/>
      <c r="H288" s="447"/>
      <c r="I288" s="447"/>
    </row>
    <row r="289" spans="1:9" ht="14.25" x14ac:dyDescent="0.2">
      <c r="A289" s="446"/>
      <c r="B289" s="446"/>
      <c r="C289" s="447"/>
      <c r="D289" s="447"/>
      <c r="E289" s="447"/>
      <c r="F289" s="447"/>
      <c r="G289" s="447"/>
      <c r="H289" s="447"/>
      <c r="I289" s="447"/>
    </row>
    <row r="290" spans="1:9" ht="14.25" x14ac:dyDescent="0.2">
      <c r="A290" s="446"/>
      <c r="B290" s="446"/>
      <c r="C290" s="447"/>
      <c r="D290" s="447"/>
      <c r="E290" s="447"/>
      <c r="F290" s="447"/>
      <c r="G290" s="447"/>
      <c r="H290" s="447"/>
      <c r="I290" s="447"/>
    </row>
    <row r="291" spans="1:9" ht="14.25" x14ac:dyDescent="0.2">
      <c r="A291" s="446"/>
      <c r="B291" s="446"/>
      <c r="C291" s="447"/>
      <c r="D291" s="447"/>
      <c r="E291" s="447"/>
      <c r="F291" s="447"/>
      <c r="G291" s="447"/>
      <c r="H291" s="447"/>
      <c r="I291" s="447"/>
    </row>
    <row r="292" spans="1:9" ht="14.25" x14ac:dyDescent="0.2">
      <c r="A292" s="446"/>
      <c r="B292" s="446"/>
      <c r="C292" s="447"/>
      <c r="D292" s="447"/>
      <c r="E292" s="447"/>
      <c r="F292" s="447"/>
      <c r="G292" s="447"/>
      <c r="H292" s="447"/>
      <c r="I292" s="447"/>
    </row>
    <row r="293" spans="1:9" ht="14.25" x14ac:dyDescent="0.2">
      <c r="A293" s="446"/>
      <c r="B293" s="446"/>
      <c r="C293" s="447"/>
      <c r="D293" s="447"/>
      <c r="E293" s="447"/>
      <c r="F293" s="447"/>
      <c r="G293" s="447"/>
      <c r="H293" s="447"/>
      <c r="I293" s="447"/>
    </row>
    <row r="294" spans="1:9" ht="14.25" x14ac:dyDescent="0.2">
      <c r="A294" s="446"/>
      <c r="B294" s="446"/>
      <c r="C294" s="447"/>
      <c r="D294" s="447"/>
      <c r="E294" s="447"/>
      <c r="F294" s="447"/>
      <c r="G294" s="447"/>
      <c r="H294" s="447"/>
      <c r="I294" s="447"/>
    </row>
    <row r="295" spans="1:9" ht="14.25" x14ac:dyDescent="0.2">
      <c r="A295" s="446"/>
      <c r="B295" s="446"/>
      <c r="C295" s="447"/>
      <c r="D295" s="447"/>
      <c r="E295" s="447"/>
      <c r="F295" s="447"/>
      <c r="G295" s="447"/>
      <c r="H295" s="447"/>
      <c r="I295" s="447"/>
    </row>
    <row r="296" spans="1:9" ht="14.25" x14ac:dyDescent="0.2">
      <c r="A296" s="446"/>
      <c r="B296" s="446"/>
      <c r="C296" s="447"/>
      <c r="D296" s="447"/>
      <c r="E296" s="447"/>
      <c r="F296" s="447"/>
      <c r="G296" s="447"/>
      <c r="H296" s="447"/>
      <c r="I296" s="447"/>
    </row>
    <row r="297" spans="1:9" ht="14.25" x14ac:dyDescent="0.2">
      <c r="A297" s="446"/>
      <c r="B297" s="446"/>
      <c r="C297" s="447"/>
      <c r="D297" s="447"/>
      <c r="E297" s="447"/>
      <c r="F297" s="447"/>
      <c r="G297" s="447"/>
      <c r="H297" s="447"/>
      <c r="I297" s="447"/>
    </row>
    <row r="298" spans="1:9" ht="14.25" x14ac:dyDescent="0.2">
      <c r="A298" s="446"/>
      <c r="B298" s="446"/>
      <c r="C298" s="447"/>
      <c r="D298" s="447"/>
      <c r="E298" s="447"/>
      <c r="F298" s="447"/>
      <c r="G298" s="447"/>
      <c r="H298" s="447"/>
      <c r="I298" s="447"/>
    </row>
    <row r="299" spans="1:9" ht="14.25" x14ac:dyDescent="0.2">
      <c r="A299" s="446"/>
      <c r="B299" s="446"/>
      <c r="C299" s="447"/>
      <c r="D299" s="447"/>
      <c r="E299" s="447"/>
      <c r="F299" s="447"/>
      <c r="G299" s="447"/>
      <c r="H299" s="447"/>
      <c r="I299" s="447"/>
    </row>
    <row r="300" spans="1:9" ht="14.25" x14ac:dyDescent="0.2">
      <c r="A300" s="446"/>
      <c r="B300" s="446"/>
      <c r="C300" s="447"/>
      <c r="D300" s="447"/>
      <c r="E300" s="447"/>
      <c r="F300" s="447"/>
      <c r="G300" s="447"/>
      <c r="H300" s="447"/>
      <c r="I300" s="447"/>
    </row>
    <row r="301" spans="1:9" ht="14.25" x14ac:dyDescent="0.2">
      <c r="A301" s="446"/>
      <c r="B301" s="446"/>
      <c r="C301" s="447"/>
      <c r="D301" s="447"/>
      <c r="E301" s="447"/>
      <c r="F301" s="447"/>
      <c r="G301" s="447"/>
      <c r="H301" s="447"/>
      <c r="I301" s="447"/>
    </row>
    <row r="302" spans="1:9" ht="14.25" x14ac:dyDescent="0.2">
      <c r="A302" s="446"/>
      <c r="B302" s="446"/>
      <c r="C302" s="447"/>
      <c r="D302" s="447"/>
      <c r="E302" s="447"/>
      <c r="F302" s="447"/>
      <c r="G302" s="447"/>
      <c r="H302" s="447"/>
      <c r="I302" s="447"/>
    </row>
    <row r="303" spans="1:9" ht="14.25" x14ac:dyDescent="0.2">
      <c r="A303" s="446"/>
      <c r="B303" s="446"/>
      <c r="C303" s="447"/>
      <c r="D303" s="447"/>
      <c r="E303" s="447"/>
      <c r="F303" s="447"/>
      <c r="G303" s="447"/>
      <c r="H303" s="447"/>
      <c r="I303" s="447"/>
    </row>
    <row r="304" spans="1:9" ht="14.25" x14ac:dyDescent="0.2">
      <c r="A304" s="446"/>
      <c r="B304" s="446"/>
      <c r="C304" s="447"/>
      <c r="D304" s="447"/>
      <c r="E304" s="447"/>
      <c r="F304" s="447"/>
      <c r="G304" s="447"/>
      <c r="H304" s="447"/>
      <c r="I304" s="447"/>
    </row>
    <row r="305" spans="1:9" ht="14.25" x14ac:dyDescent="0.2">
      <c r="A305" s="446"/>
      <c r="B305" s="446"/>
      <c r="C305" s="447"/>
      <c r="D305" s="447"/>
      <c r="E305" s="447"/>
      <c r="F305" s="447"/>
      <c r="G305" s="447"/>
      <c r="H305" s="447"/>
      <c r="I305" s="447"/>
    </row>
    <row r="306" spans="1:9" ht="14.25" x14ac:dyDescent="0.2">
      <c r="A306" s="446"/>
      <c r="B306" s="446"/>
      <c r="C306" s="447"/>
      <c r="D306" s="447"/>
      <c r="E306" s="447"/>
      <c r="F306" s="447"/>
      <c r="G306" s="447"/>
      <c r="H306" s="447"/>
      <c r="I306" s="447"/>
    </row>
    <row r="307" spans="1:9" ht="14.25" x14ac:dyDescent="0.2">
      <c r="A307" s="446"/>
      <c r="B307" s="446"/>
      <c r="C307" s="447"/>
      <c r="D307" s="447"/>
      <c r="E307" s="447"/>
      <c r="F307" s="447"/>
      <c r="G307" s="447"/>
      <c r="H307" s="447"/>
      <c r="I307" s="447"/>
    </row>
    <row r="308" spans="1:9" ht="14.25" x14ac:dyDescent="0.2">
      <c r="A308" s="446"/>
      <c r="B308" s="446"/>
      <c r="C308" s="447"/>
      <c r="D308" s="447"/>
      <c r="E308" s="447"/>
      <c r="F308" s="447"/>
      <c r="G308" s="447"/>
      <c r="H308" s="447"/>
      <c r="I308" s="447"/>
    </row>
    <row r="309" spans="1:9" ht="14.25" x14ac:dyDescent="0.2">
      <c r="A309" s="446"/>
      <c r="B309" s="446"/>
      <c r="C309" s="447"/>
      <c r="D309" s="447"/>
      <c r="E309" s="447"/>
      <c r="F309" s="447"/>
      <c r="G309" s="447"/>
      <c r="H309" s="447"/>
      <c r="I309" s="447"/>
    </row>
    <row r="310" spans="1:9" ht="14.25" x14ac:dyDescent="0.2">
      <c r="A310" s="446"/>
      <c r="B310" s="446"/>
      <c r="C310" s="447"/>
      <c r="D310" s="447"/>
      <c r="E310" s="447"/>
      <c r="F310" s="447"/>
      <c r="G310" s="447"/>
      <c r="H310" s="447"/>
      <c r="I310" s="447"/>
    </row>
    <row r="311" spans="1:9" ht="14.25" x14ac:dyDescent="0.2">
      <c r="A311" s="446"/>
      <c r="B311" s="446"/>
      <c r="C311" s="447"/>
      <c r="D311" s="447"/>
      <c r="E311" s="447"/>
      <c r="F311" s="447"/>
      <c r="G311" s="447"/>
      <c r="H311" s="447"/>
      <c r="I311" s="447"/>
    </row>
    <row r="312" spans="1:9" ht="14.25" x14ac:dyDescent="0.2">
      <c r="A312" s="446"/>
      <c r="B312" s="446"/>
      <c r="C312" s="447"/>
      <c r="D312" s="447"/>
      <c r="E312" s="447"/>
      <c r="F312" s="447"/>
      <c r="G312" s="447"/>
      <c r="H312" s="447"/>
      <c r="I312" s="447"/>
    </row>
    <row r="313" spans="1:9" ht="14.25" x14ac:dyDescent="0.2">
      <c r="A313" s="446"/>
      <c r="B313" s="446"/>
      <c r="C313" s="447"/>
      <c r="D313" s="447"/>
      <c r="E313" s="447"/>
      <c r="F313" s="447"/>
      <c r="G313" s="447"/>
      <c r="H313" s="447"/>
      <c r="I313" s="447"/>
    </row>
    <row r="314" spans="1:9" ht="14.25" x14ac:dyDescent="0.2">
      <c r="A314" s="446"/>
      <c r="B314" s="446"/>
      <c r="C314" s="447"/>
      <c r="D314" s="447"/>
      <c r="E314" s="447"/>
      <c r="F314" s="447"/>
      <c r="G314" s="447"/>
      <c r="H314" s="447"/>
      <c r="I314" s="447"/>
    </row>
    <row r="315" spans="1:9" ht="14.25" x14ac:dyDescent="0.2">
      <c r="A315" s="446"/>
      <c r="B315" s="446"/>
      <c r="C315" s="447"/>
      <c r="D315" s="447"/>
      <c r="E315" s="447"/>
      <c r="F315" s="447"/>
      <c r="G315" s="447"/>
      <c r="H315" s="447"/>
      <c r="I315" s="447"/>
    </row>
    <row r="316" spans="1:9" ht="14.25" x14ac:dyDescent="0.2">
      <c r="A316" s="446"/>
      <c r="B316" s="446"/>
      <c r="C316" s="447"/>
      <c r="D316" s="447"/>
      <c r="E316" s="447"/>
      <c r="F316" s="447"/>
      <c r="G316" s="447"/>
      <c r="H316" s="447"/>
      <c r="I316" s="447"/>
    </row>
    <row r="317" spans="1:9" ht="14.25" x14ac:dyDescent="0.2">
      <c r="A317" s="446"/>
      <c r="B317" s="446"/>
      <c r="C317" s="447"/>
      <c r="D317" s="447"/>
      <c r="E317" s="447"/>
      <c r="F317" s="447"/>
      <c r="G317" s="447"/>
      <c r="H317" s="447"/>
      <c r="I317" s="447"/>
    </row>
    <row r="318" spans="1:9" ht="14.25" x14ac:dyDescent="0.2">
      <c r="A318" s="446"/>
      <c r="B318" s="446"/>
      <c r="C318" s="447"/>
      <c r="D318" s="447"/>
      <c r="E318" s="447"/>
      <c r="F318" s="447"/>
      <c r="G318" s="447"/>
      <c r="H318" s="447"/>
      <c r="I318" s="447"/>
    </row>
    <row r="319" spans="1:9" ht="14.25" x14ac:dyDescent="0.2">
      <c r="A319" s="446"/>
      <c r="B319" s="446"/>
      <c r="C319" s="447"/>
      <c r="D319" s="447"/>
      <c r="E319" s="447"/>
      <c r="F319" s="447"/>
      <c r="G319" s="447"/>
      <c r="H319" s="447"/>
      <c r="I319" s="447"/>
    </row>
    <row r="320" spans="1:9" ht="14.25" x14ac:dyDescent="0.2">
      <c r="A320" s="446"/>
      <c r="B320" s="446"/>
      <c r="C320" s="447"/>
      <c r="D320" s="447"/>
      <c r="E320" s="447"/>
      <c r="F320" s="447"/>
      <c r="G320" s="447"/>
      <c r="H320" s="447"/>
      <c r="I320" s="447"/>
    </row>
    <row r="321" spans="1:9" ht="14.25" x14ac:dyDescent="0.2">
      <c r="A321" s="446"/>
      <c r="B321" s="446"/>
      <c r="C321" s="447"/>
      <c r="D321" s="447"/>
      <c r="E321" s="447"/>
      <c r="F321" s="447"/>
      <c r="G321" s="447"/>
      <c r="H321" s="447"/>
      <c r="I321" s="447"/>
    </row>
    <row r="322" spans="1:9" ht="14.25" x14ac:dyDescent="0.2">
      <c r="A322" s="446"/>
      <c r="B322" s="446"/>
      <c r="C322" s="447"/>
      <c r="D322" s="447"/>
      <c r="E322" s="447"/>
      <c r="F322" s="447"/>
      <c r="G322" s="447"/>
      <c r="H322" s="447"/>
      <c r="I322" s="447"/>
    </row>
    <row r="323" spans="1:9" ht="14.25" x14ac:dyDescent="0.2">
      <c r="A323" s="446"/>
      <c r="B323" s="446"/>
      <c r="C323" s="447"/>
      <c r="D323" s="447"/>
      <c r="E323" s="447"/>
      <c r="F323" s="447"/>
      <c r="G323" s="447"/>
      <c r="H323" s="447"/>
      <c r="I323" s="447"/>
    </row>
    <row r="324" spans="1:9" ht="14.25" x14ac:dyDescent="0.2">
      <c r="A324" s="446"/>
      <c r="B324" s="446"/>
      <c r="C324" s="447"/>
      <c r="D324" s="447"/>
      <c r="E324" s="447"/>
      <c r="F324" s="447"/>
      <c r="G324" s="447"/>
      <c r="H324" s="447"/>
      <c r="I324" s="447"/>
    </row>
    <row r="325" spans="1:9" ht="14.25" x14ac:dyDescent="0.2">
      <c r="A325" s="446"/>
      <c r="B325" s="446"/>
      <c r="C325" s="447"/>
      <c r="D325" s="447"/>
      <c r="E325" s="447"/>
      <c r="F325" s="447"/>
      <c r="G325" s="447"/>
      <c r="H325" s="447"/>
      <c r="I325" s="447"/>
    </row>
    <row r="326" spans="1:9" ht="14.25" x14ac:dyDescent="0.2">
      <c r="A326" s="446"/>
      <c r="B326" s="446"/>
      <c r="C326" s="447"/>
      <c r="D326" s="447"/>
      <c r="E326" s="447"/>
      <c r="F326" s="447"/>
      <c r="G326" s="447"/>
      <c r="H326" s="447"/>
      <c r="I326" s="447"/>
    </row>
    <row r="327" spans="1:9" ht="14.25" x14ac:dyDescent="0.2">
      <c r="A327" s="446"/>
      <c r="B327" s="446"/>
      <c r="C327" s="447"/>
      <c r="D327" s="447"/>
      <c r="E327" s="447"/>
      <c r="F327" s="447"/>
      <c r="G327" s="447"/>
      <c r="H327" s="447"/>
      <c r="I327" s="447"/>
    </row>
    <row r="328" spans="1:9" ht="14.25" x14ac:dyDescent="0.2">
      <c r="A328" s="446"/>
      <c r="B328" s="446"/>
      <c r="C328" s="447"/>
      <c r="D328" s="447"/>
      <c r="E328" s="447"/>
      <c r="F328" s="447"/>
      <c r="G328" s="447"/>
      <c r="H328" s="447"/>
      <c r="I328" s="447"/>
    </row>
    <row r="329" spans="1:9" ht="14.25" x14ac:dyDescent="0.2">
      <c r="A329" s="446"/>
      <c r="B329" s="446"/>
      <c r="C329" s="447"/>
      <c r="D329" s="447"/>
      <c r="E329" s="447"/>
      <c r="F329" s="447"/>
      <c r="G329" s="447"/>
      <c r="H329" s="447"/>
      <c r="I329" s="447"/>
    </row>
    <row r="330" spans="1:9" ht="14.25" x14ac:dyDescent="0.2">
      <c r="A330" s="446"/>
      <c r="B330" s="446"/>
      <c r="C330" s="447"/>
      <c r="D330" s="447"/>
      <c r="E330" s="447"/>
      <c r="F330" s="447"/>
      <c r="G330" s="447"/>
      <c r="H330" s="447"/>
      <c r="I330" s="447"/>
    </row>
    <row r="331" spans="1:9" ht="14.25" x14ac:dyDescent="0.2">
      <c r="A331" s="446"/>
      <c r="B331" s="446"/>
      <c r="C331" s="447"/>
      <c r="D331" s="447"/>
      <c r="E331" s="447"/>
      <c r="F331" s="447"/>
      <c r="G331" s="447"/>
      <c r="H331" s="447"/>
      <c r="I331" s="447"/>
    </row>
    <row r="332" spans="1:9" ht="14.25" x14ac:dyDescent="0.2">
      <c r="A332" s="446"/>
      <c r="B332" s="446"/>
      <c r="C332" s="447"/>
      <c r="D332" s="447"/>
      <c r="E332" s="447"/>
      <c r="F332" s="447"/>
      <c r="G332" s="447"/>
      <c r="H332" s="447"/>
      <c r="I332" s="447"/>
    </row>
    <row r="333" spans="1:9" ht="14.25" x14ac:dyDescent="0.2">
      <c r="A333" s="446"/>
      <c r="B333" s="446"/>
      <c r="C333" s="447"/>
      <c r="D333" s="447"/>
      <c r="E333" s="447"/>
      <c r="F333" s="447"/>
      <c r="G333" s="447"/>
      <c r="H333" s="447"/>
      <c r="I333" s="447"/>
    </row>
    <row r="334" spans="1:9" ht="14.25" x14ac:dyDescent="0.2">
      <c r="A334" s="446"/>
      <c r="B334" s="446"/>
      <c r="C334" s="447"/>
      <c r="D334" s="447"/>
      <c r="E334" s="447"/>
      <c r="F334" s="447"/>
      <c r="G334" s="447"/>
      <c r="H334" s="447"/>
      <c r="I334" s="447"/>
    </row>
    <row r="335" spans="1:9" ht="14.25" x14ac:dyDescent="0.2">
      <c r="A335" s="446"/>
      <c r="B335" s="446"/>
      <c r="C335" s="447"/>
      <c r="D335" s="447"/>
      <c r="E335" s="447"/>
      <c r="F335" s="447"/>
      <c r="G335" s="447"/>
      <c r="H335" s="447"/>
      <c r="I335" s="447"/>
    </row>
    <row r="336" spans="1:9" ht="14.25" x14ac:dyDescent="0.2">
      <c r="A336" s="446"/>
      <c r="B336" s="446"/>
      <c r="C336" s="447"/>
      <c r="D336" s="447"/>
      <c r="E336" s="447"/>
      <c r="F336" s="447"/>
      <c r="G336" s="447"/>
      <c r="H336" s="447"/>
      <c r="I336" s="447"/>
    </row>
    <row r="337" spans="1:9" ht="14.25" x14ac:dyDescent="0.2">
      <c r="A337" s="446"/>
      <c r="B337" s="446"/>
      <c r="C337" s="447"/>
      <c r="D337" s="447"/>
      <c r="E337" s="447"/>
      <c r="F337" s="447"/>
      <c r="G337" s="447"/>
      <c r="H337" s="447"/>
      <c r="I337" s="447"/>
    </row>
    <row r="338" spans="1:9" ht="14.25" x14ac:dyDescent="0.2">
      <c r="A338" s="446"/>
      <c r="B338" s="446"/>
      <c r="C338" s="447"/>
      <c r="D338" s="447"/>
      <c r="E338" s="447"/>
      <c r="F338" s="447"/>
      <c r="G338" s="447"/>
      <c r="H338" s="447"/>
      <c r="I338" s="447"/>
    </row>
    <row r="339" spans="1:9" ht="14.25" x14ac:dyDescent="0.2">
      <c r="A339" s="446"/>
      <c r="B339" s="446"/>
      <c r="C339" s="447"/>
      <c r="D339" s="447"/>
      <c r="E339" s="447"/>
      <c r="F339" s="447"/>
      <c r="G339" s="447"/>
      <c r="H339" s="447"/>
      <c r="I339" s="447"/>
    </row>
    <row r="340" spans="1:9" ht="14.25" x14ac:dyDescent="0.2">
      <c r="A340" s="446"/>
      <c r="B340" s="446"/>
      <c r="C340" s="447"/>
      <c r="D340" s="447"/>
      <c r="E340" s="447"/>
      <c r="F340" s="447"/>
      <c r="G340" s="447"/>
      <c r="H340" s="447"/>
      <c r="I340" s="447"/>
    </row>
    <row r="341" spans="1:9" ht="14.25" x14ac:dyDescent="0.2">
      <c r="A341" s="446"/>
      <c r="B341" s="446"/>
      <c r="C341" s="447"/>
      <c r="D341" s="447"/>
      <c r="E341" s="447"/>
      <c r="F341" s="447"/>
      <c r="G341" s="447"/>
      <c r="H341" s="447"/>
      <c r="I341" s="447"/>
    </row>
    <row r="342" spans="1:9" ht="14.25" x14ac:dyDescent="0.2">
      <c r="A342" s="446"/>
      <c r="B342" s="446"/>
      <c r="C342" s="447"/>
      <c r="D342" s="447"/>
      <c r="E342" s="447"/>
      <c r="F342" s="447"/>
      <c r="G342" s="447"/>
      <c r="H342" s="447"/>
      <c r="I342" s="447"/>
    </row>
    <row r="343" spans="1:9" ht="14.25" x14ac:dyDescent="0.2">
      <c r="A343" s="446"/>
      <c r="B343" s="446"/>
      <c r="C343" s="447"/>
      <c r="D343" s="447"/>
      <c r="E343" s="447"/>
      <c r="F343" s="447"/>
      <c r="G343" s="447"/>
      <c r="H343" s="447"/>
      <c r="I343" s="447"/>
    </row>
    <row r="344" spans="1:9" ht="14.25" x14ac:dyDescent="0.2">
      <c r="A344" s="446"/>
      <c r="B344" s="446"/>
      <c r="C344" s="447"/>
      <c r="D344" s="447"/>
      <c r="E344" s="447"/>
      <c r="F344" s="447"/>
      <c r="G344" s="447"/>
      <c r="H344" s="447"/>
      <c r="I344" s="447"/>
    </row>
    <row r="345" spans="1:9" ht="14.25" x14ac:dyDescent="0.2">
      <c r="A345" s="446"/>
      <c r="B345" s="446"/>
      <c r="C345" s="447"/>
      <c r="D345" s="447"/>
      <c r="E345" s="447"/>
      <c r="F345" s="447"/>
      <c r="G345" s="447"/>
      <c r="H345" s="447"/>
      <c r="I345" s="447"/>
    </row>
    <row r="346" spans="1:9" ht="14.25" x14ac:dyDescent="0.2">
      <c r="A346" s="446"/>
      <c r="B346" s="446"/>
      <c r="C346" s="447"/>
      <c r="D346" s="447"/>
      <c r="E346" s="447"/>
      <c r="F346" s="447"/>
      <c r="G346" s="447"/>
      <c r="H346" s="447"/>
      <c r="I346" s="447"/>
    </row>
    <row r="347" spans="1:9" ht="14.25" x14ac:dyDescent="0.2">
      <c r="A347" s="446"/>
      <c r="B347" s="446"/>
      <c r="C347" s="447"/>
      <c r="D347" s="447"/>
      <c r="E347" s="447"/>
      <c r="F347" s="447"/>
      <c r="G347" s="447"/>
      <c r="H347" s="447"/>
      <c r="I347" s="447"/>
    </row>
    <row r="348" spans="1:9" ht="14.25" x14ac:dyDescent="0.2">
      <c r="A348" s="446"/>
      <c r="B348" s="446"/>
      <c r="C348" s="447"/>
      <c r="D348" s="447"/>
      <c r="E348" s="447"/>
      <c r="F348" s="447"/>
      <c r="G348" s="447"/>
      <c r="H348" s="447"/>
      <c r="I348" s="447"/>
    </row>
    <row r="349" spans="1:9" ht="14.25" x14ac:dyDescent="0.2">
      <c r="A349" s="446"/>
      <c r="B349" s="446"/>
      <c r="C349" s="447"/>
      <c r="D349" s="447"/>
      <c r="E349" s="447"/>
      <c r="F349" s="447"/>
      <c r="G349" s="447"/>
      <c r="H349" s="447"/>
      <c r="I349" s="447"/>
    </row>
    <row r="350" spans="1:9" ht="14.25" x14ac:dyDescent="0.2">
      <c r="A350" s="446"/>
      <c r="B350" s="446"/>
      <c r="C350" s="447"/>
      <c r="D350" s="447"/>
      <c r="E350" s="447"/>
      <c r="F350" s="447"/>
      <c r="G350" s="447"/>
      <c r="H350" s="447"/>
      <c r="I350" s="447"/>
    </row>
    <row r="351" spans="1:9" ht="14.25" x14ac:dyDescent="0.2">
      <c r="A351" s="446"/>
      <c r="B351" s="446"/>
      <c r="C351" s="447"/>
      <c r="D351" s="447"/>
      <c r="E351" s="447"/>
      <c r="F351" s="447"/>
      <c r="G351" s="447"/>
      <c r="H351" s="447"/>
      <c r="I351" s="447"/>
    </row>
    <row r="352" spans="1:9" ht="14.25" x14ac:dyDescent="0.2">
      <c r="A352" s="446"/>
      <c r="B352" s="446"/>
      <c r="C352" s="447"/>
      <c r="D352" s="447"/>
      <c r="E352" s="447"/>
      <c r="F352" s="447"/>
      <c r="G352" s="447"/>
      <c r="H352" s="447"/>
      <c r="I352" s="447"/>
    </row>
    <row r="353" spans="1:9" ht="14.25" x14ac:dyDescent="0.2">
      <c r="A353" s="446"/>
      <c r="B353" s="446"/>
      <c r="C353" s="447"/>
      <c r="D353" s="447"/>
      <c r="E353" s="447"/>
      <c r="F353" s="447"/>
      <c r="G353" s="447"/>
      <c r="H353" s="447"/>
      <c r="I353" s="447"/>
    </row>
    <row r="354" spans="1:9" ht="14.25" x14ac:dyDescent="0.2">
      <c r="A354" s="446"/>
      <c r="B354" s="446"/>
      <c r="C354" s="447"/>
      <c r="D354" s="447"/>
      <c r="E354" s="447"/>
      <c r="F354" s="447"/>
      <c r="G354" s="447"/>
      <c r="H354" s="447"/>
      <c r="I354" s="447"/>
    </row>
    <row r="355" spans="1:9" ht="14.25" x14ac:dyDescent="0.2">
      <c r="A355" s="446"/>
      <c r="B355" s="446"/>
      <c r="C355" s="447"/>
      <c r="D355" s="447"/>
      <c r="E355" s="447"/>
      <c r="F355" s="447"/>
      <c r="G355" s="447"/>
      <c r="H355" s="447"/>
      <c r="I355" s="447"/>
    </row>
    <row r="356" spans="1:9" ht="14.25" x14ac:dyDescent="0.2">
      <c r="A356" s="446"/>
      <c r="B356" s="446"/>
      <c r="C356" s="447"/>
      <c r="D356" s="447"/>
      <c r="E356" s="447"/>
      <c r="F356" s="447"/>
      <c r="G356" s="447"/>
      <c r="H356" s="447"/>
      <c r="I356" s="447"/>
    </row>
    <row r="357" spans="1:9" ht="14.25" x14ac:dyDescent="0.2">
      <c r="A357" s="446"/>
      <c r="B357" s="446"/>
      <c r="C357" s="447"/>
      <c r="D357" s="447"/>
      <c r="E357" s="447"/>
      <c r="F357" s="447"/>
      <c r="G357" s="447"/>
      <c r="H357" s="447"/>
      <c r="I357" s="447"/>
    </row>
    <row r="358" spans="1:9" ht="14.25" x14ac:dyDescent="0.2">
      <c r="A358" s="446"/>
      <c r="B358" s="446"/>
      <c r="C358" s="447"/>
      <c r="D358" s="447"/>
      <c r="E358" s="447"/>
      <c r="F358" s="447"/>
      <c r="G358" s="447"/>
      <c r="H358" s="447"/>
      <c r="I358" s="447"/>
    </row>
    <row r="359" spans="1:9" ht="14.25" x14ac:dyDescent="0.2">
      <c r="A359" s="446"/>
      <c r="B359" s="446"/>
      <c r="C359" s="447"/>
      <c r="D359" s="447"/>
      <c r="E359" s="447"/>
      <c r="F359" s="447"/>
      <c r="G359" s="447"/>
      <c r="H359" s="447"/>
      <c r="I359" s="447"/>
    </row>
    <row r="360" spans="1:9" ht="14.25" x14ac:dyDescent="0.2">
      <c r="A360" s="446"/>
      <c r="B360" s="446"/>
      <c r="C360" s="447"/>
      <c r="D360" s="447"/>
      <c r="E360" s="447"/>
      <c r="F360" s="447"/>
      <c r="G360" s="447"/>
      <c r="H360" s="447"/>
      <c r="I360" s="447"/>
    </row>
    <row r="361" spans="1:9" ht="14.25" x14ac:dyDescent="0.2">
      <c r="A361" s="446"/>
      <c r="B361" s="446"/>
      <c r="C361" s="447"/>
      <c r="D361" s="447"/>
      <c r="E361" s="447"/>
      <c r="F361" s="447"/>
      <c r="G361" s="447"/>
      <c r="H361" s="447"/>
      <c r="I361" s="447"/>
    </row>
    <row r="362" spans="1:9" ht="14.25" x14ac:dyDescent="0.2">
      <c r="A362" s="446"/>
      <c r="B362" s="446"/>
      <c r="C362" s="447"/>
      <c r="D362" s="447"/>
      <c r="E362" s="447"/>
      <c r="F362" s="447"/>
      <c r="G362" s="447"/>
      <c r="H362" s="447"/>
      <c r="I362" s="447"/>
    </row>
    <row r="363" spans="1:9" ht="14.25" x14ac:dyDescent="0.2">
      <c r="A363" s="446"/>
      <c r="B363" s="446"/>
      <c r="C363" s="447"/>
      <c r="D363" s="447"/>
      <c r="E363" s="447"/>
      <c r="F363" s="447"/>
      <c r="G363" s="447"/>
      <c r="H363" s="447"/>
      <c r="I363" s="447"/>
    </row>
    <row r="364" spans="1:9" ht="14.25" x14ac:dyDescent="0.2">
      <c r="A364" s="446"/>
      <c r="B364" s="446"/>
      <c r="C364" s="447"/>
      <c r="D364" s="447"/>
      <c r="E364" s="447"/>
      <c r="F364" s="447"/>
      <c r="G364" s="447"/>
      <c r="H364" s="447"/>
      <c r="I364" s="447"/>
    </row>
    <row r="365" spans="1:9" ht="14.25" x14ac:dyDescent="0.2">
      <c r="A365" s="446"/>
      <c r="B365" s="446"/>
      <c r="C365" s="447"/>
      <c r="D365" s="447"/>
      <c r="E365" s="447"/>
      <c r="F365" s="447"/>
      <c r="G365" s="447"/>
      <c r="H365" s="447"/>
      <c r="I365" s="447"/>
    </row>
    <row r="366" spans="1:9" ht="14.25" x14ac:dyDescent="0.2">
      <c r="A366" s="446"/>
      <c r="B366" s="446"/>
      <c r="C366" s="447"/>
      <c r="D366" s="447"/>
      <c r="E366" s="447"/>
      <c r="F366" s="447"/>
      <c r="G366" s="447"/>
      <c r="H366" s="447"/>
      <c r="I366" s="447"/>
    </row>
    <row r="367" spans="1:9" ht="14.25" x14ac:dyDescent="0.2">
      <c r="A367" s="446"/>
      <c r="B367" s="446"/>
      <c r="C367" s="447"/>
      <c r="D367" s="447"/>
      <c r="E367" s="447"/>
      <c r="F367" s="447"/>
      <c r="G367" s="447"/>
      <c r="H367" s="447"/>
      <c r="I367" s="447"/>
    </row>
    <row r="368" spans="1:9" ht="14.25" x14ac:dyDescent="0.2">
      <c r="A368" s="446"/>
      <c r="B368" s="446"/>
      <c r="C368" s="447"/>
      <c r="D368" s="447"/>
      <c r="E368" s="447"/>
      <c r="F368" s="447"/>
      <c r="G368" s="447"/>
      <c r="H368" s="447"/>
      <c r="I368" s="447"/>
    </row>
    <row r="369" spans="1:9" ht="14.25" x14ac:dyDescent="0.2">
      <c r="A369" s="446"/>
      <c r="B369" s="446"/>
      <c r="C369" s="447"/>
      <c r="D369" s="447"/>
      <c r="E369" s="447"/>
      <c r="F369" s="447"/>
      <c r="G369" s="447"/>
      <c r="H369" s="447"/>
      <c r="I369" s="447"/>
    </row>
    <row r="370" spans="1:9" ht="14.25" x14ac:dyDescent="0.2">
      <c r="A370" s="446"/>
      <c r="B370" s="446"/>
      <c r="C370" s="447"/>
      <c r="D370" s="447"/>
      <c r="E370" s="447"/>
      <c r="F370" s="447"/>
      <c r="G370" s="447"/>
      <c r="H370" s="447"/>
      <c r="I370" s="447"/>
    </row>
    <row r="371" spans="1:9" ht="14.25" x14ac:dyDescent="0.2">
      <c r="A371" s="446"/>
      <c r="B371" s="446"/>
      <c r="C371" s="447"/>
      <c r="D371" s="447"/>
      <c r="E371" s="447"/>
      <c r="F371" s="447"/>
      <c r="G371" s="447"/>
      <c r="H371" s="447"/>
      <c r="I371" s="447"/>
    </row>
    <row r="372" spans="1:9" ht="14.25" x14ac:dyDescent="0.2">
      <c r="A372" s="446"/>
      <c r="B372" s="446"/>
      <c r="C372" s="447"/>
      <c r="D372" s="447"/>
      <c r="E372" s="447"/>
      <c r="F372" s="447"/>
      <c r="G372" s="447"/>
      <c r="H372" s="447"/>
      <c r="I372" s="447"/>
    </row>
    <row r="373" spans="1:9" ht="14.25" x14ac:dyDescent="0.2">
      <c r="A373" s="446"/>
      <c r="B373" s="446"/>
      <c r="C373" s="447"/>
      <c r="D373" s="447"/>
      <c r="E373" s="447"/>
      <c r="F373" s="447"/>
      <c r="G373" s="447"/>
      <c r="H373" s="447"/>
      <c r="I373" s="447"/>
    </row>
    <row r="374" spans="1:9" ht="14.25" x14ac:dyDescent="0.2">
      <c r="A374" s="446"/>
      <c r="B374" s="446"/>
      <c r="C374" s="447"/>
      <c r="D374" s="447"/>
      <c r="E374" s="447"/>
      <c r="F374" s="447"/>
      <c r="G374" s="447"/>
      <c r="H374" s="447"/>
      <c r="I374" s="447"/>
    </row>
    <row r="375" spans="1:9" ht="14.25" x14ac:dyDescent="0.2">
      <c r="A375" s="446"/>
      <c r="B375" s="446"/>
      <c r="C375" s="447"/>
      <c r="D375" s="447"/>
      <c r="E375" s="447"/>
      <c r="F375" s="447"/>
      <c r="G375" s="447"/>
      <c r="H375" s="447"/>
      <c r="I375" s="447"/>
    </row>
    <row r="376" spans="1:9" ht="14.25" x14ac:dyDescent="0.2">
      <c r="A376" s="446"/>
      <c r="B376" s="446"/>
      <c r="C376" s="447"/>
      <c r="D376" s="447"/>
      <c r="E376" s="447"/>
      <c r="F376" s="447"/>
      <c r="G376" s="447"/>
      <c r="H376" s="447"/>
      <c r="I376" s="447"/>
    </row>
    <row r="377" spans="1:9" ht="14.25" x14ac:dyDescent="0.2">
      <c r="A377" s="446"/>
      <c r="B377" s="446"/>
      <c r="C377" s="447"/>
      <c r="D377" s="447"/>
      <c r="E377" s="447"/>
      <c r="F377" s="447"/>
      <c r="G377" s="447"/>
      <c r="H377" s="447"/>
      <c r="I377" s="447"/>
    </row>
    <row r="378" spans="1:9" ht="14.25" x14ac:dyDescent="0.2">
      <c r="A378" s="446"/>
      <c r="B378" s="446"/>
      <c r="C378" s="447"/>
      <c r="D378" s="447"/>
      <c r="E378" s="447"/>
      <c r="F378" s="447"/>
      <c r="G378" s="447"/>
      <c r="H378" s="447"/>
      <c r="I378" s="447"/>
    </row>
    <row r="379" spans="1:9" ht="14.25" x14ac:dyDescent="0.2">
      <c r="A379" s="446"/>
      <c r="B379" s="446"/>
      <c r="C379" s="447"/>
      <c r="D379" s="447"/>
      <c r="E379" s="447"/>
      <c r="F379" s="447"/>
      <c r="G379" s="447"/>
      <c r="H379" s="447"/>
      <c r="I379" s="447"/>
    </row>
    <row r="380" spans="1:9" ht="14.25" x14ac:dyDescent="0.2">
      <c r="A380" s="446"/>
      <c r="B380" s="446"/>
      <c r="C380" s="447"/>
      <c r="D380" s="447"/>
      <c r="E380" s="447"/>
      <c r="F380" s="447"/>
      <c r="G380" s="447"/>
      <c r="H380" s="447"/>
      <c r="I380" s="447"/>
    </row>
    <row r="381" spans="1:9" ht="14.25" x14ac:dyDescent="0.2">
      <c r="A381" s="446"/>
      <c r="B381" s="446"/>
      <c r="C381" s="447"/>
      <c r="D381" s="447"/>
      <c r="E381" s="447"/>
      <c r="F381" s="447"/>
      <c r="G381" s="447"/>
      <c r="H381" s="447"/>
      <c r="I381" s="447"/>
    </row>
    <row r="382" spans="1:9" ht="14.25" x14ac:dyDescent="0.2">
      <c r="A382" s="446"/>
      <c r="B382" s="446"/>
      <c r="C382" s="447"/>
      <c r="D382" s="447"/>
      <c r="E382" s="447"/>
      <c r="F382" s="447"/>
      <c r="G382" s="447"/>
      <c r="H382" s="447"/>
      <c r="I382" s="447"/>
    </row>
    <row r="383" spans="1:9" ht="14.25" x14ac:dyDescent="0.2">
      <c r="A383" s="446"/>
      <c r="B383" s="446"/>
      <c r="C383" s="447"/>
      <c r="D383" s="447"/>
      <c r="E383" s="447"/>
      <c r="F383" s="447"/>
      <c r="G383" s="447"/>
      <c r="H383" s="447"/>
      <c r="I383" s="447"/>
    </row>
    <row r="384" spans="1:9" ht="14.25" x14ac:dyDescent="0.2">
      <c r="A384" s="446"/>
      <c r="B384" s="446"/>
      <c r="C384" s="447"/>
      <c r="D384" s="447"/>
      <c r="E384" s="447"/>
      <c r="F384" s="447"/>
      <c r="G384" s="447"/>
      <c r="H384" s="447"/>
      <c r="I384" s="447"/>
    </row>
    <row r="385" spans="1:9" ht="14.25" x14ac:dyDescent="0.2">
      <c r="A385" s="446"/>
      <c r="B385" s="446"/>
      <c r="C385" s="447"/>
      <c r="D385" s="447"/>
      <c r="E385" s="447"/>
      <c r="F385" s="447"/>
      <c r="G385" s="447"/>
      <c r="H385" s="447"/>
      <c r="I385" s="447"/>
    </row>
    <row r="386" spans="1:9" ht="14.25" x14ac:dyDescent="0.2">
      <c r="A386" s="446"/>
      <c r="B386" s="446"/>
      <c r="C386" s="447"/>
      <c r="D386" s="447"/>
      <c r="E386" s="447"/>
      <c r="F386" s="447"/>
      <c r="G386" s="447"/>
      <c r="H386" s="447"/>
      <c r="I386" s="447"/>
    </row>
    <row r="387" spans="1:9" ht="14.25" x14ac:dyDescent="0.2">
      <c r="A387" s="446"/>
      <c r="B387" s="446"/>
      <c r="C387" s="447"/>
      <c r="D387" s="447"/>
      <c r="E387" s="447"/>
      <c r="F387" s="447"/>
      <c r="G387" s="447"/>
      <c r="H387" s="447"/>
      <c r="I387" s="447"/>
    </row>
    <row r="388" spans="1:9" ht="14.25" x14ac:dyDescent="0.2">
      <c r="A388" s="446"/>
      <c r="B388" s="446"/>
      <c r="C388" s="447"/>
      <c r="D388" s="447"/>
      <c r="E388" s="447"/>
      <c r="F388" s="447"/>
      <c r="G388" s="447"/>
      <c r="H388" s="447"/>
      <c r="I388" s="447"/>
    </row>
    <row r="389" spans="1:9" ht="14.25" x14ac:dyDescent="0.2">
      <c r="A389" s="446"/>
      <c r="B389" s="446"/>
      <c r="C389" s="447"/>
      <c r="D389" s="447"/>
      <c r="E389" s="447"/>
      <c r="F389" s="447"/>
      <c r="G389" s="447"/>
      <c r="H389" s="447"/>
      <c r="I389" s="447"/>
    </row>
    <row r="390" spans="1:9" ht="14.25" x14ac:dyDescent="0.2">
      <c r="A390" s="446"/>
      <c r="B390" s="446"/>
      <c r="C390" s="447"/>
      <c r="D390" s="447"/>
      <c r="E390" s="447"/>
      <c r="F390" s="447"/>
      <c r="G390" s="447"/>
      <c r="H390" s="447"/>
      <c r="I390" s="447"/>
    </row>
    <row r="391" spans="1:9" ht="14.25" x14ac:dyDescent="0.2">
      <c r="A391" s="446"/>
      <c r="B391" s="446"/>
      <c r="C391" s="447"/>
      <c r="D391" s="447"/>
      <c r="E391" s="447"/>
      <c r="F391" s="447"/>
      <c r="G391" s="447"/>
      <c r="H391" s="447"/>
      <c r="I391" s="447"/>
    </row>
    <row r="392" spans="1:9" ht="14.25" x14ac:dyDescent="0.2">
      <c r="A392" s="446"/>
      <c r="B392" s="446"/>
      <c r="C392" s="447"/>
      <c r="D392" s="447"/>
      <c r="E392" s="447"/>
      <c r="F392" s="447"/>
      <c r="G392" s="447"/>
      <c r="H392" s="447"/>
      <c r="I392" s="447"/>
    </row>
    <row r="393" spans="1:9" ht="14.25" x14ac:dyDescent="0.2">
      <c r="A393" s="446"/>
      <c r="B393" s="446"/>
      <c r="C393" s="447"/>
      <c r="D393" s="447"/>
      <c r="E393" s="447"/>
      <c r="F393" s="447"/>
      <c r="G393" s="447"/>
      <c r="H393" s="447"/>
      <c r="I393" s="447"/>
    </row>
    <row r="394" spans="1:9" ht="14.25" x14ac:dyDescent="0.2">
      <c r="A394" s="446"/>
      <c r="B394" s="446"/>
      <c r="C394" s="447"/>
      <c r="D394" s="447"/>
      <c r="E394" s="447"/>
      <c r="F394" s="447"/>
      <c r="G394" s="447"/>
      <c r="H394" s="447"/>
      <c r="I394" s="447"/>
    </row>
    <row r="395" spans="1:9" ht="14.25" x14ac:dyDescent="0.2">
      <c r="A395" s="446"/>
      <c r="B395" s="446"/>
      <c r="C395" s="447"/>
      <c r="D395" s="447"/>
      <c r="E395" s="447"/>
      <c r="F395" s="447"/>
      <c r="G395" s="447"/>
      <c r="H395" s="447"/>
      <c r="I395" s="447"/>
    </row>
    <row r="396" spans="1:9" ht="14.25" x14ac:dyDescent="0.2">
      <c r="A396" s="446"/>
      <c r="B396" s="446"/>
      <c r="C396" s="447"/>
      <c r="D396" s="447"/>
      <c r="E396" s="447"/>
      <c r="F396" s="447"/>
      <c r="G396" s="447"/>
      <c r="H396" s="447"/>
      <c r="I396" s="447"/>
    </row>
    <row r="397" spans="1:9" ht="14.25" x14ac:dyDescent="0.2">
      <c r="A397" s="446"/>
      <c r="B397" s="446"/>
      <c r="C397" s="447"/>
      <c r="D397" s="447"/>
      <c r="E397" s="447"/>
      <c r="F397" s="447"/>
      <c r="G397" s="447"/>
      <c r="H397" s="447"/>
      <c r="I397" s="447"/>
    </row>
    <row r="398" spans="1:9" ht="14.25" x14ac:dyDescent="0.2">
      <c r="A398" s="446"/>
      <c r="B398" s="446"/>
      <c r="C398" s="447"/>
      <c r="D398" s="447"/>
      <c r="E398" s="447"/>
      <c r="F398" s="447"/>
      <c r="G398" s="447"/>
      <c r="H398" s="447"/>
      <c r="I398" s="447"/>
    </row>
    <row r="399" spans="1:9" ht="14.25" x14ac:dyDescent="0.2">
      <c r="A399" s="446"/>
      <c r="B399" s="446"/>
      <c r="C399" s="447"/>
      <c r="D399" s="447"/>
      <c r="E399" s="447"/>
      <c r="F399" s="447"/>
      <c r="G399" s="447"/>
      <c r="H399" s="447"/>
      <c r="I399" s="447"/>
    </row>
    <row r="400" spans="1:9" ht="14.25" x14ac:dyDescent="0.2">
      <c r="A400" s="446"/>
      <c r="B400" s="446"/>
      <c r="C400" s="447"/>
      <c r="D400" s="447"/>
      <c r="E400" s="447"/>
      <c r="F400" s="447"/>
      <c r="G400" s="447"/>
      <c r="H400" s="447"/>
      <c r="I400" s="447"/>
    </row>
    <row r="401" spans="1:9" ht="14.25" x14ac:dyDescent="0.2">
      <c r="A401" s="446"/>
      <c r="B401" s="446"/>
      <c r="C401" s="447"/>
      <c r="D401" s="447"/>
      <c r="E401" s="447"/>
      <c r="F401" s="447"/>
      <c r="G401" s="447"/>
      <c r="H401" s="447"/>
      <c r="I401" s="447"/>
    </row>
    <row r="402" spans="1:9" ht="14.25" x14ac:dyDescent="0.2">
      <c r="A402" s="446"/>
      <c r="B402" s="446"/>
      <c r="C402" s="447"/>
      <c r="D402" s="447"/>
      <c r="E402" s="447"/>
      <c r="F402" s="447"/>
      <c r="G402" s="447"/>
      <c r="H402" s="447"/>
      <c r="I402" s="447"/>
    </row>
    <row r="403" spans="1:9" ht="14.25" x14ac:dyDescent="0.2">
      <c r="A403" s="446"/>
      <c r="B403" s="446"/>
      <c r="C403" s="447"/>
      <c r="D403" s="447"/>
      <c r="E403" s="447"/>
      <c r="F403" s="447"/>
      <c r="G403" s="447"/>
      <c r="H403" s="447"/>
      <c r="I403" s="447"/>
    </row>
    <row r="404" spans="1:9" ht="14.25" x14ac:dyDescent="0.2">
      <c r="A404" s="446"/>
      <c r="B404" s="446"/>
      <c r="C404" s="447"/>
      <c r="D404" s="447"/>
      <c r="E404" s="447"/>
      <c r="F404" s="447"/>
      <c r="G404" s="447"/>
      <c r="H404" s="447"/>
      <c r="I404" s="447"/>
    </row>
    <row r="405" spans="1:9" ht="14.25" x14ac:dyDescent="0.2">
      <c r="A405" s="446"/>
      <c r="B405" s="446"/>
      <c r="C405" s="447"/>
      <c r="D405" s="447"/>
      <c r="E405" s="447"/>
      <c r="F405" s="447"/>
      <c r="G405" s="447"/>
      <c r="H405" s="447"/>
      <c r="I405" s="447"/>
    </row>
    <row r="406" spans="1:9" ht="14.25" x14ac:dyDescent="0.2">
      <c r="A406" s="446"/>
      <c r="B406" s="446"/>
      <c r="C406" s="447"/>
      <c r="D406" s="447"/>
      <c r="E406" s="447"/>
      <c r="F406" s="447"/>
      <c r="G406" s="447"/>
      <c r="H406" s="447"/>
      <c r="I406" s="447"/>
    </row>
    <row r="407" spans="1:9" ht="14.25" x14ac:dyDescent="0.2">
      <c r="A407" s="446"/>
      <c r="B407" s="446"/>
      <c r="C407" s="447"/>
      <c r="D407" s="447"/>
      <c r="E407" s="447"/>
      <c r="F407" s="447"/>
      <c r="G407" s="447"/>
      <c r="H407" s="447"/>
      <c r="I407" s="447"/>
    </row>
    <row r="408" spans="1:9" ht="14.25" x14ac:dyDescent="0.2">
      <c r="A408" s="446"/>
      <c r="B408" s="446"/>
      <c r="C408" s="447"/>
      <c r="D408" s="447"/>
      <c r="E408" s="447"/>
      <c r="F408" s="447"/>
      <c r="G408" s="447"/>
      <c r="H408" s="447"/>
      <c r="I408" s="447"/>
    </row>
    <row r="409" spans="1:9" ht="14.25" x14ac:dyDescent="0.2">
      <c r="A409" s="446"/>
      <c r="B409" s="446"/>
      <c r="C409" s="447"/>
      <c r="D409" s="447"/>
      <c r="E409" s="447"/>
      <c r="F409" s="447"/>
      <c r="G409" s="447"/>
      <c r="H409" s="447"/>
      <c r="I409" s="447"/>
    </row>
    <row r="410" spans="1:9" ht="14.25" x14ac:dyDescent="0.2">
      <c r="A410" s="446"/>
      <c r="B410" s="446"/>
      <c r="C410" s="447"/>
      <c r="D410" s="447"/>
      <c r="E410" s="447"/>
      <c r="F410" s="447"/>
      <c r="G410" s="447"/>
      <c r="H410" s="447"/>
      <c r="I410" s="447"/>
    </row>
    <row r="411" spans="1:9" ht="14.25" x14ac:dyDescent="0.2">
      <c r="A411" s="446"/>
      <c r="B411" s="446"/>
      <c r="C411" s="447"/>
      <c r="D411" s="447"/>
      <c r="E411" s="447"/>
      <c r="F411" s="447"/>
      <c r="G411" s="447"/>
      <c r="H411" s="447"/>
      <c r="I411" s="447"/>
    </row>
    <row r="412" spans="1:9" ht="14.25" x14ac:dyDescent="0.2">
      <c r="A412" s="446"/>
      <c r="B412" s="446"/>
      <c r="C412" s="447"/>
      <c r="D412" s="447"/>
      <c r="E412" s="447"/>
      <c r="F412" s="447"/>
      <c r="G412" s="447"/>
      <c r="H412" s="447"/>
      <c r="I412" s="447"/>
    </row>
    <row r="413" spans="1:9" ht="14.25" x14ac:dyDescent="0.2">
      <c r="A413" s="446"/>
      <c r="B413" s="446"/>
      <c r="C413" s="447"/>
      <c r="D413" s="447"/>
      <c r="E413" s="447"/>
      <c r="F413" s="447"/>
      <c r="G413" s="447"/>
      <c r="H413" s="447"/>
      <c r="I413" s="447"/>
    </row>
  </sheetData>
  <sortState xmlns:xlrd2="http://schemas.microsoft.com/office/spreadsheetml/2017/richdata2" ref="A20:H26">
    <sortCondition ref="A20:A26"/>
  </sortState>
  <phoneticPr fontId="34" type="noConversion"/>
  <pageMargins left="0.59055118110236227" right="0.59055118110236227" top="0.43307086614173229" bottom="0.43307086614173229" header="0.39370078740157483" footer="0.19685039370078741"/>
  <pageSetup paperSize="9" orientation="portrait" useFirstPageNumber="1" r:id="rId1"/>
  <headerFooter>
    <oddHeader>&amp;R&amp;G</oddHeader>
    <oddFooter>&amp;C&amp;9&amp;K03+000A/&amp;P</oddFooter>
  </headerFooter>
  <rowBreaks count="3" manualBreakCount="3">
    <brk id="43" max="7" man="1"/>
    <brk id="81" max="7" man="1"/>
    <brk id="134" max="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BAAA-D275-4C90-B252-FD98FBD07190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Content!A70</f>
        <v>B. CONTRACT CONDITIONS</v>
      </c>
      <c r="E2" s="598" t="str">
        <f>Content!A70</f>
        <v>B. CONTRACT CONDITIONS</v>
      </c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O18"/>
  <sheetViews>
    <sheetView workbookViewId="0">
      <selection activeCell="E50" sqref="E50"/>
    </sheetView>
  </sheetViews>
  <sheetFormatPr defaultColWidth="9.140625" defaultRowHeight="12.75" x14ac:dyDescent="0.2"/>
  <cols>
    <col min="1" max="1" width="10.7109375" style="147" customWidth="1"/>
    <col min="2" max="3" width="2.7109375" style="147" customWidth="1"/>
    <col min="4" max="4" width="41.140625" style="147" customWidth="1"/>
    <col min="5" max="5" width="12.7109375" style="147" customWidth="1"/>
    <col min="6" max="6" width="10.140625" style="147" customWidth="1"/>
    <col min="7" max="7" width="13.7109375" style="147" customWidth="1"/>
    <col min="8" max="8" width="5.7109375" style="144" customWidth="1"/>
    <col min="9" max="16384" width="9.140625" style="144"/>
  </cols>
  <sheetData>
    <row r="1" spans="1:15" s="148" customFormat="1" ht="21" customHeight="1" x14ac:dyDescent="0.2">
      <c r="A1" s="484" t="str">
        <f>Setup!E5</f>
        <v>1ST STAGE TENDER DOCUMENT</v>
      </c>
      <c r="B1" s="484"/>
      <c r="C1" s="484"/>
      <c r="D1" s="484"/>
    </row>
    <row r="2" spans="1:15" s="149" customFormat="1" ht="21" customHeight="1" x14ac:dyDescent="0.2">
      <c r="A2" s="485" t="str">
        <f>Setup!E6</f>
        <v>New Sports and Community Pavilion, Edmonds Park, Didcot</v>
      </c>
      <c r="B2" s="485"/>
      <c r="C2" s="485"/>
      <c r="D2" s="485"/>
    </row>
    <row r="3" spans="1:15" s="149" customFormat="1" ht="21" customHeight="1" x14ac:dyDescent="0.2">
      <c r="A3" s="485"/>
      <c r="B3" s="485"/>
      <c r="C3" s="485"/>
      <c r="D3" s="485"/>
    </row>
    <row r="4" spans="1:15" s="148" customFormat="1" ht="21" customHeight="1" x14ac:dyDescent="0.2">
      <c r="A4" s="484" t="s">
        <v>364</v>
      </c>
      <c r="B4" s="484"/>
      <c r="C4" s="484"/>
      <c r="D4" s="484"/>
    </row>
    <row r="5" spans="1:15" s="75" customFormat="1" ht="25.5" customHeight="1" x14ac:dyDescent="0.2">
      <c r="G5" s="76"/>
    </row>
    <row r="6" spans="1:15" s="80" customFormat="1" ht="26.25" customHeight="1" x14ac:dyDescent="0.2">
      <c r="A6" s="77" t="s">
        <v>359</v>
      </c>
      <c r="B6" s="78" t="s">
        <v>64</v>
      </c>
      <c r="C6" s="78"/>
      <c r="D6" s="78"/>
      <c r="E6" s="79"/>
      <c r="F6" s="79"/>
      <c r="G6" s="79" t="s">
        <v>360</v>
      </c>
    </row>
    <row r="7" spans="1:15" s="147" customFormat="1" x14ac:dyDescent="0.2">
      <c r="H7" s="81"/>
    </row>
    <row r="8" spans="1:15" s="147" customFormat="1" ht="25.5" customHeight="1" x14ac:dyDescent="0.2">
      <c r="A8" s="82" t="s">
        <v>701</v>
      </c>
      <c r="B8" s="83"/>
      <c r="C8" s="84"/>
      <c r="D8" s="84"/>
      <c r="E8" s="85"/>
      <c r="F8" s="86"/>
      <c r="G8" s="82"/>
      <c r="H8" s="81"/>
    </row>
    <row r="9" spans="1:15" s="257" customFormat="1" ht="14.25" x14ac:dyDescent="0.25">
      <c r="A9" s="252"/>
      <c r="B9" s="253"/>
      <c r="C9" s="254"/>
      <c r="D9" s="254"/>
      <c r="E9" s="254"/>
      <c r="F9" s="255"/>
      <c r="G9" s="255"/>
      <c r="H9" s="256"/>
    </row>
    <row r="10" spans="1:15" s="257" customFormat="1" ht="14.25" x14ac:dyDescent="0.25">
      <c r="A10" s="258"/>
      <c r="B10" s="264" t="s">
        <v>361</v>
      </c>
      <c r="C10" s="260"/>
      <c r="D10" s="260"/>
      <c r="E10" s="260"/>
      <c r="F10" s="261"/>
      <c r="G10" s="261"/>
      <c r="H10" s="256"/>
    </row>
    <row r="11" spans="1:15" s="257" customFormat="1" ht="15" x14ac:dyDescent="0.3">
      <c r="A11" s="258" t="s">
        <v>684</v>
      </c>
      <c r="B11" s="259"/>
      <c r="C11" s="260" t="s">
        <v>1135</v>
      </c>
      <c r="D11" s="260"/>
      <c r="E11" s="260"/>
      <c r="F11" s="296"/>
      <c r="G11" s="262" t="s">
        <v>930</v>
      </c>
      <c r="H11" s="256"/>
    </row>
    <row r="12" spans="1:15" s="257" customFormat="1" ht="15" x14ac:dyDescent="0.3">
      <c r="A12" s="258"/>
      <c r="B12" s="259"/>
      <c r="C12" s="260"/>
      <c r="D12" s="260"/>
      <c r="E12" s="260"/>
      <c r="F12" s="296"/>
      <c r="G12" s="262"/>
      <c r="H12" s="256"/>
    </row>
    <row r="13" spans="1:15" s="257" customFormat="1" ht="15" x14ac:dyDescent="0.3">
      <c r="A13" s="258"/>
      <c r="B13" s="259"/>
      <c r="C13" s="278"/>
      <c r="D13" s="278"/>
      <c r="E13" s="260"/>
      <c r="F13" s="261"/>
      <c r="G13" s="262"/>
      <c r="H13" s="256"/>
    </row>
    <row r="14" spans="1:15" s="257" customFormat="1" ht="14.25" x14ac:dyDescent="0.25">
      <c r="A14" s="258"/>
      <c r="B14" s="264"/>
      <c r="C14" s="260"/>
      <c r="D14" s="260"/>
      <c r="E14" s="260"/>
      <c r="F14" s="261"/>
      <c r="G14" s="262"/>
      <c r="H14" s="256"/>
    </row>
    <row r="15" spans="1:15" s="257" customFormat="1" ht="12.75" customHeight="1" x14ac:dyDescent="0.25">
      <c r="A15" s="258"/>
      <c r="B15" s="259"/>
      <c r="C15" s="260"/>
      <c r="D15" s="260"/>
      <c r="E15" s="260"/>
      <c r="F15" s="261"/>
      <c r="G15" s="262"/>
      <c r="H15" s="256"/>
      <c r="I15" s="263"/>
      <c r="J15" s="263"/>
      <c r="K15" s="263"/>
      <c r="L15" s="263"/>
      <c r="M15" s="263"/>
      <c r="N15" s="263"/>
      <c r="O15" s="263"/>
    </row>
    <row r="16" spans="1:15" s="257" customFormat="1" ht="14.25" x14ac:dyDescent="0.25">
      <c r="A16" s="258"/>
      <c r="B16" s="259"/>
      <c r="C16" s="260"/>
      <c r="D16" s="260"/>
      <c r="E16" s="260"/>
      <c r="F16" s="261"/>
      <c r="G16" s="262"/>
      <c r="H16" s="256"/>
      <c r="I16" s="263"/>
      <c r="J16" s="263"/>
      <c r="K16" s="263"/>
      <c r="L16" s="263"/>
      <c r="M16" s="263"/>
      <c r="N16" s="263"/>
      <c r="O16" s="263"/>
    </row>
    <row r="17" spans="1:7" s="234" customFormat="1" ht="14.25" x14ac:dyDescent="0.25">
      <c r="A17" s="265"/>
      <c r="B17" s="268"/>
      <c r="C17" s="266"/>
      <c r="D17" s="266"/>
      <c r="E17" s="266"/>
      <c r="F17" s="267"/>
      <c r="G17" s="267"/>
    </row>
    <row r="18" spans="1:7" s="234" customFormat="1" ht="14.25" x14ac:dyDescent="0.25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&amp;C&amp;"Arial,Regular"&amp;9&amp;K03+000B/&amp;P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DAD-DE8E-40FD-B457-00ACEE0D78D5}">
  <sheetPr>
    <tabColor rgb="FFFFC000"/>
  </sheetPr>
  <dimension ref="A1:O25"/>
  <sheetViews>
    <sheetView workbookViewId="0">
      <selection activeCell="E50" sqref="E50"/>
    </sheetView>
  </sheetViews>
  <sheetFormatPr defaultColWidth="9.140625" defaultRowHeight="12.75" x14ac:dyDescent="0.2"/>
  <cols>
    <col min="1" max="1" width="10.7109375" style="147" customWidth="1"/>
    <col min="2" max="3" width="2.7109375" style="147" customWidth="1"/>
    <col min="4" max="4" width="41.140625" style="147" customWidth="1"/>
    <col min="5" max="5" width="12.7109375" style="147" customWidth="1"/>
    <col min="6" max="6" width="10.140625" style="147" customWidth="1"/>
    <col min="7" max="7" width="13.7109375" style="147" customWidth="1"/>
    <col min="8" max="8" width="5.7109375" style="144" customWidth="1"/>
    <col min="9" max="16384" width="9.140625" style="144"/>
  </cols>
  <sheetData>
    <row r="1" spans="1:8" s="148" customFormat="1" ht="21" customHeight="1" x14ac:dyDescent="0.2">
      <c r="A1" s="484" t="str">
        <f>Setup!E5</f>
        <v>1ST STAGE TENDER DOCUMENT</v>
      </c>
      <c r="B1" s="484"/>
      <c r="C1" s="484"/>
      <c r="D1" s="484"/>
    </row>
    <row r="2" spans="1:8" s="506" customFormat="1" ht="21" customHeight="1" x14ac:dyDescent="0.2">
      <c r="A2" s="485" t="str">
        <f>Setup!E6</f>
        <v>New Sports and Community Pavilion, Edmonds Park, Didcot</v>
      </c>
      <c r="B2" s="485"/>
      <c r="C2" s="485"/>
      <c r="D2" s="485"/>
    </row>
    <row r="3" spans="1:8" s="506" customFormat="1" ht="21" customHeight="1" x14ac:dyDescent="0.2">
      <c r="A3" s="485"/>
      <c r="B3" s="485"/>
      <c r="C3" s="485"/>
      <c r="D3" s="485"/>
    </row>
    <row r="4" spans="1:8" s="148" customFormat="1" ht="21" customHeight="1" x14ac:dyDescent="0.2">
      <c r="A4" s="484" t="s">
        <v>364</v>
      </c>
      <c r="B4" s="484"/>
      <c r="C4" s="484"/>
      <c r="D4" s="484"/>
    </row>
    <row r="5" spans="1:8" s="75" customFormat="1" ht="25.5" customHeight="1" x14ac:dyDescent="0.2">
      <c r="G5" s="76"/>
    </row>
    <row r="6" spans="1:8" s="80" customFormat="1" ht="26.25" customHeight="1" x14ac:dyDescent="0.2">
      <c r="A6" s="77" t="s">
        <v>359</v>
      </c>
      <c r="B6" s="78" t="s">
        <v>64</v>
      </c>
      <c r="C6" s="78"/>
      <c r="D6" s="78"/>
      <c r="E6" s="79"/>
      <c r="F6" s="79"/>
      <c r="G6" s="79" t="s">
        <v>360</v>
      </c>
    </row>
    <row r="7" spans="1:8" s="147" customFormat="1" x14ac:dyDescent="0.2">
      <c r="H7" s="81"/>
    </row>
    <row r="8" spans="1:8" s="147" customFormat="1" ht="25.5" customHeight="1" x14ac:dyDescent="0.2">
      <c r="A8" s="82" t="s">
        <v>701</v>
      </c>
      <c r="B8" s="83"/>
      <c r="C8" s="84"/>
      <c r="D8" s="84"/>
      <c r="E8" s="85"/>
      <c r="F8" s="86"/>
      <c r="G8" s="82"/>
      <c r="H8" s="81"/>
    </row>
    <row r="9" spans="1:8" s="257" customFormat="1" ht="14.25" x14ac:dyDescent="0.25">
      <c r="A9" s="252"/>
      <c r="B9" s="253"/>
      <c r="C9" s="254"/>
      <c r="D9" s="254"/>
      <c r="E9" s="254"/>
      <c r="F9" s="255"/>
      <c r="G9" s="255"/>
      <c r="H9" s="256"/>
    </row>
    <row r="10" spans="1:8" s="257" customFormat="1" ht="14.25" x14ac:dyDescent="0.25">
      <c r="A10" s="258"/>
      <c r="B10" s="264" t="s">
        <v>361</v>
      </c>
      <c r="C10" s="260"/>
      <c r="D10" s="260"/>
      <c r="E10" s="260"/>
      <c r="F10" s="261"/>
      <c r="G10" s="261"/>
      <c r="H10" s="256"/>
    </row>
    <row r="11" spans="1:8" s="257" customFormat="1" ht="15" x14ac:dyDescent="0.3">
      <c r="A11" s="258" t="s">
        <v>1354</v>
      </c>
      <c r="B11" s="259"/>
      <c r="C11" s="260" t="s">
        <v>1355</v>
      </c>
      <c r="D11" s="260"/>
      <c r="E11" s="260"/>
      <c r="F11" s="296"/>
      <c r="G11" s="262"/>
      <c r="H11" s="256"/>
    </row>
    <row r="12" spans="1:8" s="257" customFormat="1" ht="15" x14ac:dyDescent="0.3">
      <c r="A12" s="258"/>
      <c r="B12" s="259"/>
      <c r="C12" s="260"/>
      <c r="D12" s="260"/>
      <c r="E12" s="260"/>
      <c r="F12" s="296"/>
      <c r="G12" s="262"/>
      <c r="H12" s="256"/>
    </row>
    <row r="13" spans="1:8" s="257" customFormat="1" ht="14.25" x14ac:dyDescent="0.25">
      <c r="A13" s="258"/>
      <c r="B13" s="259"/>
      <c r="C13" s="584" t="s">
        <v>1359</v>
      </c>
      <c r="D13" s="584"/>
      <c r="E13" s="584"/>
      <c r="F13" s="585"/>
      <c r="G13" s="262"/>
      <c r="H13" s="256"/>
    </row>
    <row r="14" spans="1:8" s="257" customFormat="1" ht="14.25" x14ac:dyDescent="0.25">
      <c r="A14" s="258"/>
      <c r="B14" s="259"/>
      <c r="C14" s="584" t="s">
        <v>1358</v>
      </c>
      <c r="D14" s="584"/>
      <c r="E14" s="584"/>
      <c r="F14" s="585"/>
      <c r="G14" s="262"/>
      <c r="H14" s="256"/>
    </row>
    <row r="15" spans="1:8" s="257" customFormat="1" ht="15" x14ac:dyDescent="0.3">
      <c r="A15" s="258"/>
      <c r="B15" s="259"/>
      <c r="C15" s="260"/>
      <c r="D15" s="260"/>
      <c r="E15" s="260"/>
      <c r="F15" s="296"/>
      <c r="G15" s="262"/>
      <c r="H15" s="256"/>
    </row>
    <row r="16" spans="1:8" s="257" customFormat="1" ht="14.25" x14ac:dyDescent="0.25">
      <c r="A16" s="258"/>
      <c r="B16" s="259"/>
      <c r="C16" s="586" t="s">
        <v>1356</v>
      </c>
      <c r="D16" s="584" t="s">
        <v>1360</v>
      </c>
      <c r="E16" s="584"/>
      <c r="F16" s="585"/>
      <c r="G16" s="262"/>
      <c r="H16" s="256"/>
    </row>
    <row r="17" spans="1:15" s="257" customFormat="1" ht="14.25" x14ac:dyDescent="0.25">
      <c r="A17" s="258"/>
      <c r="B17" s="259"/>
      <c r="C17" s="584"/>
      <c r="D17" s="584"/>
      <c r="E17" s="584"/>
      <c r="F17" s="585"/>
      <c r="G17" s="262"/>
      <c r="H17" s="256"/>
    </row>
    <row r="18" spans="1:15" s="257" customFormat="1" ht="14.25" x14ac:dyDescent="0.25">
      <c r="A18" s="258"/>
      <c r="B18" s="259"/>
      <c r="C18" s="584"/>
      <c r="D18" s="584" t="s">
        <v>1362</v>
      </c>
      <c r="E18" s="584"/>
      <c r="F18" s="585"/>
      <c r="G18" s="262"/>
      <c r="H18" s="256"/>
    </row>
    <row r="19" spans="1:15" s="257" customFormat="1" ht="14.25" x14ac:dyDescent="0.25">
      <c r="A19" s="258"/>
      <c r="B19" s="259"/>
      <c r="C19" s="584"/>
      <c r="D19" s="584"/>
      <c r="E19" s="584"/>
      <c r="F19" s="585"/>
      <c r="G19" s="262"/>
      <c r="H19" s="256"/>
    </row>
    <row r="20" spans="1:15" s="257" customFormat="1" ht="14.25" x14ac:dyDescent="0.25">
      <c r="A20" s="258"/>
      <c r="B20" s="259"/>
      <c r="C20" s="587"/>
      <c r="D20" s="584" t="s">
        <v>1363</v>
      </c>
      <c r="E20" s="584"/>
      <c r="F20" s="588"/>
      <c r="G20" s="262"/>
      <c r="H20" s="256"/>
    </row>
    <row r="21" spans="1:15" s="257" customFormat="1" ht="14.25" x14ac:dyDescent="0.25">
      <c r="A21" s="258"/>
      <c r="B21" s="264"/>
      <c r="C21" s="260"/>
      <c r="D21" s="260"/>
      <c r="E21" s="260"/>
      <c r="F21" s="261"/>
      <c r="G21" s="262"/>
      <c r="H21" s="256"/>
    </row>
    <row r="22" spans="1:15" s="257" customFormat="1" ht="12.75" customHeight="1" x14ac:dyDescent="0.25">
      <c r="A22" s="258"/>
      <c r="B22" s="259"/>
      <c r="C22" s="260"/>
      <c r="D22" s="260" t="s">
        <v>1357</v>
      </c>
      <c r="E22" s="260"/>
      <c r="F22" s="261"/>
      <c r="G22" s="262"/>
      <c r="H22" s="256"/>
      <c r="I22" s="263"/>
      <c r="J22" s="263"/>
      <c r="K22" s="263"/>
      <c r="L22" s="263"/>
      <c r="M22" s="263"/>
      <c r="N22" s="263"/>
      <c r="O22" s="263"/>
    </row>
    <row r="23" spans="1:15" s="257" customFormat="1" ht="14.25" x14ac:dyDescent="0.25">
      <c r="A23" s="258"/>
      <c r="B23" s="259"/>
      <c r="C23" s="260"/>
      <c r="D23" s="260"/>
      <c r="E23" s="260"/>
      <c r="F23" s="261"/>
      <c r="G23" s="262"/>
      <c r="H23" s="256"/>
      <c r="I23" s="263"/>
      <c r="J23" s="263"/>
      <c r="K23" s="263"/>
      <c r="L23" s="263"/>
      <c r="M23" s="263"/>
      <c r="N23" s="263"/>
      <c r="O23" s="263"/>
    </row>
    <row r="24" spans="1:15" s="234" customFormat="1" ht="14.25" x14ac:dyDescent="0.25">
      <c r="A24" s="265"/>
      <c r="B24" s="268"/>
      <c r="C24" s="266"/>
      <c r="D24" s="266"/>
      <c r="E24" s="266"/>
      <c r="F24" s="267"/>
      <c r="G24" s="267"/>
    </row>
    <row r="25" spans="1:15" s="234" customFormat="1" ht="14.25" x14ac:dyDescent="0.25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&amp;C&amp;"Arial,Regular"&amp;9&amp;K03+000B/&amp;P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4C2A7-5132-4983-9287-EE26E64CE4CD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Content!A73</f>
        <v>C. WARRANTIES, BONDS AND GUARANTEES</v>
      </c>
      <c r="E2" s="598"/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O34"/>
  <sheetViews>
    <sheetView topLeftCell="A4" workbookViewId="0">
      <selection activeCell="I11" sqref="I11:L28"/>
    </sheetView>
  </sheetViews>
  <sheetFormatPr defaultColWidth="9.140625" defaultRowHeight="12.75" x14ac:dyDescent="0.2"/>
  <cols>
    <col min="1" max="1" width="10.7109375" style="147" customWidth="1"/>
    <col min="2" max="3" width="2.7109375" style="147" customWidth="1"/>
    <col min="4" max="4" width="41.140625" style="147" customWidth="1"/>
    <col min="5" max="5" width="12.7109375" style="147" customWidth="1"/>
    <col min="6" max="6" width="10.140625" style="147" customWidth="1"/>
    <col min="7" max="7" width="13.7109375" style="147" customWidth="1"/>
    <col min="8" max="8" width="5.7109375" style="144" customWidth="1"/>
    <col min="9" max="16384" width="9.140625" style="144"/>
  </cols>
  <sheetData>
    <row r="1" spans="1:10" s="148" customFormat="1" ht="21" customHeight="1" x14ac:dyDescent="0.2">
      <c r="A1" s="484" t="str">
        <f>Setup!E5</f>
        <v>1ST STAGE TENDER DOCUMENT</v>
      </c>
    </row>
    <row r="2" spans="1:10" s="149" customFormat="1" ht="21" customHeight="1" x14ac:dyDescent="0.2">
      <c r="A2" s="485" t="str">
        <f>Setup!E6</f>
        <v>New Sports and Community Pavilion, Edmonds Park, Didcot</v>
      </c>
    </row>
    <row r="3" spans="1:10" s="149" customFormat="1" ht="21" customHeight="1" x14ac:dyDescent="0.2">
      <c r="A3" s="485"/>
    </row>
    <row r="4" spans="1:10" s="148" customFormat="1" ht="21" customHeight="1" x14ac:dyDescent="0.2">
      <c r="A4" s="484" t="s">
        <v>376</v>
      </c>
    </row>
    <row r="5" spans="1:10" s="75" customFormat="1" ht="25.5" customHeight="1" x14ac:dyDescent="0.2">
      <c r="G5" s="76"/>
    </row>
    <row r="6" spans="1:10" s="80" customFormat="1" ht="26.25" customHeight="1" x14ac:dyDescent="0.2">
      <c r="A6" s="77" t="s">
        <v>359</v>
      </c>
      <c r="B6" s="78" t="s">
        <v>64</v>
      </c>
      <c r="C6" s="78"/>
      <c r="D6" s="78"/>
      <c r="E6" s="79"/>
      <c r="F6" s="79"/>
      <c r="G6" s="79" t="s">
        <v>360</v>
      </c>
    </row>
    <row r="7" spans="1:10" s="147" customFormat="1" x14ac:dyDescent="0.2">
      <c r="H7" s="81"/>
    </row>
    <row r="8" spans="1:10" s="147" customFormat="1" ht="25.5" customHeight="1" x14ac:dyDescent="0.2">
      <c r="A8" s="82" t="s">
        <v>700</v>
      </c>
      <c r="B8" s="83"/>
      <c r="C8" s="84"/>
      <c r="D8" s="84"/>
      <c r="E8" s="85"/>
      <c r="F8" s="86"/>
      <c r="G8" s="82"/>
      <c r="H8" s="81"/>
    </row>
    <row r="9" spans="1:10" s="257" customFormat="1" ht="14.25" x14ac:dyDescent="0.25">
      <c r="A9" s="252"/>
      <c r="B9" s="253"/>
      <c r="C9" s="254"/>
      <c r="D9" s="254"/>
      <c r="E9" s="254"/>
      <c r="F9" s="255"/>
      <c r="G9" s="255"/>
      <c r="H9" s="256"/>
    </row>
    <row r="10" spans="1:10" s="257" customFormat="1" ht="14.25" x14ac:dyDescent="0.25">
      <c r="A10" s="258"/>
      <c r="B10" s="264" t="s">
        <v>361</v>
      </c>
      <c r="C10" s="260"/>
      <c r="D10" s="260"/>
      <c r="E10" s="260"/>
      <c r="F10" s="261"/>
      <c r="G10" s="261"/>
      <c r="H10" s="256"/>
    </row>
    <row r="11" spans="1:10" s="257" customFormat="1" ht="15" x14ac:dyDescent="0.3">
      <c r="A11" s="258" t="s">
        <v>681</v>
      </c>
      <c r="B11" s="259"/>
      <c r="C11" s="260" t="s">
        <v>732</v>
      </c>
      <c r="D11" s="260"/>
      <c r="F11" s="398"/>
      <c r="G11" s="262" t="s">
        <v>1383</v>
      </c>
      <c r="H11" s="256"/>
      <c r="J11" s="278"/>
    </row>
    <row r="12" spans="1:10" s="257" customFormat="1" ht="15" x14ac:dyDescent="0.3">
      <c r="A12" s="258"/>
      <c r="B12" s="259"/>
      <c r="C12" s="483" t="s">
        <v>398</v>
      </c>
      <c r="D12" s="584" t="s">
        <v>1387</v>
      </c>
      <c r="E12" s="278"/>
      <c r="F12" s="398"/>
      <c r="G12" s="262"/>
      <c r="H12" s="256"/>
    </row>
    <row r="13" spans="1:10" s="257" customFormat="1" ht="15" x14ac:dyDescent="0.3">
      <c r="A13" s="258"/>
      <c r="B13" s="259"/>
      <c r="C13" s="260"/>
      <c r="D13" s="504" t="s">
        <v>1386</v>
      </c>
      <c r="E13" s="278"/>
      <c r="F13" s="398"/>
      <c r="G13" s="262"/>
      <c r="H13" s="256"/>
    </row>
    <row r="14" spans="1:10" s="257" customFormat="1" ht="15" x14ac:dyDescent="0.3">
      <c r="A14" s="258"/>
      <c r="B14" s="259"/>
      <c r="C14" s="260"/>
      <c r="D14" s="260" t="s">
        <v>1098</v>
      </c>
      <c r="E14" s="278"/>
      <c r="F14" s="398"/>
      <c r="G14" s="262"/>
      <c r="H14" s="256"/>
    </row>
    <row r="15" spans="1:10" s="257" customFormat="1" ht="15" x14ac:dyDescent="0.3">
      <c r="A15" s="258"/>
      <c r="B15" s="259"/>
      <c r="C15" s="260"/>
      <c r="D15" s="260"/>
      <c r="E15" s="278"/>
      <c r="F15" s="398"/>
      <c r="G15" s="262"/>
      <c r="H15" s="256"/>
    </row>
    <row r="16" spans="1:10" s="257" customFormat="1" ht="15" x14ac:dyDescent="0.3">
      <c r="A16" s="258"/>
      <c r="B16" s="259"/>
      <c r="C16" s="483" t="s">
        <v>398</v>
      </c>
      <c r="D16" s="584" t="s">
        <v>1384</v>
      </c>
      <c r="E16" s="278"/>
      <c r="F16" s="398"/>
      <c r="G16" s="262"/>
      <c r="H16" s="256"/>
    </row>
    <row r="17" spans="1:15" s="257" customFormat="1" ht="15" hidden="1" x14ac:dyDescent="0.3">
      <c r="A17" s="258"/>
      <c r="B17" s="259"/>
      <c r="C17" s="483" t="s">
        <v>398</v>
      </c>
      <c r="D17" s="260" t="s">
        <v>1099</v>
      </c>
      <c r="E17" s="278"/>
      <c r="F17" s="398"/>
      <c r="G17" s="262"/>
      <c r="H17" s="256"/>
    </row>
    <row r="18" spans="1:15" s="257" customFormat="1" ht="15" x14ac:dyDescent="0.3">
      <c r="A18" s="258"/>
      <c r="B18" s="259"/>
      <c r="C18" s="483"/>
      <c r="D18" s="260"/>
      <c r="E18" s="278"/>
      <c r="F18" s="398"/>
      <c r="G18" s="262"/>
      <c r="H18" s="256"/>
    </row>
    <row r="19" spans="1:15" s="257" customFormat="1" ht="15" x14ac:dyDescent="0.3">
      <c r="A19" s="258"/>
      <c r="B19" s="259"/>
      <c r="C19" s="483" t="s">
        <v>398</v>
      </c>
      <c r="D19" s="584" t="s">
        <v>1388</v>
      </c>
      <c r="E19" s="278"/>
      <c r="F19" s="398"/>
      <c r="G19" s="262"/>
      <c r="H19" s="256"/>
    </row>
    <row r="20" spans="1:15" s="257" customFormat="1" ht="15" x14ac:dyDescent="0.3">
      <c r="A20" s="258"/>
      <c r="B20" s="259"/>
      <c r="C20" s="483"/>
      <c r="D20" s="260" t="s">
        <v>1385</v>
      </c>
      <c r="E20" s="278"/>
      <c r="F20" s="398"/>
      <c r="G20" s="262"/>
      <c r="H20" s="256"/>
    </row>
    <row r="21" spans="1:15" s="257" customFormat="1" ht="15" hidden="1" x14ac:dyDescent="0.3">
      <c r="A21" s="258"/>
      <c r="B21" s="259"/>
      <c r="C21" s="483" t="s">
        <v>398</v>
      </c>
      <c r="D21" s="260" t="s">
        <v>1100</v>
      </c>
      <c r="E21" s="278"/>
      <c r="F21" s="398"/>
      <c r="G21" s="262"/>
      <c r="H21" s="256"/>
    </row>
    <row r="22" spans="1:15" s="257" customFormat="1" ht="15" hidden="1" x14ac:dyDescent="0.3">
      <c r="A22" s="258"/>
      <c r="B22" s="259"/>
      <c r="C22" s="260"/>
      <c r="D22" s="260" t="s">
        <v>1101</v>
      </c>
      <c r="E22" s="278"/>
      <c r="F22" s="398"/>
      <c r="G22" s="262"/>
      <c r="H22" s="256"/>
    </row>
    <row r="23" spans="1:15" s="257" customFormat="1" ht="15" hidden="1" x14ac:dyDescent="0.3">
      <c r="A23" s="258"/>
      <c r="B23" s="259"/>
      <c r="C23" s="260"/>
      <c r="D23" s="260" t="s">
        <v>1102</v>
      </c>
      <c r="E23" s="278"/>
      <c r="F23" s="398"/>
      <c r="G23" s="262"/>
      <c r="H23" s="256"/>
    </row>
    <row r="24" spans="1:15" s="257" customFormat="1" ht="15" x14ac:dyDescent="0.3">
      <c r="A24" s="258"/>
      <c r="B24" s="259"/>
      <c r="C24" s="260"/>
      <c r="D24" s="260"/>
      <c r="E24" s="278"/>
      <c r="F24" s="398"/>
      <c r="G24" s="262"/>
      <c r="H24" s="256"/>
    </row>
    <row r="25" spans="1:15" s="257" customFormat="1" ht="15" x14ac:dyDescent="0.3">
      <c r="A25" s="258"/>
      <c r="B25" s="259"/>
      <c r="C25" s="483" t="s">
        <v>398</v>
      </c>
      <c r="D25" s="584" t="s">
        <v>1136</v>
      </c>
      <c r="E25" s="278"/>
      <c r="F25" s="398"/>
      <c r="G25" s="262"/>
      <c r="H25" s="256"/>
    </row>
    <row r="26" spans="1:15" s="257" customFormat="1" ht="15" x14ac:dyDescent="0.3">
      <c r="A26" s="258"/>
      <c r="B26" s="259"/>
      <c r="C26" s="260"/>
      <c r="D26" s="260"/>
      <c r="E26" s="278"/>
      <c r="F26" s="398"/>
      <c r="G26" s="262"/>
      <c r="H26" s="256"/>
    </row>
    <row r="27" spans="1:15" s="257" customFormat="1" ht="15" x14ac:dyDescent="0.3">
      <c r="A27" s="258" t="s">
        <v>682</v>
      </c>
      <c r="B27" s="259"/>
      <c r="C27" s="260" t="s">
        <v>683</v>
      </c>
      <c r="D27" s="260"/>
      <c r="F27" s="398"/>
      <c r="G27" s="262"/>
      <c r="H27" s="256"/>
      <c r="J27" s="278"/>
    </row>
    <row r="28" spans="1:15" s="257" customFormat="1" ht="15" x14ac:dyDescent="0.3">
      <c r="A28" s="258"/>
      <c r="B28" s="259"/>
      <c r="C28" s="260"/>
      <c r="D28" s="260"/>
      <c r="E28" s="260"/>
      <c r="F28" s="296"/>
      <c r="G28" s="262"/>
      <c r="H28" s="256"/>
    </row>
    <row r="29" spans="1:15" s="257" customFormat="1" ht="14.25" x14ac:dyDescent="0.25">
      <c r="A29" s="258"/>
      <c r="B29" s="259"/>
      <c r="C29" s="260"/>
      <c r="D29" s="260"/>
      <c r="E29" s="260"/>
      <c r="F29" s="261"/>
      <c r="G29" s="262"/>
      <c r="H29" s="256"/>
    </row>
    <row r="30" spans="1:15" s="257" customFormat="1" ht="15" x14ac:dyDescent="0.3">
      <c r="A30" s="258"/>
      <c r="B30" s="264"/>
      <c r="C30" s="278"/>
      <c r="D30" s="260"/>
      <c r="E30" s="260"/>
      <c r="F30" s="261"/>
      <c r="G30" s="262"/>
      <c r="H30" s="256"/>
    </row>
    <row r="31" spans="1:15" s="257" customFormat="1" ht="12.75" customHeight="1" x14ac:dyDescent="0.25">
      <c r="A31" s="258"/>
      <c r="B31" s="259"/>
      <c r="C31" s="260"/>
      <c r="D31" s="260"/>
      <c r="E31" s="260"/>
      <c r="F31" s="261"/>
      <c r="G31" s="262"/>
      <c r="H31" s="256"/>
      <c r="I31" s="263"/>
      <c r="J31" s="263"/>
      <c r="K31" s="263"/>
      <c r="L31" s="263"/>
      <c r="M31" s="263"/>
      <c r="N31" s="263"/>
      <c r="O31" s="263"/>
    </row>
    <row r="32" spans="1:15" s="257" customFormat="1" ht="14.25" x14ac:dyDescent="0.25">
      <c r="A32" s="258"/>
      <c r="B32" s="259"/>
      <c r="C32" s="260"/>
      <c r="D32" s="260"/>
      <c r="E32" s="260"/>
      <c r="F32" s="261"/>
      <c r="G32" s="262"/>
      <c r="H32" s="256"/>
      <c r="I32" s="263"/>
      <c r="J32" s="263"/>
      <c r="K32" s="263"/>
      <c r="L32" s="263"/>
      <c r="M32" s="263"/>
      <c r="N32" s="263"/>
      <c r="O32" s="263"/>
    </row>
    <row r="33" spans="1:7" s="234" customFormat="1" ht="14.25" x14ac:dyDescent="0.25">
      <c r="A33" s="265"/>
      <c r="B33" s="268"/>
      <c r="C33" s="266"/>
      <c r="D33" s="266"/>
      <c r="E33" s="266"/>
      <c r="F33" s="267"/>
      <c r="G33" s="267"/>
    </row>
    <row r="34" spans="1:7" s="234" customFormat="1" ht="14.25" x14ac:dyDescent="0.25"/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&amp;C&amp;"Arial,Regular"&amp;9&amp;K03+000C/&amp;P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6D63-0BBC-4F81-BB9D-4F0D6E7574F7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Content!B74</f>
        <v>C.1 Collateral Warranties/ Third Party Rights</v>
      </c>
      <c r="E2" s="598"/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758D0-5177-4E16-8300-C477196EAE0D}">
  <sheetPr>
    <tabColor rgb="FF92D050"/>
  </sheetPr>
  <dimension ref="A1:F7"/>
  <sheetViews>
    <sheetView topLeftCell="A7"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Content!B75</f>
        <v>C.2 Performance Bond</v>
      </c>
      <c r="E2" s="598"/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8AD6-9DFA-451E-943D-660629A806EE}">
  <sheetPr>
    <tabColor rgb="FF92D050"/>
  </sheetPr>
  <dimension ref="A1:F7"/>
  <sheetViews>
    <sheetView workbookViewId="0">
      <selection activeCell="F2" sqref="F2:F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609" t="str">
        <f>Content!A76</f>
        <v>D. PRE CONSTRUCTION SERVICES AGREEMENT (PCSA)</v>
      </c>
      <c r="E2" s="609"/>
      <c r="F2" s="597"/>
    </row>
    <row r="3" spans="1:6" ht="196.5" customHeight="1" x14ac:dyDescent="0.8">
      <c r="A3" s="279"/>
      <c r="B3" s="279"/>
      <c r="C3" s="279"/>
      <c r="D3" s="609"/>
      <c r="E3" s="609"/>
      <c r="F3" s="597"/>
    </row>
    <row r="4" spans="1:6" ht="196.5" customHeight="1" x14ac:dyDescent="0.8">
      <c r="A4" s="279"/>
      <c r="B4" s="279"/>
      <c r="C4" s="279"/>
      <c r="D4" s="609"/>
      <c r="E4" s="609"/>
      <c r="F4" s="597"/>
    </row>
    <row r="5" spans="1:6" ht="187.35" customHeight="1" x14ac:dyDescent="0.8">
      <c r="A5" s="279"/>
      <c r="B5" s="279"/>
      <c r="C5" s="279"/>
      <c r="D5" s="609"/>
      <c r="E5" s="609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O20"/>
  <sheetViews>
    <sheetView workbookViewId="0">
      <selection activeCell="E21" sqref="E21"/>
    </sheetView>
  </sheetViews>
  <sheetFormatPr defaultColWidth="9.140625" defaultRowHeight="12.75" x14ac:dyDescent="0.2"/>
  <cols>
    <col min="1" max="1" width="10.7109375" style="147" customWidth="1"/>
    <col min="2" max="3" width="2.7109375" style="147" customWidth="1"/>
    <col min="4" max="4" width="41.140625" style="147" customWidth="1"/>
    <col min="5" max="5" width="12.7109375" style="147" customWidth="1"/>
    <col min="6" max="6" width="10.140625" style="147" customWidth="1"/>
    <col min="7" max="7" width="13.7109375" style="147" customWidth="1"/>
    <col min="8" max="8" width="5.7109375" style="144" customWidth="1"/>
    <col min="9" max="16384" width="9.140625" style="144"/>
  </cols>
  <sheetData>
    <row r="1" spans="1:15" s="148" customFormat="1" ht="21" customHeight="1" x14ac:dyDescent="0.2">
      <c r="A1" s="148" t="str">
        <f>Setup!E5</f>
        <v>1ST STAGE TENDER DOCUMENT</v>
      </c>
    </row>
    <row r="2" spans="1:15" s="149" customFormat="1" ht="21" customHeight="1" x14ac:dyDescent="0.2">
      <c r="A2" s="149" t="str">
        <f>Setup!E6</f>
        <v>New Sports and Community Pavilion, Edmonds Park, Didcot</v>
      </c>
    </row>
    <row r="3" spans="1:15" s="149" customFormat="1" ht="21" customHeight="1" x14ac:dyDescent="0.2"/>
    <row r="4" spans="1:15" s="148" customFormat="1" ht="21" customHeight="1" x14ac:dyDescent="0.2">
      <c r="A4" s="148" t="s">
        <v>734</v>
      </c>
    </row>
    <row r="5" spans="1:15" s="75" customFormat="1" ht="25.5" customHeight="1" x14ac:dyDescent="0.2">
      <c r="G5" s="76"/>
    </row>
    <row r="6" spans="1:15" s="80" customFormat="1" ht="26.25" customHeight="1" x14ac:dyDescent="0.2">
      <c r="A6" s="77" t="s">
        <v>359</v>
      </c>
      <c r="B6" s="78" t="s">
        <v>64</v>
      </c>
      <c r="C6" s="78"/>
      <c r="D6" s="78"/>
      <c r="E6" s="79"/>
      <c r="F6" s="79"/>
      <c r="G6" s="79" t="s">
        <v>360</v>
      </c>
    </row>
    <row r="7" spans="1:15" s="147" customFormat="1" x14ac:dyDescent="0.2">
      <c r="H7" s="81"/>
    </row>
    <row r="8" spans="1:15" s="147" customFormat="1" ht="25.5" customHeight="1" x14ac:dyDescent="0.2">
      <c r="A8" s="82" t="s">
        <v>699</v>
      </c>
      <c r="B8" s="83"/>
      <c r="C8" s="84"/>
      <c r="D8" s="84"/>
      <c r="E8" s="85"/>
      <c r="F8" s="86"/>
      <c r="G8" s="82"/>
      <c r="H8" s="81"/>
    </row>
    <row r="9" spans="1:15" s="257" customFormat="1" ht="14.25" x14ac:dyDescent="0.25">
      <c r="A9" s="252"/>
      <c r="B9" s="253"/>
      <c r="C9" s="254"/>
      <c r="D9" s="254"/>
      <c r="E9" s="254"/>
      <c r="F9" s="255"/>
      <c r="G9" s="255"/>
      <c r="H9" s="256"/>
    </row>
    <row r="10" spans="1:15" s="257" customFormat="1" ht="14.25" x14ac:dyDescent="0.25">
      <c r="A10" s="258"/>
      <c r="B10" s="264" t="s">
        <v>361</v>
      </c>
      <c r="C10" s="260"/>
      <c r="D10" s="260"/>
      <c r="E10" s="260"/>
      <c r="F10" s="261"/>
      <c r="G10" s="261"/>
      <c r="H10" s="256"/>
    </row>
    <row r="11" spans="1:15" s="257" customFormat="1" ht="14.25" x14ac:dyDescent="0.25">
      <c r="A11" s="258" t="s">
        <v>678</v>
      </c>
      <c r="B11" s="259"/>
      <c r="C11" s="260" t="s">
        <v>677</v>
      </c>
      <c r="D11" s="260"/>
      <c r="E11" s="260"/>
      <c r="F11" s="261"/>
      <c r="G11" s="262"/>
      <c r="H11" s="256"/>
    </row>
    <row r="12" spans="1:15" s="257" customFormat="1" ht="14.25" x14ac:dyDescent="0.25">
      <c r="A12" s="258" t="s">
        <v>679</v>
      </c>
      <c r="B12" s="259"/>
      <c r="C12" s="260" t="s">
        <v>676</v>
      </c>
      <c r="D12" s="260"/>
      <c r="E12" s="260"/>
      <c r="F12" s="261"/>
      <c r="G12" s="262"/>
      <c r="H12" s="256"/>
    </row>
    <row r="13" spans="1:15" s="257" customFormat="1" ht="15" x14ac:dyDescent="0.3">
      <c r="A13" s="258" t="s">
        <v>680</v>
      </c>
      <c r="B13" s="259"/>
      <c r="C13" s="260" t="s">
        <v>1389</v>
      </c>
      <c r="D13" s="260"/>
      <c r="E13" s="260"/>
      <c r="F13" s="296"/>
      <c r="G13" s="262" t="s">
        <v>1383</v>
      </c>
      <c r="H13" s="256"/>
    </row>
    <row r="14" spans="1:15" s="257" customFormat="1" ht="15" x14ac:dyDescent="0.3">
      <c r="A14" s="258"/>
      <c r="B14" s="264"/>
      <c r="C14" s="260"/>
      <c r="D14" s="278"/>
      <c r="E14" s="260"/>
      <c r="F14" s="261"/>
      <c r="G14" s="262"/>
      <c r="H14" s="256"/>
    </row>
    <row r="15" spans="1:15" s="257" customFormat="1" ht="12.75" customHeight="1" x14ac:dyDescent="0.25">
      <c r="A15" s="258"/>
      <c r="B15" s="259"/>
      <c r="C15" s="260"/>
      <c r="D15" s="260"/>
      <c r="E15" s="260"/>
      <c r="F15" s="261"/>
      <c r="G15" s="262"/>
      <c r="H15" s="256"/>
      <c r="I15" s="263"/>
      <c r="J15" s="263"/>
      <c r="K15" s="263"/>
      <c r="L15" s="263"/>
      <c r="M15" s="263"/>
      <c r="N15" s="263"/>
      <c r="O15" s="263"/>
    </row>
    <row r="16" spans="1:15" s="257" customFormat="1" ht="14.25" x14ac:dyDescent="0.25">
      <c r="A16" s="258"/>
      <c r="B16" s="259"/>
      <c r="C16" s="260"/>
      <c r="D16" s="260"/>
      <c r="E16" s="260"/>
      <c r="F16" s="261"/>
      <c r="G16" s="262"/>
      <c r="H16" s="256"/>
      <c r="I16" s="263"/>
      <c r="J16" s="263"/>
      <c r="K16" s="263"/>
      <c r="L16" s="263"/>
      <c r="M16" s="263"/>
      <c r="N16" s="263"/>
      <c r="O16" s="263"/>
    </row>
    <row r="17" spans="1:7" s="234" customFormat="1" ht="14.25" x14ac:dyDescent="0.25">
      <c r="A17" s="265"/>
      <c r="B17" s="268"/>
      <c r="C17" s="266"/>
      <c r="D17" s="266"/>
      <c r="E17" s="266"/>
      <c r="F17" s="267"/>
      <c r="G17" s="267"/>
    </row>
    <row r="18" spans="1:7" s="234" customFormat="1" ht="14.25" x14ac:dyDescent="0.25"/>
    <row r="19" spans="1:7" s="234" customFormat="1" ht="14.25" x14ac:dyDescent="0.25">
      <c r="A19" s="257"/>
      <c r="B19" s="257"/>
      <c r="C19" s="257"/>
      <c r="D19" s="257"/>
      <c r="E19" s="257"/>
      <c r="F19" s="257"/>
      <c r="G19" s="257"/>
    </row>
    <row r="20" spans="1:7" s="234" customFormat="1" ht="14.25" x14ac:dyDescent="0.25">
      <c r="A20" s="257"/>
      <c r="B20" s="257"/>
      <c r="C20" s="257"/>
      <c r="D20" s="257"/>
      <c r="E20" s="257"/>
      <c r="F20" s="257"/>
      <c r="G20" s="257"/>
    </row>
  </sheetData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&amp;C&amp;"Arial,Regular"&amp;9&amp;K03+000D/&amp;P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6991A-8C42-4FE7-B1F6-3D6F3B2F200B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609" t="str">
        <f>Content!A76</f>
        <v>D. PRE CONSTRUCTION SERVICES AGREEMENT (PCSA)</v>
      </c>
      <c r="E2" s="609"/>
      <c r="F2" s="597" t="str">
        <f>Content!B77</f>
        <v>D.1 PCSA Pricing Schedule</v>
      </c>
    </row>
    <row r="3" spans="1:6" ht="196.5" customHeight="1" x14ac:dyDescent="0.8">
      <c r="A3" s="279"/>
      <c r="B3" s="279"/>
      <c r="C3" s="279"/>
      <c r="D3" s="609"/>
      <c r="E3" s="609"/>
      <c r="F3" s="597"/>
    </row>
    <row r="4" spans="1:6" ht="196.5" customHeight="1" x14ac:dyDescent="0.8">
      <c r="A4" s="279"/>
      <c r="B4" s="279"/>
      <c r="C4" s="279"/>
      <c r="D4" s="609"/>
      <c r="E4" s="609"/>
      <c r="F4" s="597"/>
    </row>
    <row r="5" spans="1:6" ht="187.35" customHeight="1" x14ac:dyDescent="0.8">
      <c r="A5" s="279"/>
      <c r="B5" s="279"/>
      <c r="C5" s="279"/>
      <c r="D5" s="609"/>
      <c r="E5" s="609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O306"/>
  <sheetViews>
    <sheetView topLeftCell="A269" workbookViewId="0">
      <selection activeCell="D262" sqref="D262"/>
    </sheetView>
  </sheetViews>
  <sheetFormatPr defaultColWidth="9.140625" defaultRowHeight="12.75" x14ac:dyDescent="0.2"/>
  <cols>
    <col min="1" max="1" width="7.7109375" style="18" customWidth="1"/>
    <col min="2" max="3" width="5.7109375" style="18" customWidth="1"/>
    <col min="4" max="4" width="31" style="18" customWidth="1"/>
    <col min="5" max="5" width="10.85546875" style="18" customWidth="1"/>
    <col min="6" max="6" width="5.7109375" style="18" customWidth="1"/>
    <col min="7" max="7" width="13.7109375" style="20" customWidth="1"/>
    <col min="8" max="8" width="13.7109375" style="18" customWidth="1"/>
    <col min="9" max="9" width="1.7109375" style="55" customWidth="1"/>
    <col min="10" max="12" width="9.140625" style="55"/>
    <col min="13" max="13" width="1.7109375" style="55" customWidth="1"/>
    <col min="14" max="14" width="9.140625" style="55"/>
    <col min="15" max="15" width="1.85546875" style="55" customWidth="1"/>
    <col min="16" max="16384" width="9.140625" style="18"/>
  </cols>
  <sheetData>
    <row r="1" spans="1:15" s="148" customFormat="1" ht="21" customHeight="1" x14ac:dyDescent="0.2">
      <c r="A1" s="484" t="str">
        <f>Setup!E5</f>
        <v>1ST STAGE TENDER DOCUMENT</v>
      </c>
      <c r="B1" s="484"/>
      <c r="C1" s="484"/>
      <c r="D1" s="484"/>
      <c r="J1" s="148" t="s">
        <v>285</v>
      </c>
    </row>
    <row r="2" spans="1:15" s="149" customFormat="1" ht="21" customHeight="1" x14ac:dyDescent="0.2">
      <c r="A2" s="485" t="str">
        <f>Setup!E6</f>
        <v>New Sports and Community Pavilion, Edmonds Park, Didcot</v>
      </c>
      <c r="B2" s="485"/>
      <c r="C2" s="485"/>
      <c r="D2" s="485"/>
    </row>
    <row r="3" spans="1:15" s="149" customFormat="1" ht="21" customHeight="1" x14ac:dyDescent="0.2">
      <c r="A3" s="485"/>
      <c r="B3" s="485"/>
      <c r="C3" s="485"/>
      <c r="D3" s="485"/>
    </row>
    <row r="4" spans="1:15" s="148" customFormat="1" ht="21" customHeight="1" x14ac:dyDescent="0.2">
      <c r="A4" s="484" t="s">
        <v>734</v>
      </c>
      <c r="B4" s="484"/>
      <c r="C4" s="484"/>
      <c r="D4" s="484"/>
    </row>
    <row r="5" spans="1:15" s="22" customFormat="1" ht="25.5" customHeight="1" x14ac:dyDescent="0.2">
      <c r="A5" s="492" t="s">
        <v>93</v>
      </c>
      <c r="B5" s="493" t="s">
        <v>677</v>
      </c>
      <c r="C5" s="493"/>
      <c r="D5" s="493"/>
      <c r="G5" s="23"/>
      <c r="I5" s="57"/>
      <c r="J5" s="610" t="s">
        <v>283</v>
      </c>
      <c r="K5" s="611"/>
      <c r="L5" s="612"/>
      <c r="M5" s="57"/>
      <c r="N5" s="602" t="s">
        <v>284</v>
      </c>
      <c r="O5" s="57"/>
    </row>
    <row r="6" spans="1:15" s="17" customFormat="1" ht="25.5" customHeight="1" x14ac:dyDescent="0.2">
      <c r="A6" s="42" t="s">
        <v>63</v>
      </c>
      <c r="B6" s="41" t="s">
        <v>64</v>
      </c>
      <c r="C6" s="41"/>
      <c r="D6" s="41"/>
      <c r="E6" s="42"/>
      <c r="F6" s="41"/>
      <c r="G6" s="50" t="s">
        <v>118</v>
      </c>
      <c r="H6" s="50" t="s">
        <v>119</v>
      </c>
      <c r="I6" s="57"/>
      <c r="J6" s="93" t="s">
        <v>286</v>
      </c>
      <c r="K6" s="60" t="s">
        <v>288</v>
      </c>
      <c r="L6" s="94" t="s">
        <v>287</v>
      </c>
      <c r="M6" s="57"/>
      <c r="N6" s="603"/>
      <c r="O6" s="57"/>
    </row>
    <row r="7" spans="1:15" s="155" customFormat="1" ht="14.25" x14ac:dyDescent="0.25">
      <c r="A7" s="154"/>
      <c r="D7" s="156"/>
      <c r="E7" s="156"/>
      <c r="F7" s="156"/>
      <c r="G7" s="177"/>
      <c r="H7" s="176"/>
      <c r="I7" s="157"/>
      <c r="J7" s="158"/>
      <c r="K7" s="159"/>
      <c r="L7" s="160"/>
      <c r="M7" s="161"/>
      <c r="N7" s="159"/>
      <c r="O7" s="157"/>
    </row>
    <row r="8" spans="1:15" s="155" customFormat="1" ht="14.25" x14ac:dyDescent="0.25">
      <c r="A8" s="165">
        <v>1</v>
      </c>
      <c r="B8" s="163" t="s">
        <v>120</v>
      </c>
      <c r="D8" s="156"/>
      <c r="E8" s="156"/>
      <c r="F8" s="156"/>
      <c r="G8" s="177"/>
      <c r="H8" s="176"/>
      <c r="I8" s="157"/>
      <c r="J8" s="158"/>
      <c r="K8" s="159"/>
      <c r="L8" s="160"/>
      <c r="M8" s="161"/>
      <c r="N8" s="159"/>
      <c r="O8" s="157"/>
    </row>
    <row r="9" spans="1:15" s="155" customFormat="1" ht="14.25" x14ac:dyDescent="0.25">
      <c r="A9" s="154"/>
      <c r="D9" s="156"/>
      <c r="E9" s="156"/>
      <c r="F9" s="156"/>
      <c r="G9" s="177"/>
      <c r="H9" s="176"/>
      <c r="I9" s="157"/>
      <c r="J9" s="158"/>
      <c r="K9" s="159"/>
      <c r="L9" s="160"/>
      <c r="M9" s="161"/>
      <c r="N9" s="159"/>
      <c r="O9" s="157"/>
    </row>
    <row r="10" spans="1:15" s="155" customFormat="1" ht="14.25" x14ac:dyDescent="0.25">
      <c r="A10" s="154" t="s">
        <v>10</v>
      </c>
      <c r="B10" s="155" t="s">
        <v>282</v>
      </c>
      <c r="D10" s="156"/>
      <c r="E10" s="156"/>
      <c r="F10" s="156"/>
      <c r="G10" s="177"/>
      <c r="H10" s="176"/>
      <c r="I10" s="157"/>
      <c r="J10" s="158"/>
      <c r="K10" s="159"/>
      <c r="L10" s="160"/>
      <c r="M10" s="161"/>
      <c r="N10" s="159"/>
      <c r="O10" s="157"/>
    </row>
    <row r="11" spans="1:15" s="155" customFormat="1" ht="14.25" x14ac:dyDescent="0.25">
      <c r="A11" s="154"/>
      <c r="B11" s="155" t="s">
        <v>714</v>
      </c>
      <c r="D11" s="156"/>
      <c r="E11" s="156"/>
      <c r="F11" s="156"/>
      <c r="G11" s="177"/>
      <c r="H11" s="176"/>
      <c r="I11" s="157"/>
      <c r="J11" s="158"/>
      <c r="K11" s="159"/>
      <c r="L11" s="160"/>
      <c r="M11" s="161"/>
      <c r="N11" s="159"/>
      <c r="O11" s="157"/>
    </row>
    <row r="12" spans="1:15" s="155" customFormat="1" ht="14.25" x14ac:dyDescent="0.25">
      <c r="A12" s="154"/>
      <c r="B12" s="155" t="s">
        <v>715</v>
      </c>
      <c r="D12" s="156"/>
      <c r="E12" s="156"/>
      <c r="F12" s="156"/>
      <c r="G12" s="177"/>
      <c r="H12" s="176"/>
      <c r="I12" s="157"/>
      <c r="J12" s="158"/>
      <c r="K12" s="159"/>
      <c r="L12" s="160"/>
      <c r="M12" s="161"/>
      <c r="N12" s="159"/>
      <c r="O12" s="157"/>
    </row>
    <row r="13" spans="1:15" s="155" customFormat="1" ht="14.25" x14ac:dyDescent="0.25">
      <c r="A13" s="154"/>
      <c r="B13" s="155" t="s">
        <v>716</v>
      </c>
      <c r="D13" s="156"/>
      <c r="E13" s="156"/>
      <c r="F13" s="156"/>
      <c r="G13" s="177"/>
      <c r="H13" s="176"/>
      <c r="I13" s="157"/>
      <c r="J13" s="158"/>
      <c r="K13" s="159"/>
      <c r="L13" s="160"/>
      <c r="M13" s="161"/>
      <c r="N13" s="159"/>
      <c r="O13" s="157"/>
    </row>
    <row r="14" spans="1:15" s="155" customFormat="1" ht="14.25" x14ac:dyDescent="0.25">
      <c r="A14" s="154"/>
      <c r="B14" s="155" t="s">
        <v>717</v>
      </c>
      <c r="D14" s="156"/>
      <c r="E14" s="156"/>
      <c r="F14" s="156"/>
      <c r="G14" s="177"/>
      <c r="H14" s="176"/>
      <c r="I14" s="157"/>
      <c r="J14" s="158"/>
      <c r="K14" s="159"/>
      <c r="L14" s="160"/>
      <c r="M14" s="161"/>
      <c r="N14" s="159"/>
      <c r="O14" s="157"/>
    </row>
    <row r="15" spans="1:15" s="155" customFormat="1" ht="14.25" x14ac:dyDescent="0.25">
      <c r="A15" s="154"/>
      <c r="D15" s="156"/>
      <c r="E15" s="156"/>
      <c r="F15" s="156"/>
      <c r="G15" s="177"/>
      <c r="H15" s="176"/>
      <c r="I15" s="157"/>
      <c r="J15" s="158"/>
      <c r="K15" s="159"/>
      <c r="L15" s="160"/>
      <c r="M15" s="161"/>
      <c r="N15" s="159"/>
      <c r="O15" s="157"/>
    </row>
    <row r="16" spans="1:15" s="155" customFormat="1" ht="14.25" x14ac:dyDescent="0.25">
      <c r="A16" s="154" t="s">
        <v>10</v>
      </c>
      <c r="B16" s="155" t="s">
        <v>718</v>
      </c>
      <c r="D16" s="156"/>
      <c r="E16" s="156"/>
      <c r="F16" s="156"/>
      <c r="G16" s="177"/>
      <c r="H16" s="176"/>
      <c r="I16" s="157"/>
      <c r="J16" s="158"/>
      <c r="K16" s="159"/>
      <c r="L16" s="160"/>
      <c r="M16" s="161"/>
      <c r="N16" s="159"/>
      <c r="O16" s="157"/>
    </row>
    <row r="17" spans="1:15" s="155" customFormat="1" ht="14.25" x14ac:dyDescent="0.25">
      <c r="A17" s="154"/>
      <c r="B17" s="155" t="s">
        <v>719</v>
      </c>
      <c r="D17" s="156"/>
      <c r="E17" s="156"/>
      <c r="F17" s="156"/>
      <c r="G17" s="177"/>
      <c r="H17" s="176"/>
      <c r="I17" s="157"/>
      <c r="J17" s="158"/>
      <c r="K17" s="159"/>
      <c r="L17" s="160"/>
      <c r="M17" s="161"/>
      <c r="N17" s="159"/>
      <c r="O17" s="157"/>
    </row>
    <row r="18" spans="1:15" s="155" customFormat="1" ht="14.25" x14ac:dyDescent="0.25">
      <c r="A18" s="154"/>
      <c r="B18" s="155" t="s">
        <v>720</v>
      </c>
      <c r="D18" s="156"/>
      <c r="E18" s="156"/>
      <c r="F18" s="156"/>
      <c r="G18" s="177"/>
      <c r="H18" s="176"/>
      <c r="I18" s="157"/>
      <c r="J18" s="158"/>
      <c r="K18" s="159"/>
      <c r="L18" s="160"/>
      <c r="M18" s="161"/>
      <c r="N18" s="159"/>
      <c r="O18" s="157"/>
    </row>
    <row r="19" spans="1:15" s="155" customFormat="1" ht="14.25" x14ac:dyDescent="0.25">
      <c r="A19" s="154"/>
      <c r="B19" s="155" t="s">
        <v>721</v>
      </c>
      <c r="D19" s="156"/>
      <c r="E19" s="156"/>
      <c r="F19" s="156"/>
      <c r="G19" s="177"/>
      <c r="H19" s="176"/>
      <c r="I19" s="157"/>
      <c r="J19" s="158"/>
      <c r="K19" s="159"/>
      <c r="L19" s="160"/>
      <c r="M19" s="161"/>
      <c r="N19" s="159"/>
      <c r="O19" s="157"/>
    </row>
    <row r="20" spans="1:15" s="155" customFormat="1" ht="14.25" x14ac:dyDescent="0.25">
      <c r="A20" s="154"/>
      <c r="D20" s="156"/>
      <c r="E20" s="156"/>
      <c r="F20" s="156"/>
      <c r="G20" s="177"/>
      <c r="H20" s="176"/>
      <c r="I20" s="157"/>
      <c r="J20" s="158"/>
      <c r="K20" s="159"/>
      <c r="L20" s="160"/>
      <c r="M20" s="161"/>
      <c r="N20" s="159"/>
      <c r="O20" s="157"/>
    </row>
    <row r="21" spans="1:15" s="155" customFormat="1" ht="14.25" x14ac:dyDescent="0.25">
      <c r="A21" s="165">
        <v>1.1000000000000001</v>
      </c>
      <c r="B21" s="163" t="s">
        <v>121</v>
      </c>
      <c r="D21" s="156"/>
      <c r="E21" s="156"/>
      <c r="F21" s="156"/>
      <c r="G21" s="177"/>
      <c r="H21" s="176"/>
      <c r="I21" s="157"/>
      <c r="J21" s="158"/>
      <c r="K21" s="159"/>
      <c r="L21" s="160"/>
      <c r="M21" s="161"/>
      <c r="N21" s="159"/>
      <c r="O21" s="157"/>
    </row>
    <row r="22" spans="1:15" s="155" customFormat="1" ht="14.25" x14ac:dyDescent="0.25">
      <c r="A22" s="154"/>
      <c r="D22" s="156"/>
      <c r="E22" s="156"/>
      <c r="F22" s="156"/>
      <c r="G22" s="177"/>
      <c r="H22" s="176"/>
      <c r="I22" s="157"/>
      <c r="J22" s="158"/>
      <c r="K22" s="159"/>
      <c r="L22" s="160"/>
      <c r="M22" s="161"/>
      <c r="N22" s="159"/>
      <c r="O22" s="157"/>
    </row>
    <row r="23" spans="1:15" s="155" customFormat="1" ht="14.25" x14ac:dyDescent="0.25">
      <c r="A23" s="165" t="s">
        <v>122</v>
      </c>
      <c r="B23" s="163" t="s">
        <v>123</v>
      </c>
      <c r="D23" s="156"/>
      <c r="E23" s="156"/>
      <c r="F23" s="156"/>
      <c r="G23" s="177"/>
      <c r="H23" s="176"/>
      <c r="I23" s="157"/>
      <c r="J23" s="158"/>
      <c r="K23" s="159"/>
      <c r="L23" s="160"/>
      <c r="M23" s="161"/>
      <c r="N23" s="159"/>
      <c r="O23" s="157"/>
    </row>
    <row r="24" spans="1:15" s="155" customFormat="1" ht="14.25" x14ac:dyDescent="0.25">
      <c r="A24" s="154"/>
      <c r="B24" s="155">
        <v>1</v>
      </c>
      <c r="C24" s="155" t="s">
        <v>123</v>
      </c>
      <c r="D24" s="156"/>
      <c r="E24" s="156"/>
      <c r="F24" s="156"/>
      <c r="G24" s="177">
        <f t="shared" ref="G24:G30" si="0">SUM(J24:L24)</f>
        <v>0</v>
      </c>
      <c r="H24" s="176">
        <f t="shared" ref="H24:H30" si="1">N24</f>
        <v>0</v>
      </c>
      <c r="I24" s="157"/>
      <c r="J24" s="158"/>
      <c r="K24" s="159"/>
      <c r="L24" s="160"/>
      <c r="M24" s="161"/>
      <c r="N24" s="159"/>
      <c r="O24" s="157"/>
    </row>
    <row r="25" spans="1:15" s="155" customFormat="1" ht="14.25" x14ac:dyDescent="0.25">
      <c r="A25" s="154"/>
      <c r="B25" s="155">
        <v>2</v>
      </c>
      <c r="C25" s="155" t="s">
        <v>124</v>
      </c>
      <c r="D25" s="156"/>
      <c r="E25" s="156"/>
      <c r="F25" s="156"/>
      <c r="G25" s="177">
        <f t="shared" si="0"/>
        <v>0</v>
      </c>
      <c r="H25" s="176">
        <f t="shared" si="1"/>
        <v>0</v>
      </c>
      <c r="I25" s="157"/>
      <c r="J25" s="158"/>
      <c r="K25" s="159"/>
      <c r="L25" s="160"/>
      <c r="M25" s="161"/>
      <c r="N25" s="159"/>
      <c r="O25" s="157"/>
    </row>
    <row r="26" spans="1:15" s="155" customFormat="1" ht="14.25" x14ac:dyDescent="0.25">
      <c r="A26" s="154"/>
      <c r="B26" s="155">
        <v>3</v>
      </c>
      <c r="C26" s="155" t="s">
        <v>125</v>
      </c>
      <c r="D26" s="156"/>
      <c r="E26" s="156"/>
      <c r="F26" s="156"/>
      <c r="G26" s="177">
        <f t="shared" si="0"/>
        <v>0</v>
      </c>
      <c r="H26" s="176">
        <f t="shared" si="1"/>
        <v>0</v>
      </c>
      <c r="I26" s="157"/>
      <c r="J26" s="158"/>
      <c r="K26" s="159"/>
      <c r="L26" s="160"/>
      <c r="M26" s="161"/>
      <c r="N26" s="159"/>
      <c r="O26" s="157"/>
    </row>
    <row r="27" spans="1:15" s="155" customFormat="1" ht="14.25" x14ac:dyDescent="0.25">
      <c r="A27" s="154"/>
      <c r="B27" s="155">
        <v>4</v>
      </c>
      <c r="C27" s="155" t="s">
        <v>126</v>
      </c>
      <c r="D27" s="156"/>
      <c r="E27" s="156"/>
      <c r="F27" s="156"/>
      <c r="G27" s="177">
        <f t="shared" si="0"/>
        <v>0</v>
      </c>
      <c r="H27" s="176">
        <f t="shared" si="1"/>
        <v>0</v>
      </c>
      <c r="I27" s="157"/>
      <c r="J27" s="158"/>
      <c r="K27" s="159"/>
      <c r="L27" s="160"/>
      <c r="M27" s="161"/>
      <c r="N27" s="159"/>
      <c r="O27" s="157"/>
    </row>
    <row r="28" spans="1:15" s="155" customFormat="1" ht="14.25" x14ac:dyDescent="0.25">
      <c r="A28" s="154"/>
      <c r="B28" s="155">
        <v>5</v>
      </c>
      <c r="C28" s="155" t="s">
        <v>127</v>
      </c>
      <c r="D28" s="156"/>
      <c r="E28" s="156"/>
      <c r="F28" s="156"/>
      <c r="G28" s="177">
        <f t="shared" si="0"/>
        <v>0</v>
      </c>
      <c r="H28" s="176">
        <f t="shared" si="1"/>
        <v>0</v>
      </c>
      <c r="I28" s="157"/>
      <c r="J28" s="158"/>
      <c r="K28" s="159"/>
      <c r="L28" s="160"/>
      <c r="M28" s="161"/>
      <c r="N28" s="159"/>
      <c r="O28" s="157"/>
    </row>
    <row r="29" spans="1:15" s="155" customFormat="1" ht="14.25" x14ac:dyDescent="0.25">
      <c r="A29" s="154"/>
      <c r="B29" s="155">
        <v>6</v>
      </c>
      <c r="C29" s="155" t="s">
        <v>128</v>
      </c>
      <c r="D29" s="156"/>
      <c r="E29" s="156"/>
      <c r="F29" s="156"/>
      <c r="G29" s="177">
        <f t="shared" si="0"/>
        <v>0</v>
      </c>
      <c r="H29" s="176">
        <f t="shared" si="1"/>
        <v>0</v>
      </c>
      <c r="I29" s="157"/>
      <c r="J29" s="158"/>
      <c r="K29" s="159"/>
      <c r="L29" s="160"/>
      <c r="M29" s="161"/>
      <c r="N29" s="159"/>
      <c r="O29" s="157"/>
    </row>
    <row r="30" spans="1:15" s="155" customFormat="1" ht="14.25" x14ac:dyDescent="0.25">
      <c r="A30" s="154"/>
      <c r="B30" s="155">
        <v>7</v>
      </c>
      <c r="C30" s="155" t="s">
        <v>129</v>
      </c>
      <c r="D30" s="156"/>
      <c r="E30" s="156"/>
      <c r="F30" s="156"/>
      <c r="G30" s="177">
        <f t="shared" si="0"/>
        <v>0</v>
      </c>
      <c r="H30" s="176">
        <f t="shared" si="1"/>
        <v>0</v>
      </c>
      <c r="I30" s="157"/>
      <c r="J30" s="158"/>
      <c r="K30" s="159"/>
      <c r="L30" s="160"/>
      <c r="M30" s="161"/>
      <c r="N30" s="159"/>
      <c r="O30" s="157"/>
    </row>
    <row r="31" spans="1:15" s="155" customFormat="1" ht="14.25" x14ac:dyDescent="0.25">
      <c r="A31" s="154"/>
      <c r="D31" s="156"/>
      <c r="E31" s="156"/>
      <c r="F31" s="156"/>
      <c r="G31" s="177"/>
      <c r="H31" s="176"/>
      <c r="I31" s="157"/>
      <c r="J31" s="158"/>
      <c r="K31" s="159"/>
      <c r="L31" s="160"/>
      <c r="M31" s="161"/>
      <c r="N31" s="159"/>
      <c r="O31" s="157"/>
    </row>
    <row r="32" spans="1:15" s="155" customFormat="1" ht="14.25" x14ac:dyDescent="0.25">
      <c r="A32" s="165" t="s">
        <v>130</v>
      </c>
      <c r="B32" s="163" t="s">
        <v>131</v>
      </c>
      <c r="D32" s="156"/>
      <c r="E32" s="156"/>
      <c r="F32" s="156"/>
      <c r="G32" s="177"/>
      <c r="H32" s="176"/>
      <c r="I32" s="157"/>
      <c r="J32" s="158"/>
      <c r="K32" s="159"/>
      <c r="L32" s="160"/>
      <c r="M32" s="161"/>
      <c r="N32" s="159"/>
      <c r="O32" s="157"/>
    </row>
    <row r="33" spans="1:15" s="155" customFormat="1" ht="14.25" x14ac:dyDescent="0.25">
      <c r="A33" s="154"/>
      <c r="B33" s="155">
        <v>1</v>
      </c>
      <c r="C33" s="155" t="s">
        <v>132</v>
      </c>
      <c r="D33" s="156"/>
      <c r="E33" s="156"/>
      <c r="F33" s="156"/>
      <c r="G33" s="177">
        <f t="shared" ref="G33:G34" si="2">SUM(J33:L33)</f>
        <v>0</v>
      </c>
      <c r="H33" s="176">
        <f t="shared" ref="H33:H34" si="3">N33</f>
        <v>0</v>
      </c>
      <c r="I33" s="157"/>
      <c r="J33" s="158"/>
      <c r="K33" s="159"/>
      <c r="L33" s="160"/>
      <c r="M33" s="161"/>
      <c r="N33" s="159"/>
      <c r="O33" s="157"/>
    </row>
    <row r="34" spans="1:15" s="155" customFormat="1" ht="14.25" x14ac:dyDescent="0.25">
      <c r="A34" s="154"/>
      <c r="B34" s="155">
        <v>2</v>
      </c>
      <c r="C34" s="155" t="s">
        <v>133</v>
      </c>
      <c r="D34" s="156"/>
      <c r="E34" s="156"/>
      <c r="F34" s="156"/>
      <c r="G34" s="177">
        <f t="shared" si="2"/>
        <v>0</v>
      </c>
      <c r="H34" s="176">
        <f t="shared" si="3"/>
        <v>0</v>
      </c>
      <c r="I34" s="157"/>
      <c r="J34" s="158"/>
      <c r="K34" s="159"/>
      <c r="L34" s="160"/>
      <c r="M34" s="161"/>
      <c r="N34" s="159"/>
      <c r="O34" s="157"/>
    </row>
    <row r="35" spans="1:15" s="155" customFormat="1" ht="14.25" x14ac:dyDescent="0.25">
      <c r="A35" s="154"/>
      <c r="D35" s="156"/>
      <c r="E35" s="156"/>
      <c r="F35" s="156"/>
      <c r="G35" s="177"/>
      <c r="H35" s="176"/>
      <c r="I35" s="157"/>
      <c r="J35" s="158"/>
      <c r="K35" s="159"/>
      <c r="L35" s="160"/>
      <c r="M35" s="161"/>
      <c r="N35" s="159"/>
      <c r="O35" s="157"/>
    </row>
    <row r="36" spans="1:15" s="155" customFormat="1" ht="14.25" x14ac:dyDescent="0.25">
      <c r="A36" s="154"/>
      <c r="D36" s="156"/>
      <c r="E36" s="156"/>
      <c r="F36" s="156"/>
      <c r="G36" s="177"/>
      <c r="H36" s="176"/>
      <c r="I36" s="157"/>
      <c r="J36" s="158"/>
      <c r="K36" s="159"/>
      <c r="L36" s="160"/>
      <c r="M36" s="161"/>
      <c r="N36" s="159"/>
      <c r="O36" s="157"/>
    </row>
    <row r="37" spans="1:15" s="155" customFormat="1" ht="14.25" x14ac:dyDescent="0.25">
      <c r="A37" s="154"/>
      <c r="D37" s="156"/>
      <c r="E37" s="156"/>
      <c r="F37" s="156"/>
      <c r="G37" s="177"/>
      <c r="H37" s="176"/>
      <c r="I37" s="157"/>
      <c r="J37" s="158"/>
      <c r="K37" s="159"/>
      <c r="L37" s="160"/>
      <c r="M37" s="161"/>
      <c r="N37" s="159"/>
      <c r="O37" s="157"/>
    </row>
    <row r="38" spans="1:15" s="155" customFormat="1" ht="14.25" x14ac:dyDescent="0.25">
      <c r="A38" s="154"/>
      <c r="D38" s="156"/>
      <c r="E38" s="156"/>
      <c r="F38" s="156"/>
      <c r="G38" s="177"/>
      <c r="H38" s="176"/>
      <c r="I38" s="157"/>
      <c r="J38" s="158"/>
      <c r="K38" s="159"/>
      <c r="L38" s="160"/>
      <c r="M38" s="161"/>
      <c r="N38" s="159"/>
      <c r="O38" s="157"/>
    </row>
    <row r="39" spans="1:15" s="155" customFormat="1" ht="14.25" x14ac:dyDescent="0.25">
      <c r="A39" s="154"/>
      <c r="D39" s="156"/>
      <c r="E39" s="156"/>
      <c r="F39" s="156"/>
      <c r="G39" s="177"/>
      <c r="H39" s="176"/>
      <c r="I39" s="157"/>
      <c r="J39" s="158"/>
      <c r="K39" s="159"/>
      <c r="L39" s="160"/>
      <c r="M39" s="161"/>
      <c r="N39" s="159"/>
      <c r="O39" s="157"/>
    </row>
    <row r="40" spans="1:15" s="155" customFormat="1" ht="14.25" x14ac:dyDescent="0.25">
      <c r="A40" s="154"/>
      <c r="D40" s="156"/>
      <c r="E40" s="156"/>
      <c r="F40" s="156"/>
      <c r="G40" s="177"/>
      <c r="H40" s="176"/>
      <c r="I40" s="157"/>
      <c r="J40" s="158"/>
      <c r="K40" s="159"/>
      <c r="L40" s="160"/>
      <c r="M40" s="161"/>
      <c r="N40" s="159"/>
      <c r="O40" s="157"/>
    </row>
    <row r="41" spans="1:15" s="155" customFormat="1" ht="14.25" x14ac:dyDescent="0.25">
      <c r="A41" s="154"/>
      <c r="D41" s="156"/>
      <c r="E41" s="156"/>
      <c r="F41" s="156"/>
      <c r="G41" s="177"/>
      <c r="H41" s="176"/>
      <c r="I41" s="157"/>
      <c r="J41" s="158"/>
      <c r="K41" s="159"/>
      <c r="L41" s="160"/>
      <c r="M41" s="161"/>
      <c r="N41" s="159"/>
      <c r="O41" s="157"/>
    </row>
    <row r="42" spans="1:15" s="155" customFormat="1" ht="14.25" x14ac:dyDescent="0.25">
      <c r="A42" s="154"/>
      <c r="D42" s="156"/>
      <c r="E42" s="156"/>
      <c r="F42" s="156"/>
      <c r="G42" s="177"/>
      <c r="H42" s="176"/>
      <c r="I42" s="157"/>
      <c r="J42" s="158"/>
      <c r="K42" s="159"/>
      <c r="L42" s="160"/>
      <c r="M42" s="161"/>
      <c r="N42" s="159"/>
      <c r="O42" s="157"/>
    </row>
    <row r="43" spans="1:15" s="155" customFormat="1" ht="14.25" x14ac:dyDescent="0.25">
      <c r="A43" s="154"/>
      <c r="D43" s="156"/>
      <c r="E43" s="156"/>
      <c r="F43" s="156"/>
      <c r="G43" s="177"/>
      <c r="H43" s="176"/>
      <c r="I43" s="157"/>
      <c r="J43" s="158"/>
      <c r="K43" s="159"/>
      <c r="L43" s="160"/>
      <c r="M43" s="161"/>
      <c r="N43" s="159"/>
      <c r="O43" s="157"/>
    </row>
    <row r="44" spans="1:15" s="155" customFormat="1" ht="14.25" x14ac:dyDescent="0.25">
      <c r="A44" s="154"/>
      <c r="D44" s="156"/>
      <c r="E44" s="156"/>
      <c r="F44" s="156"/>
      <c r="G44" s="177"/>
      <c r="H44" s="176"/>
      <c r="I44" s="157"/>
      <c r="J44" s="158"/>
      <c r="K44" s="159"/>
      <c r="L44" s="160"/>
      <c r="M44" s="161"/>
      <c r="N44" s="159"/>
      <c r="O44" s="157"/>
    </row>
    <row r="45" spans="1:15" s="155" customFormat="1" ht="14.25" x14ac:dyDescent="0.25">
      <c r="A45" s="154"/>
      <c r="D45" s="156"/>
      <c r="E45" s="156"/>
      <c r="F45" s="156"/>
      <c r="G45" s="177"/>
      <c r="H45" s="176"/>
      <c r="I45" s="157"/>
      <c r="J45" s="158"/>
      <c r="K45" s="159"/>
      <c r="L45" s="160"/>
      <c r="M45" s="161"/>
      <c r="N45" s="159"/>
      <c r="O45" s="157"/>
    </row>
    <row r="46" spans="1:15" s="155" customFormat="1" ht="14.25" x14ac:dyDescent="0.25">
      <c r="A46" s="154"/>
      <c r="D46" s="156"/>
      <c r="E46" s="156"/>
      <c r="F46" s="156"/>
      <c r="G46" s="177"/>
      <c r="H46" s="176"/>
      <c r="I46" s="157"/>
      <c r="J46" s="158"/>
      <c r="K46" s="159"/>
      <c r="L46" s="160"/>
      <c r="M46" s="161"/>
      <c r="N46" s="159"/>
      <c r="O46" s="157"/>
    </row>
    <row r="47" spans="1:15" s="155" customFormat="1" ht="14.25" x14ac:dyDescent="0.25">
      <c r="A47" s="165"/>
      <c r="B47" s="163"/>
      <c r="D47" s="156"/>
      <c r="E47" s="156"/>
      <c r="F47" s="156"/>
      <c r="G47" s="177"/>
      <c r="H47" s="176"/>
      <c r="I47" s="157"/>
      <c r="J47" s="158"/>
      <c r="K47" s="159"/>
      <c r="L47" s="160"/>
      <c r="M47" s="161"/>
      <c r="N47" s="159"/>
      <c r="O47" s="157"/>
    </row>
    <row r="48" spans="1:15" s="155" customFormat="1" ht="14.25" x14ac:dyDescent="0.25">
      <c r="A48" s="165"/>
      <c r="B48" s="163"/>
      <c r="D48" s="156"/>
      <c r="E48" s="156"/>
      <c r="F48" s="156"/>
      <c r="G48" s="177"/>
      <c r="H48" s="176"/>
      <c r="I48" s="157"/>
      <c r="J48" s="158"/>
      <c r="K48" s="159"/>
      <c r="L48" s="160"/>
      <c r="M48" s="161"/>
      <c r="N48" s="159"/>
      <c r="O48" s="157"/>
    </row>
    <row r="49" spans="1:15" ht="25.5" customHeight="1" x14ac:dyDescent="0.2">
      <c r="A49" s="44"/>
      <c r="B49" s="44"/>
      <c r="C49" s="44"/>
      <c r="D49" s="44"/>
      <c r="E49" s="44"/>
      <c r="F49" s="269" t="s">
        <v>147</v>
      </c>
      <c r="G49" s="44">
        <f>SUM(G7:G47)</f>
        <v>0</v>
      </c>
      <c r="H49" s="44">
        <f>SUM(H7:H47)</f>
        <v>0</v>
      </c>
      <c r="I49" s="56"/>
      <c r="J49" s="61"/>
      <c r="K49" s="62"/>
      <c r="L49" s="63"/>
      <c r="M49" s="64"/>
      <c r="N49" s="62"/>
      <c r="O49" s="56"/>
    </row>
    <row r="50" spans="1:15" s="155" customFormat="1" ht="14.25" x14ac:dyDescent="0.25">
      <c r="A50" s="165"/>
      <c r="B50" s="163"/>
      <c r="D50" s="156"/>
      <c r="E50" s="156"/>
      <c r="F50" s="156"/>
      <c r="G50" s="177"/>
      <c r="H50" s="176"/>
      <c r="I50" s="157"/>
      <c r="J50" s="158"/>
      <c r="K50" s="159"/>
      <c r="L50" s="160"/>
      <c r="M50" s="161"/>
      <c r="N50" s="159"/>
      <c r="O50" s="157"/>
    </row>
    <row r="51" spans="1:15" s="155" customFormat="1" ht="14.25" x14ac:dyDescent="0.25">
      <c r="A51" s="277">
        <v>1.2</v>
      </c>
      <c r="B51" s="163" t="s">
        <v>120</v>
      </c>
      <c r="D51" s="156"/>
      <c r="E51" s="156"/>
      <c r="F51" s="156"/>
      <c r="G51" s="177"/>
      <c r="H51" s="176"/>
      <c r="I51" s="157"/>
      <c r="J51" s="158"/>
      <c r="K51" s="159"/>
      <c r="L51" s="160"/>
      <c r="M51" s="161"/>
      <c r="N51" s="159"/>
      <c r="O51" s="157"/>
    </row>
    <row r="52" spans="1:15" s="155" customFormat="1" ht="14.25" x14ac:dyDescent="0.25">
      <c r="A52" s="165"/>
      <c r="B52" s="163"/>
      <c r="D52" s="156"/>
      <c r="E52" s="156"/>
      <c r="F52" s="156"/>
      <c r="G52" s="177"/>
      <c r="H52" s="176"/>
      <c r="I52" s="157"/>
      <c r="J52" s="158"/>
      <c r="K52" s="159"/>
      <c r="L52" s="160"/>
      <c r="M52" s="161"/>
      <c r="N52" s="159"/>
      <c r="O52" s="157"/>
    </row>
    <row r="53" spans="1:15" s="155" customFormat="1" ht="14.25" x14ac:dyDescent="0.25">
      <c r="A53" s="165" t="s">
        <v>134</v>
      </c>
      <c r="B53" s="163" t="s">
        <v>135</v>
      </c>
      <c r="D53" s="156"/>
      <c r="E53" s="156"/>
      <c r="F53" s="156"/>
      <c r="G53" s="177"/>
      <c r="H53" s="176"/>
      <c r="I53" s="157"/>
      <c r="J53" s="158"/>
      <c r="K53" s="159"/>
      <c r="L53" s="160"/>
      <c r="M53" s="161"/>
      <c r="N53" s="159"/>
      <c r="O53" s="157"/>
    </row>
    <row r="54" spans="1:15" s="155" customFormat="1" ht="14.25" x14ac:dyDescent="0.25">
      <c r="A54" s="165"/>
      <c r="B54" s="163"/>
      <c r="D54" s="156"/>
      <c r="E54" s="156"/>
      <c r="F54" s="156"/>
      <c r="G54" s="177"/>
      <c r="H54" s="176"/>
      <c r="I54" s="157"/>
      <c r="J54" s="158"/>
      <c r="K54" s="159"/>
      <c r="L54" s="160"/>
      <c r="M54" s="161"/>
      <c r="N54" s="159"/>
      <c r="O54" s="157"/>
    </row>
    <row r="55" spans="1:15" s="155" customFormat="1" ht="14.25" x14ac:dyDescent="0.25">
      <c r="A55" s="154" t="s">
        <v>136</v>
      </c>
      <c r="B55" s="155" t="s">
        <v>137</v>
      </c>
      <c r="D55" s="156"/>
      <c r="E55" s="156"/>
      <c r="F55" s="156"/>
      <c r="G55" s="177"/>
      <c r="H55" s="176"/>
      <c r="I55" s="157"/>
      <c r="J55" s="158"/>
      <c r="K55" s="159"/>
      <c r="L55" s="160"/>
      <c r="M55" s="161"/>
      <c r="N55" s="159"/>
      <c r="O55" s="157"/>
    </row>
    <row r="56" spans="1:15" s="155" customFormat="1" ht="14.25" x14ac:dyDescent="0.25">
      <c r="A56" s="154"/>
      <c r="B56" s="155">
        <v>1</v>
      </c>
      <c r="C56" s="155" t="s">
        <v>138</v>
      </c>
      <c r="D56" s="156"/>
      <c r="E56" s="156"/>
      <c r="F56" s="156"/>
      <c r="G56" s="177">
        <f t="shared" ref="G56:G64" si="4">SUM(J56:L56)</f>
        <v>0</v>
      </c>
      <c r="H56" s="176">
        <f t="shared" ref="H56:H64" si="5">N56</f>
        <v>0</v>
      </c>
      <c r="I56" s="157"/>
      <c r="J56" s="158"/>
      <c r="K56" s="159"/>
      <c r="L56" s="160"/>
      <c r="M56" s="161"/>
      <c r="N56" s="159"/>
      <c r="O56" s="157"/>
    </row>
    <row r="57" spans="1:15" s="155" customFormat="1" ht="14.25" x14ac:dyDescent="0.25">
      <c r="A57" s="154"/>
      <c r="B57" s="155">
        <v>2</v>
      </c>
      <c r="C57" s="155" t="s">
        <v>139</v>
      </c>
      <c r="D57" s="156"/>
      <c r="E57" s="156"/>
      <c r="F57" s="156"/>
      <c r="G57" s="177">
        <f t="shared" si="4"/>
        <v>0</v>
      </c>
      <c r="H57" s="176">
        <f t="shared" si="5"/>
        <v>0</v>
      </c>
      <c r="I57" s="157"/>
      <c r="J57" s="158"/>
      <c r="K57" s="159"/>
      <c r="L57" s="160"/>
      <c r="M57" s="161"/>
      <c r="N57" s="159"/>
      <c r="O57" s="157"/>
    </row>
    <row r="58" spans="1:15" s="155" customFormat="1" ht="14.25" x14ac:dyDescent="0.25">
      <c r="A58" s="154"/>
      <c r="B58" s="155">
        <v>3</v>
      </c>
      <c r="C58" s="155" t="s">
        <v>140</v>
      </c>
      <c r="D58" s="156"/>
      <c r="E58" s="156"/>
      <c r="F58" s="156"/>
      <c r="G58" s="177">
        <f t="shared" si="4"/>
        <v>0</v>
      </c>
      <c r="H58" s="176">
        <f t="shared" si="5"/>
        <v>0</v>
      </c>
      <c r="I58" s="157"/>
      <c r="J58" s="158"/>
      <c r="K58" s="159"/>
      <c r="L58" s="160"/>
      <c r="M58" s="161"/>
      <c r="N58" s="159"/>
      <c r="O58" s="157"/>
    </row>
    <row r="59" spans="1:15" s="155" customFormat="1" ht="14.25" x14ac:dyDescent="0.25">
      <c r="A59" s="154"/>
      <c r="B59" s="155">
        <v>4</v>
      </c>
      <c r="C59" s="155" t="s">
        <v>141</v>
      </c>
      <c r="D59" s="156"/>
      <c r="E59" s="156"/>
      <c r="F59" s="156"/>
      <c r="G59" s="177">
        <f t="shared" si="4"/>
        <v>0</v>
      </c>
      <c r="H59" s="176">
        <f t="shared" si="5"/>
        <v>0</v>
      </c>
      <c r="I59" s="157"/>
      <c r="J59" s="158"/>
      <c r="K59" s="159"/>
      <c r="L59" s="160"/>
      <c r="M59" s="161"/>
      <c r="N59" s="159"/>
      <c r="O59" s="157"/>
    </row>
    <row r="60" spans="1:15" s="155" customFormat="1" ht="14.25" x14ac:dyDescent="0.25">
      <c r="A60" s="154"/>
      <c r="B60" s="155">
        <v>5</v>
      </c>
      <c r="C60" s="155" t="s">
        <v>142</v>
      </c>
      <c r="D60" s="156"/>
      <c r="E60" s="156"/>
      <c r="F60" s="156"/>
      <c r="G60" s="177">
        <f t="shared" si="4"/>
        <v>0</v>
      </c>
      <c r="H60" s="176">
        <f t="shared" si="5"/>
        <v>0</v>
      </c>
      <c r="I60" s="157"/>
      <c r="J60" s="158"/>
      <c r="K60" s="159"/>
      <c r="L60" s="160"/>
      <c r="M60" s="161"/>
      <c r="N60" s="159"/>
      <c r="O60" s="157"/>
    </row>
    <row r="61" spans="1:15" s="155" customFormat="1" ht="14.25" x14ac:dyDescent="0.25">
      <c r="A61" s="154"/>
      <c r="B61" s="155">
        <v>6</v>
      </c>
      <c r="C61" s="155" t="s">
        <v>143</v>
      </c>
      <c r="D61" s="156"/>
      <c r="E61" s="156"/>
      <c r="F61" s="156"/>
      <c r="G61" s="177">
        <f t="shared" si="4"/>
        <v>0</v>
      </c>
      <c r="H61" s="176">
        <f t="shared" si="5"/>
        <v>0</v>
      </c>
      <c r="I61" s="157"/>
      <c r="J61" s="158"/>
      <c r="K61" s="159"/>
      <c r="L61" s="160"/>
      <c r="M61" s="161"/>
      <c r="N61" s="159"/>
      <c r="O61" s="157"/>
    </row>
    <row r="62" spans="1:15" s="155" customFormat="1" ht="14.25" x14ac:dyDescent="0.25">
      <c r="A62" s="154"/>
      <c r="B62" s="155">
        <v>7</v>
      </c>
      <c r="C62" s="155" t="s">
        <v>144</v>
      </c>
      <c r="D62" s="156"/>
      <c r="E62" s="156"/>
      <c r="F62" s="156"/>
      <c r="G62" s="177">
        <f t="shared" si="4"/>
        <v>0</v>
      </c>
      <c r="H62" s="176">
        <f t="shared" si="5"/>
        <v>0</v>
      </c>
      <c r="I62" s="157"/>
      <c r="J62" s="158"/>
      <c r="K62" s="159"/>
      <c r="L62" s="160"/>
      <c r="M62" s="161"/>
      <c r="N62" s="159"/>
      <c r="O62" s="157"/>
    </row>
    <row r="63" spans="1:15" s="155" customFormat="1" ht="14.25" x14ac:dyDescent="0.25">
      <c r="A63" s="154"/>
      <c r="B63" s="155">
        <v>8</v>
      </c>
      <c r="C63" s="155" t="s">
        <v>145</v>
      </c>
      <c r="D63" s="156"/>
      <c r="E63" s="156"/>
      <c r="F63" s="156"/>
      <c r="G63" s="177">
        <f t="shared" si="4"/>
        <v>0</v>
      </c>
      <c r="H63" s="176">
        <f t="shared" si="5"/>
        <v>0</v>
      </c>
      <c r="I63" s="157"/>
      <c r="J63" s="158"/>
      <c r="K63" s="159"/>
      <c r="L63" s="160"/>
      <c r="M63" s="161"/>
      <c r="N63" s="159"/>
      <c r="O63" s="157"/>
    </row>
    <row r="64" spans="1:15" s="155" customFormat="1" ht="14.25" x14ac:dyDescent="0.25">
      <c r="A64" s="154"/>
      <c r="B64" s="155">
        <v>9</v>
      </c>
      <c r="C64" s="155" t="s">
        <v>146</v>
      </c>
      <c r="D64" s="156"/>
      <c r="E64" s="156"/>
      <c r="F64" s="156"/>
      <c r="G64" s="177">
        <f t="shared" si="4"/>
        <v>0</v>
      </c>
      <c r="H64" s="176">
        <f t="shared" si="5"/>
        <v>0</v>
      </c>
      <c r="I64" s="157"/>
      <c r="J64" s="158"/>
      <c r="K64" s="159"/>
      <c r="L64" s="160"/>
      <c r="M64" s="161"/>
      <c r="N64" s="159"/>
      <c r="O64" s="157"/>
    </row>
    <row r="65" spans="1:15" s="155" customFormat="1" ht="14.25" x14ac:dyDescent="0.25">
      <c r="A65" s="154"/>
      <c r="D65" s="156"/>
      <c r="E65" s="156"/>
      <c r="F65" s="156"/>
      <c r="G65" s="177"/>
      <c r="H65" s="176"/>
      <c r="I65" s="157"/>
      <c r="J65" s="158"/>
      <c r="K65" s="159"/>
      <c r="L65" s="160"/>
      <c r="M65" s="161"/>
      <c r="N65" s="159"/>
      <c r="O65" s="157"/>
    </row>
    <row r="66" spans="1:15" s="155" customFormat="1" ht="14.25" x14ac:dyDescent="0.25">
      <c r="A66" s="154" t="s">
        <v>148</v>
      </c>
      <c r="B66" s="155" t="s">
        <v>149</v>
      </c>
      <c r="D66" s="156"/>
      <c r="E66" s="156"/>
      <c r="F66" s="156"/>
      <c r="G66" s="177"/>
      <c r="H66" s="176"/>
      <c r="I66" s="157"/>
      <c r="J66" s="158"/>
      <c r="K66" s="159"/>
      <c r="L66" s="160"/>
      <c r="M66" s="161"/>
      <c r="N66" s="159"/>
      <c r="O66" s="157"/>
    </row>
    <row r="67" spans="1:15" s="155" customFormat="1" ht="14.25" x14ac:dyDescent="0.25">
      <c r="A67" s="154"/>
      <c r="B67" s="155">
        <v>1</v>
      </c>
      <c r="C67" s="155" t="s">
        <v>150</v>
      </c>
      <c r="D67" s="156"/>
      <c r="E67" s="156"/>
      <c r="F67" s="156"/>
      <c r="G67" s="177">
        <f t="shared" ref="G67:G71" si="6">SUM(J67:L67)</f>
        <v>0</v>
      </c>
      <c r="H67" s="176">
        <f t="shared" ref="H67:H71" si="7">N67</f>
        <v>0</v>
      </c>
      <c r="I67" s="157"/>
      <c r="J67" s="158"/>
      <c r="K67" s="159"/>
      <c r="L67" s="160"/>
      <c r="M67" s="161"/>
      <c r="N67" s="159"/>
      <c r="O67" s="157"/>
    </row>
    <row r="68" spans="1:15" s="155" customFormat="1" ht="14.25" x14ac:dyDescent="0.25">
      <c r="A68" s="154"/>
      <c r="B68" s="155">
        <v>2</v>
      </c>
      <c r="C68" s="155" t="s">
        <v>151</v>
      </c>
      <c r="D68" s="156"/>
      <c r="E68" s="156"/>
      <c r="F68" s="156"/>
      <c r="G68" s="177">
        <f t="shared" si="6"/>
        <v>0</v>
      </c>
      <c r="H68" s="176">
        <f t="shared" si="7"/>
        <v>0</v>
      </c>
      <c r="I68" s="157"/>
      <c r="J68" s="158"/>
      <c r="K68" s="159"/>
      <c r="L68" s="160"/>
      <c r="M68" s="161"/>
      <c r="N68" s="159"/>
      <c r="O68" s="157"/>
    </row>
    <row r="69" spans="1:15" s="155" customFormat="1" ht="14.25" x14ac:dyDescent="0.25">
      <c r="A69" s="154"/>
      <c r="B69" s="155">
        <v>3</v>
      </c>
      <c r="C69" s="155" t="s">
        <v>703</v>
      </c>
      <c r="D69" s="156"/>
      <c r="E69" s="156"/>
      <c r="F69" s="156"/>
      <c r="G69" s="177">
        <f t="shared" si="6"/>
        <v>0</v>
      </c>
      <c r="H69" s="176">
        <f t="shared" si="7"/>
        <v>0</v>
      </c>
      <c r="I69" s="157"/>
      <c r="J69" s="158"/>
      <c r="K69" s="159"/>
      <c r="L69" s="160"/>
      <c r="M69" s="161"/>
      <c r="N69" s="159"/>
      <c r="O69" s="157"/>
    </row>
    <row r="70" spans="1:15" s="155" customFormat="1" ht="14.25" x14ac:dyDescent="0.25">
      <c r="A70" s="154"/>
      <c r="B70" s="155">
        <v>4</v>
      </c>
      <c r="C70" s="155" t="s">
        <v>152</v>
      </c>
      <c r="D70" s="156"/>
      <c r="E70" s="156"/>
      <c r="F70" s="156"/>
      <c r="G70" s="177">
        <f t="shared" si="6"/>
        <v>0</v>
      </c>
      <c r="H70" s="176">
        <f t="shared" si="7"/>
        <v>0</v>
      </c>
      <c r="I70" s="157"/>
      <c r="J70" s="158"/>
      <c r="K70" s="159"/>
      <c r="L70" s="160"/>
      <c r="M70" s="161"/>
      <c r="N70" s="159"/>
      <c r="O70" s="157"/>
    </row>
    <row r="71" spans="1:15" s="155" customFormat="1" ht="14.25" x14ac:dyDescent="0.25">
      <c r="A71" s="154"/>
      <c r="B71" s="155">
        <v>5</v>
      </c>
      <c r="C71" s="155" t="s">
        <v>153</v>
      </c>
      <c r="D71" s="156"/>
      <c r="E71" s="156"/>
      <c r="F71" s="156"/>
      <c r="G71" s="177">
        <f t="shared" si="6"/>
        <v>0</v>
      </c>
      <c r="H71" s="176">
        <f t="shared" si="7"/>
        <v>0</v>
      </c>
      <c r="I71" s="157"/>
      <c r="J71" s="158"/>
      <c r="K71" s="159"/>
      <c r="L71" s="160"/>
      <c r="M71" s="161"/>
      <c r="N71" s="159"/>
      <c r="O71" s="157"/>
    </row>
    <row r="72" spans="1:15" s="155" customFormat="1" ht="14.25" x14ac:dyDescent="0.25">
      <c r="A72" s="154"/>
      <c r="D72" s="156"/>
      <c r="E72" s="156"/>
      <c r="F72" s="156"/>
      <c r="G72" s="177"/>
      <c r="H72" s="176"/>
      <c r="I72" s="157"/>
      <c r="J72" s="158"/>
      <c r="K72" s="159"/>
      <c r="L72" s="160"/>
      <c r="M72" s="161"/>
      <c r="N72" s="159"/>
      <c r="O72" s="157"/>
    </row>
    <row r="73" spans="1:15" s="155" customFormat="1" ht="14.25" x14ac:dyDescent="0.25">
      <c r="A73" s="154" t="s">
        <v>154</v>
      </c>
      <c r="B73" s="155" t="s">
        <v>155</v>
      </c>
      <c r="D73" s="156"/>
      <c r="E73" s="156"/>
      <c r="F73" s="156"/>
      <c r="G73" s="177"/>
      <c r="H73" s="176"/>
      <c r="I73" s="157"/>
      <c r="J73" s="158"/>
      <c r="K73" s="159"/>
      <c r="L73" s="160"/>
      <c r="M73" s="161"/>
      <c r="N73" s="159"/>
      <c r="O73" s="157"/>
    </row>
    <row r="74" spans="1:15" s="155" customFormat="1" ht="14.25" x14ac:dyDescent="0.25">
      <c r="A74" s="154"/>
      <c r="B74" s="155">
        <v>1</v>
      </c>
      <c r="C74" s="155" t="s">
        <v>156</v>
      </c>
      <c r="D74" s="156"/>
      <c r="E74" s="156"/>
      <c r="F74" s="156"/>
      <c r="G74" s="177">
        <f t="shared" ref="G74:G79" si="8">SUM(J74:L74)</f>
        <v>0</v>
      </c>
      <c r="H74" s="176">
        <f t="shared" ref="H74:H79" si="9">N74</f>
        <v>0</v>
      </c>
      <c r="I74" s="157"/>
      <c r="J74" s="158"/>
      <c r="K74" s="159"/>
      <c r="L74" s="160"/>
      <c r="M74" s="161"/>
      <c r="N74" s="159"/>
      <c r="O74" s="157"/>
    </row>
    <row r="75" spans="1:15" s="155" customFormat="1" ht="14.25" x14ac:dyDescent="0.25">
      <c r="A75" s="154"/>
      <c r="B75" s="155">
        <v>2</v>
      </c>
      <c r="C75" s="155" t="s">
        <v>157</v>
      </c>
      <c r="D75" s="156"/>
      <c r="E75" s="156"/>
      <c r="F75" s="156"/>
      <c r="G75" s="177">
        <f t="shared" si="8"/>
        <v>0</v>
      </c>
      <c r="H75" s="176">
        <f t="shared" si="9"/>
        <v>0</v>
      </c>
      <c r="I75" s="157"/>
      <c r="J75" s="158"/>
      <c r="K75" s="159"/>
      <c r="L75" s="160"/>
      <c r="M75" s="161"/>
      <c r="N75" s="159"/>
      <c r="O75" s="157"/>
    </row>
    <row r="76" spans="1:15" s="155" customFormat="1" ht="14.25" x14ac:dyDescent="0.25">
      <c r="A76" s="154"/>
      <c r="B76" s="155">
        <v>3</v>
      </c>
      <c r="C76" s="155" t="s">
        <v>158</v>
      </c>
      <c r="D76" s="156"/>
      <c r="E76" s="156"/>
      <c r="F76" s="156"/>
      <c r="G76" s="177">
        <f t="shared" si="8"/>
        <v>0</v>
      </c>
      <c r="H76" s="176">
        <f t="shared" si="9"/>
        <v>0</v>
      </c>
      <c r="I76" s="157"/>
      <c r="J76" s="158"/>
      <c r="K76" s="159"/>
      <c r="L76" s="160"/>
      <c r="M76" s="161"/>
      <c r="N76" s="159"/>
      <c r="O76" s="157"/>
    </row>
    <row r="77" spans="1:15" s="155" customFormat="1" ht="14.25" x14ac:dyDescent="0.25">
      <c r="A77" s="154"/>
      <c r="B77" s="155">
        <v>4</v>
      </c>
      <c r="C77" s="155" t="s">
        <v>159</v>
      </c>
      <c r="D77" s="156"/>
      <c r="E77" s="156"/>
      <c r="F77" s="156"/>
      <c r="G77" s="177">
        <f t="shared" si="8"/>
        <v>0</v>
      </c>
      <c r="H77" s="176">
        <f t="shared" si="9"/>
        <v>0</v>
      </c>
      <c r="I77" s="157"/>
      <c r="J77" s="158"/>
      <c r="K77" s="159"/>
      <c r="L77" s="160"/>
      <c r="M77" s="161"/>
      <c r="N77" s="159"/>
      <c r="O77" s="157"/>
    </row>
    <row r="78" spans="1:15" s="155" customFormat="1" ht="14.25" x14ac:dyDescent="0.25">
      <c r="A78" s="154"/>
      <c r="B78" s="155">
        <v>5</v>
      </c>
      <c r="C78" s="155" t="s">
        <v>160</v>
      </c>
      <c r="D78" s="156"/>
      <c r="E78" s="156"/>
      <c r="F78" s="156"/>
      <c r="G78" s="177">
        <f t="shared" si="8"/>
        <v>0</v>
      </c>
      <c r="H78" s="176">
        <f t="shared" si="9"/>
        <v>0</v>
      </c>
      <c r="I78" s="157"/>
      <c r="J78" s="158"/>
      <c r="K78" s="159"/>
      <c r="L78" s="160"/>
      <c r="M78" s="161"/>
      <c r="N78" s="159"/>
      <c r="O78" s="157"/>
    </row>
    <row r="79" spans="1:15" s="155" customFormat="1" ht="14.25" x14ac:dyDescent="0.25">
      <c r="A79" s="154"/>
      <c r="B79" s="155">
        <v>6</v>
      </c>
      <c r="C79" s="155" t="s">
        <v>161</v>
      </c>
      <c r="D79" s="156"/>
      <c r="E79" s="156"/>
      <c r="F79" s="156"/>
      <c r="G79" s="177">
        <f t="shared" si="8"/>
        <v>0</v>
      </c>
      <c r="H79" s="176">
        <f t="shared" si="9"/>
        <v>0</v>
      </c>
      <c r="I79" s="157"/>
      <c r="J79" s="158"/>
      <c r="K79" s="159"/>
      <c r="L79" s="160"/>
      <c r="M79" s="161"/>
      <c r="N79" s="159"/>
      <c r="O79" s="157"/>
    </row>
    <row r="80" spans="1:15" s="155" customFormat="1" ht="14.25" x14ac:dyDescent="0.25">
      <c r="A80" s="154"/>
      <c r="D80" s="156"/>
      <c r="E80" s="156"/>
      <c r="F80" s="156"/>
      <c r="G80" s="177"/>
      <c r="H80" s="176"/>
      <c r="I80" s="157"/>
      <c r="J80" s="158"/>
      <c r="K80" s="159"/>
      <c r="L80" s="160"/>
      <c r="M80" s="161"/>
      <c r="N80" s="159"/>
      <c r="O80" s="157"/>
    </row>
    <row r="81" spans="1:15" s="155" customFormat="1" ht="14.25" x14ac:dyDescent="0.25">
      <c r="A81" s="165" t="s">
        <v>162</v>
      </c>
      <c r="B81" s="163" t="s">
        <v>163</v>
      </c>
      <c r="D81" s="156"/>
      <c r="E81" s="156"/>
      <c r="F81" s="156"/>
      <c r="G81" s="177"/>
      <c r="H81" s="176"/>
      <c r="I81" s="157"/>
      <c r="J81" s="158"/>
      <c r="K81" s="159"/>
      <c r="L81" s="160"/>
      <c r="M81" s="161"/>
      <c r="N81" s="159"/>
      <c r="O81" s="157"/>
    </row>
    <row r="82" spans="1:15" s="155" customFormat="1" ht="14.25" x14ac:dyDescent="0.25">
      <c r="A82" s="154"/>
      <c r="D82" s="156"/>
      <c r="E82" s="156"/>
      <c r="F82" s="156"/>
      <c r="G82" s="177"/>
      <c r="H82" s="176"/>
      <c r="I82" s="157"/>
      <c r="J82" s="158"/>
      <c r="K82" s="159"/>
      <c r="L82" s="160"/>
      <c r="M82" s="161"/>
      <c r="N82" s="159"/>
      <c r="O82" s="157"/>
    </row>
    <row r="83" spans="1:15" s="155" customFormat="1" ht="14.25" x14ac:dyDescent="0.25">
      <c r="A83" s="154" t="s">
        <v>164</v>
      </c>
      <c r="B83" s="155" t="s">
        <v>165</v>
      </c>
      <c r="D83" s="156"/>
      <c r="E83" s="156"/>
      <c r="F83" s="156"/>
      <c r="G83" s="177"/>
      <c r="H83" s="176"/>
      <c r="I83" s="157"/>
      <c r="J83" s="158"/>
      <c r="K83" s="159"/>
      <c r="L83" s="160"/>
      <c r="M83" s="161"/>
      <c r="N83" s="159"/>
      <c r="O83" s="157"/>
    </row>
    <row r="84" spans="1:15" s="155" customFormat="1" ht="14.25" x14ac:dyDescent="0.25">
      <c r="A84" s="154"/>
      <c r="B84" s="155">
        <v>1</v>
      </c>
      <c r="C84" s="155" t="s">
        <v>123</v>
      </c>
      <c r="D84" s="156"/>
      <c r="E84" s="156"/>
      <c r="F84" s="156"/>
      <c r="G84" s="177">
        <f t="shared" ref="G84:G90" si="10">SUM(J84:L84)</f>
        <v>0</v>
      </c>
      <c r="H84" s="176">
        <f t="shared" ref="H84:H90" si="11">N84</f>
        <v>0</v>
      </c>
      <c r="I84" s="157"/>
      <c r="J84" s="158"/>
      <c r="K84" s="159"/>
      <c r="L84" s="160"/>
      <c r="M84" s="161"/>
      <c r="N84" s="159"/>
      <c r="O84" s="157"/>
    </row>
    <row r="85" spans="1:15" s="155" customFormat="1" ht="14.25" x14ac:dyDescent="0.25">
      <c r="A85" s="154"/>
      <c r="B85" s="155">
        <v>2</v>
      </c>
      <c r="C85" s="155" t="s">
        <v>124</v>
      </c>
      <c r="D85" s="156"/>
      <c r="E85" s="156"/>
      <c r="F85" s="156"/>
      <c r="G85" s="177">
        <f t="shared" si="10"/>
        <v>0</v>
      </c>
      <c r="H85" s="176">
        <f t="shared" si="11"/>
        <v>0</v>
      </c>
      <c r="I85" s="157"/>
      <c r="J85" s="158"/>
      <c r="K85" s="159"/>
      <c r="L85" s="160"/>
      <c r="M85" s="161"/>
      <c r="N85" s="159"/>
      <c r="O85" s="157"/>
    </row>
    <row r="86" spans="1:15" s="155" customFormat="1" ht="14.25" x14ac:dyDescent="0.25">
      <c r="A86" s="154"/>
      <c r="B86" s="155">
        <v>3</v>
      </c>
      <c r="C86" s="155" t="s">
        <v>125</v>
      </c>
      <c r="D86" s="156"/>
      <c r="E86" s="156"/>
      <c r="F86" s="156"/>
      <c r="G86" s="177">
        <f t="shared" si="10"/>
        <v>0</v>
      </c>
      <c r="H86" s="176">
        <f t="shared" si="11"/>
        <v>0</v>
      </c>
      <c r="I86" s="157"/>
      <c r="J86" s="158"/>
      <c r="K86" s="159"/>
      <c r="L86" s="160"/>
      <c r="M86" s="161"/>
      <c r="N86" s="159"/>
      <c r="O86" s="157"/>
    </row>
    <row r="87" spans="1:15" s="155" customFormat="1" ht="14.25" x14ac:dyDescent="0.25">
      <c r="A87" s="154"/>
      <c r="B87" s="155">
        <v>4</v>
      </c>
      <c r="C87" s="155" t="s">
        <v>126</v>
      </c>
      <c r="D87" s="156"/>
      <c r="E87" s="156"/>
      <c r="F87" s="156"/>
      <c r="G87" s="177">
        <f t="shared" si="10"/>
        <v>0</v>
      </c>
      <c r="H87" s="176">
        <f t="shared" si="11"/>
        <v>0</v>
      </c>
      <c r="I87" s="157"/>
      <c r="J87" s="158"/>
      <c r="K87" s="159"/>
      <c r="L87" s="160"/>
      <c r="M87" s="161"/>
      <c r="N87" s="159"/>
      <c r="O87" s="157"/>
    </row>
    <row r="88" spans="1:15" s="155" customFormat="1" ht="14.25" x14ac:dyDescent="0.25">
      <c r="A88" s="154"/>
      <c r="B88" s="155">
        <v>5</v>
      </c>
      <c r="C88" s="155" t="s">
        <v>127</v>
      </c>
      <c r="D88" s="156"/>
      <c r="E88" s="156"/>
      <c r="F88" s="156"/>
      <c r="G88" s="177">
        <f t="shared" si="10"/>
        <v>0</v>
      </c>
      <c r="H88" s="176">
        <f t="shared" si="11"/>
        <v>0</v>
      </c>
      <c r="I88" s="157"/>
      <c r="J88" s="158"/>
      <c r="K88" s="159"/>
      <c r="L88" s="160"/>
      <c r="M88" s="161"/>
      <c r="N88" s="159"/>
      <c r="O88" s="157"/>
    </row>
    <row r="89" spans="1:15" s="155" customFormat="1" ht="14.25" x14ac:dyDescent="0.25">
      <c r="A89" s="154"/>
      <c r="B89" s="155">
        <v>6</v>
      </c>
      <c r="C89" s="155" t="s">
        <v>128</v>
      </c>
      <c r="D89" s="156"/>
      <c r="E89" s="156"/>
      <c r="F89" s="156"/>
      <c r="G89" s="177">
        <f t="shared" si="10"/>
        <v>0</v>
      </c>
      <c r="H89" s="176">
        <f t="shared" si="11"/>
        <v>0</v>
      </c>
      <c r="I89" s="157"/>
      <c r="J89" s="158"/>
      <c r="K89" s="159"/>
      <c r="L89" s="160"/>
      <c r="M89" s="161"/>
      <c r="N89" s="159"/>
      <c r="O89" s="157"/>
    </row>
    <row r="90" spans="1:15" s="155" customFormat="1" ht="14.25" x14ac:dyDescent="0.25">
      <c r="A90" s="154"/>
      <c r="B90" s="155">
        <v>7</v>
      </c>
      <c r="C90" s="155" t="s">
        <v>129</v>
      </c>
      <c r="D90" s="156"/>
      <c r="E90" s="156"/>
      <c r="F90" s="156"/>
      <c r="G90" s="177">
        <f t="shared" si="10"/>
        <v>0</v>
      </c>
      <c r="H90" s="176">
        <f t="shared" si="11"/>
        <v>0</v>
      </c>
      <c r="I90" s="157"/>
      <c r="J90" s="158"/>
      <c r="K90" s="159"/>
      <c r="L90" s="160"/>
      <c r="M90" s="161"/>
      <c r="N90" s="159"/>
      <c r="O90" s="157"/>
    </row>
    <row r="91" spans="1:15" s="155" customFormat="1" ht="14.25" x14ac:dyDescent="0.25">
      <c r="A91" s="154"/>
      <c r="D91" s="156"/>
      <c r="E91" s="156"/>
      <c r="F91" s="156"/>
      <c r="G91" s="177"/>
      <c r="H91" s="176"/>
      <c r="I91" s="157"/>
      <c r="J91" s="158"/>
      <c r="K91" s="159"/>
      <c r="L91" s="160"/>
      <c r="M91" s="161"/>
      <c r="N91" s="159"/>
      <c r="O91" s="157"/>
    </row>
    <row r="92" spans="1:15" ht="25.5" customHeight="1" x14ac:dyDescent="0.2">
      <c r="A92" s="44"/>
      <c r="B92" s="44"/>
      <c r="C92" s="44"/>
      <c r="D92" s="44"/>
      <c r="E92" s="44"/>
      <c r="F92" s="269" t="s">
        <v>147</v>
      </c>
      <c r="G92" s="44">
        <f>SUM(G50:G90)</f>
        <v>0</v>
      </c>
      <c r="H92" s="44">
        <f>SUM(H50:H90)</f>
        <v>0</v>
      </c>
      <c r="I92" s="56"/>
      <c r="J92" s="61"/>
      <c r="K92" s="62"/>
      <c r="L92" s="63"/>
      <c r="M92" s="64"/>
      <c r="N92" s="62"/>
      <c r="O92" s="56"/>
    </row>
    <row r="93" spans="1:15" s="155" customFormat="1" ht="14.25" x14ac:dyDescent="0.25">
      <c r="A93" s="154"/>
      <c r="D93" s="156"/>
      <c r="E93" s="156"/>
      <c r="F93" s="156"/>
      <c r="G93" s="177"/>
      <c r="H93" s="176"/>
      <c r="I93" s="157"/>
      <c r="J93" s="158"/>
      <c r="K93" s="159"/>
      <c r="L93" s="160"/>
      <c r="M93" s="161"/>
      <c r="N93" s="159"/>
      <c r="O93" s="157"/>
    </row>
    <row r="94" spans="1:15" s="155" customFormat="1" ht="14.25" x14ac:dyDescent="0.25">
      <c r="A94" s="165" t="s">
        <v>166</v>
      </c>
      <c r="B94" s="163" t="s">
        <v>167</v>
      </c>
      <c r="D94" s="156"/>
      <c r="E94" s="156"/>
      <c r="F94" s="156"/>
      <c r="G94" s="177"/>
      <c r="H94" s="176"/>
      <c r="I94" s="157"/>
      <c r="J94" s="158"/>
      <c r="K94" s="159"/>
      <c r="L94" s="160"/>
      <c r="M94" s="161"/>
      <c r="N94" s="159"/>
      <c r="O94" s="157"/>
    </row>
    <row r="95" spans="1:15" s="155" customFormat="1" ht="14.25" x14ac:dyDescent="0.25">
      <c r="A95" s="154"/>
      <c r="D95" s="156"/>
      <c r="E95" s="156"/>
      <c r="F95" s="156"/>
      <c r="G95" s="177"/>
      <c r="H95" s="176"/>
      <c r="I95" s="157"/>
      <c r="J95" s="158"/>
      <c r="K95" s="159"/>
      <c r="L95" s="160"/>
      <c r="M95" s="161"/>
      <c r="N95" s="159"/>
      <c r="O95" s="157"/>
    </row>
    <row r="96" spans="1:15" s="155" customFormat="1" ht="14.25" x14ac:dyDescent="0.25">
      <c r="A96" s="154" t="s">
        <v>168</v>
      </c>
      <c r="B96" s="155" t="s">
        <v>165</v>
      </c>
      <c r="D96" s="156"/>
      <c r="E96" s="156"/>
      <c r="F96" s="156"/>
      <c r="G96" s="177"/>
      <c r="H96" s="176"/>
      <c r="I96" s="157"/>
      <c r="J96" s="158"/>
      <c r="K96" s="159"/>
      <c r="L96" s="160"/>
      <c r="M96" s="161"/>
      <c r="N96" s="159"/>
      <c r="O96" s="157"/>
    </row>
    <row r="97" spans="1:15" s="155" customFormat="1" ht="14.25" x14ac:dyDescent="0.25">
      <c r="A97" s="154"/>
      <c r="B97" s="155">
        <v>1</v>
      </c>
      <c r="C97" s="155" t="s">
        <v>169</v>
      </c>
      <c r="D97" s="156"/>
      <c r="E97" s="156"/>
      <c r="F97" s="156"/>
      <c r="G97" s="177">
        <f t="shared" ref="G97:G101" si="12">SUM(J97:L97)</f>
        <v>0</v>
      </c>
      <c r="H97" s="176">
        <f t="shared" ref="H97:H101" si="13">N97</f>
        <v>0</v>
      </c>
      <c r="I97" s="157"/>
      <c r="J97" s="158"/>
      <c r="K97" s="159"/>
      <c r="L97" s="160"/>
      <c r="M97" s="161"/>
      <c r="N97" s="159"/>
      <c r="O97" s="157"/>
    </row>
    <row r="98" spans="1:15" s="155" customFormat="1" ht="14.25" x14ac:dyDescent="0.25">
      <c r="A98" s="154"/>
      <c r="B98" s="155">
        <v>2</v>
      </c>
      <c r="C98" s="155" t="s">
        <v>170</v>
      </c>
      <c r="D98" s="156"/>
      <c r="E98" s="156"/>
      <c r="F98" s="156"/>
      <c r="G98" s="177">
        <f t="shared" si="12"/>
        <v>0</v>
      </c>
      <c r="H98" s="176">
        <f t="shared" si="13"/>
        <v>0</v>
      </c>
      <c r="I98" s="157"/>
      <c r="J98" s="158"/>
      <c r="K98" s="159"/>
      <c r="L98" s="160"/>
      <c r="M98" s="161"/>
      <c r="N98" s="159"/>
      <c r="O98" s="157"/>
    </row>
    <row r="99" spans="1:15" s="155" customFormat="1" ht="14.25" x14ac:dyDescent="0.25">
      <c r="A99" s="154"/>
      <c r="B99" s="155">
        <v>3</v>
      </c>
      <c r="C99" s="155" t="s">
        <v>171</v>
      </c>
      <c r="D99" s="156"/>
      <c r="E99" s="156"/>
      <c r="F99" s="156"/>
      <c r="G99" s="177">
        <f t="shared" si="12"/>
        <v>0</v>
      </c>
      <c r="H99" s="176">
        <f t="shared" si="13"/>
        <v>0</v>
      </c>
      <c r="I99" s="157"/>
      <c r="J99" s="158"/>
      <c r="K99" s="159"/>
      <c r="L99" s="160"/>
      <c r="M99" s="161"/>
      <c r="N99" s="159"/>
      <c r="O99" s="157"/>
    </row>
    <row r="100" spans="1:15" s="155" customFormat="1" ht="14.25" x14ac:dyDescent="0.25">
      <c r="A100" s="154"/>
      <c r="B100" s="155">
        <v>4</v>
      </c>
      <c r="C100" s="155" t="s">
        <v>172</v>
      </c>
      <c r="D100" s="156"/>
      <c r="E100" s="156"/>
      <c r="F100" s="156"/>
      <c r="G100" s="177">
        <f t="shared" si="12"/>
        <v>0</v>
      </c>
      <c r="H100" s="176">
        <f t="shared" si="13"/>
        <v>0</v>
      </c>
      <c r="I100" s="157"/>
      <c r="J100" s="158"/>
      <c r="K100" s="159"/>
      <c r="L100" s="160"/>
      <c r="M100" s="161"/>
      <c r="N100" s="159"/>
      <c r="O100" s="157"/>
    </row>
    <row r="101" spans="1:15" s="155" customFormat="1" ht="14.25" x14ac:dyDescent="0.25">
      <c r="A101" s="154"/>
      <c r="B101" s="155">
        <v>5</v>
      </c>
      <c r="C101" s="155" t="s">
        <v>173</v>
      </c>
      <c r="D101" s="156"/>
      <c r="E101" s="156"/>
      <c r="F101" s="156"/>
      <c r="G101" s="177">
        <f t="shared" si="12"/>
        <v>0</v>
      </c>
      <c r="H101" s="176">
        <f t="shared" si="13"/>
        <v>0</v>
      </c>
      <c r="I101" s="157"/>
      <c r="J101" s="158"/>
      <c r="K101" s="159"/>
      <c r="L101" s="160"/>
      <c r="M101" s="161"/>
      <c r="N101" s="159"/>
      <c r="O101" s="157"/>
    </row>
    <row r="102" spans="1:15" s="155" customFormat="1" ht="14.25" x14ac:dyDescent="0.25">
      <c r="A102" s="154"/>
      <c r="D102" s="156"/>
      <c r="E102" s="156"/>
      <c r="F102" s="156"/>
      <c r="G102" s="177"/>
      <c r="H102" s="176"/>
      <c r="I102" s="157"/>
      <c r="J102" s="158"/>
      <c r="K102" s="159"/>
      <c r="L102" s="160"/>
      <c r="M102" s="161"/>
      <c r="N102" s="159"/>
      <c r="O102" s="157"/>
    </row>
    <row r="103" spans="1:15" s="155" customFormat="1" ht="14.25" x14ac:dyDescent="0.25">
      <c r="A103" s="165" t="s">
        <v>174</v>
      </c>
      <c r="B103" s="163" t="s">
        <v>175</v>
      </c>
      <c r="D103" s="156"/>
      <c r="E103" s="156"/>
      <c r="F103" s="156"/>
      <c r="G103" s="177"/>
      <c r="H103" s="176"/>
      <c r="I103" s="157"/>
      <c r="J103" s="158"/>
      <c r="K103" s="159"/>
      <c r="L103" s="160"/>
      <c r="M103" s="161"/>
      <c r="N103" s="159"/>
      <c r="O103" s="157"/>
    </row>
    <row r="104" spans="1:15" s="155" customFormat="1" ht="14.25" x14ac:dyDescent="0.25">
      <c r="A104" s="154"/>
      <c r="D104" s="156"/>
      <c r="E104" s="156"/>
      <c r="F104" s="156"/>
      <c r="G104" s="177"/>
      <c r="H104" s="176"/>
      <c r="I104" s="157"/>
      <c r="J104" s="158"/>
      <c r="K104" s="159"/>
      <c r="L104" s="160"/>
      <c r="M104" s="161"/>
      <c r="N104" s="159"/>
      <c r="O104" s="157"/>
    </row>
    <row r="105" spans="1:15" s="155" customFormat="1" ht="14.25" x14ac:dyDescent="0.25">
      <c r="A105" s="154" t="s">
        <v>176</v>
      </c>
      <c r="B105" s="155" t="s">
        <v>165</v>
      </c>
      <c r="D105" s="156"/>
      <c r="E105" s="156"/>
      <c r="F105" s="156"/>
      <c r="G105" s="177"/>
      <c r="H105" s="176"/>
      <c r="I105" s="157"/>
      <c r="J105" s="158"/>
      <c r="K105" s="159"/>
      <c r="L105" s="160"/>
      <c r="M105" s="161"/>
      <c r="N105" s="159"/>
      <c r="O105" s="157"/>
    </row>
    <row r="106" spans="1:15" s="155" customFormat="1" ht="14.25" x14ac:dyDescent="0.25">
      <c r="A106" s="154"/>
      <c r="B106" s="155">
        <v>1</v>
      </c>
      <c r="C106" s="155" t="s">
        <v>177</v>
      </c>
      <c r="D106" s="156"/>
      <c r="E106" s="156"/>
      <c r="F106" s="156"/>
      <c r="G106" s="177">
        <f t="shared" ref="G106:G108" si="14">SUM(J106:L106)</f>
        <v>0</v>
      </c>
      <c r="H106" s="176">
        <f t="shared" ref="H106:H108" si="15">N106</f>
        <v>0</v>
      </c>
      <c r="I106" s="157"/>
      <c r="J106" s="158"/>
      <c r="K106" s="159"/>
      <c r="L106" s="160"/>
      <c r="M106" s="161"/>
      <c r="N106" s="159"/>
      <c r="O106" s="157"/>
    </row>
    <row r="107" spans="1:15" s="155" customFormat="1" ht="14.25" x14ac:dyDescent="0.25">
      <c r="A107" s="154"/>
      <c r="B107" s="155">
        <v>2</v>
      </c>
      <c r="C107" s="155" t="s">
        <v>178</v>
      </c>
      <c r="D107" s="156"/>
      <c r="E107" s="156"/>
      <c r="F107" s="156"/>
      <c r="G107" s="177">
        <f t="shared" si="14"/>
        <v>0</v>
      </c>
      <c r="H107" s="176">
        <f t="shared" si="15"/>
        <v>0</v>
      </c>
      <c r="I107" s="157"/>
      <c r="J107" s="158"/>
      <c r="K107" s="159"/>
      <c r="L107" s="160"/>
      <c r="M107" s="161"/>
      <c r="N107" s="159"/>
      <c r="O107" s="157"/>
    </row>
    <row r="108" spans="1:15" s="155" customFormat="1" ht="14.25" x14ac:dyDescent="0.25">
      <c r="A108" s="154"/>
      <c r="B108" s="155">
        <v>3</v>
      </c>
      <c r="C108" s="155" t="s">
        <v>179</v>
      </c>
      <c r="D108" s="156"/>
      <c r="E108" s="156"/>
      <c r="F108" s="156"/>
      <c r="G108" s="177">
        <f t="shared" si="14"/>
        <v>0</v>
      </c>
      <c r="H108" s="176">
        <f t="shared" si="15"/>
        <v>0</v>
      </c>
      <c r="I108" s="157"/>
      <c r="J108" s="158"/>
      <c r="K108" s="159"/>
      <c r="L108" s="160"/>
      <c r="M108" s="161"/>
      <c r="N108" s="159"/>
      <c r="O108" s="157"/>
    </row>
    <row r="109" spans="1:15" s="155" customFormat="1" ht="14.25" x14ac:dyDescent="0.25">
      <c r="A109" s="154"/>
      <c r="D109" s="156"/>
      <c r="E109" s="156"/>
      <c r="F109" s="156"/>
      <c r="G109" s="177"/>
      <c r="H109" s="176"/>
      <c r="I109" s="157"/>
      <c r="J109" s="158"/>
      <c r="K109" s="159"/>
      <c r="L109" s="160"/>
      <c r="M109" s="161"/>
      <c r="N109" s="159"/>
      <c r="O109" s="157"/>
    </row>
    <row r="110" spans="1:15" s="155" customFormat="1" ht="14.25" x14ac:dyDescent="0.25">
      <c r="A110" s="277">
        <v>1.2</v>
      </c>
      <c r="B110" s="163" t="s">
        <v>120</v>
      </c>
      <c r="D110" s="156"/>
      <c r="E110" s="156"/>
      <c r="F110" s="156"/>
      <c r="G110" s="177"/>
      <c r="H110" s="176"/>
      <c r="I110" s="157"/>
      <c r="J110" s="158"/>
      <c r="K110" s="159"/>
      <c r="L110" s="160"/>
      <c r="M110" s="161"/>
      <c r="N110" s="159"/>
      <c r="O110" s="157"/>
    </row>
    <row r="111" spans="1:15" s="155" customFormat="1" ht="14.25" x14ac:dyDescent="0.25">
      <c r="A111" s="165"/>
      <c r="B111" s="163"/>
      <c r="D111" s="156"/>
      <c r="E111" s="156"/>
      <c r="F111" s="156"/>
      <c r="G111" s="177"/>
      <c r="H111" s="176"/>
      <c r="I111" s="157"/>
      <c r="J111" s="158"/>
      <c r="K111" s="159"/>
      <c r="L111" s="160"/>
      <c r="M111" s="161"/>
      <c r="N111" s="159"/>
      <c r="O111" s="157"/>
    </row>
    <row r="112" spans="1:15" s="155" customFormat="1" ht="14.25" x14ac:dyDescent="0.25">
      <c r="A112" s="165" t="s">
        <v>180</v>
      </c>
      <c r="B112" s="163" t="s">
        <v>181</v>
      </c>
      <c r="D112" s="156"/>
      <c r="E112" s="156"/>
      <c r="F112" s="156"/>
      <c r="G112" s="177"/>
      <c r="H112" s="176"/>
      <c r="I112" s="157"/>
      <c r="J112" s="158"/>
      <c r="K112" s="159"/>
      <c r="L112" s="160"/>
      <c r="M112" s="161"/>
      <c r="N112" s="159"/>
      <c r="O112" s="157"/>
    </row>
    <row r="113" spans="1:15" s="155" customFormat="1" ht="14.25" x14ac:dyDescent="0.25">
      <c r="A113" s="165"/>
      <c r="B113" s="163"/>
      <c r="D113" s="156"/>
      <c r="E113" s="156"/>
      <c r="F113" s="156"/>
      <c r="G113" s="177"/>
      <c r="H113" s="176"/>
      <c r="I113" s="157"/>
      <c r="J113" s="158"/>
      <c r="K113" s="159"/>
      <c r="L113" s="160"/>
      <c r="M113" s="161"/>
      <c r="N113" s="159"/>
      <c r="O113" s="157"/>
    </row>
    <row r="114" spans="1:15" s="155" customFormat="1" ht="14.25" x14ac:dyDescent="0.25">
      <c r="A114" s="154" t="s">
        <v>182</v>
      </c>
      <c r="B114" s="155" t="s">
        <v>165</v>
      </c>
      <c r="D114" s="156"/>
      <c r="E114" s="156"/>
      <c r="F114" s="156"/>
      <c r="G114" s="177"/>
      <c r="H114" s="176"/>
      <c r="I114" s="157"/>
      <c r="J114" s="158"/>
      <c r="K114" s="159"/>
      <c r="L114" s="160"/>
      <c r="M114" s="161"/>
      <c r="N114" s="159"/>
      <c r="O114" s="157"/>
    </row>
    <row r="115" spans="1:15" s="155" customFormat="1" ht="14.25" x14ac:dyDescent="0.25">
      <c r="A115" s="154"/>
      <c r="B115" s="155">
        <v>1</v>
      </c>
      <c r="C115" s="155" t="s">
        <v>183</v>
      </c>
      <c r="D115" s="156"/>
      <c r="E115" s="156"/>
      <c r="F115" s="156"/>
      <c r="G115" s="177">
        <f t="shared" ref="G115:G117" si="16">SUM(J115:L115)</f>
        <v>0</v>
      </c>
      <c r="H115" s="176">
        <f t="shared" ref="H115:H117" si="17">N115</f>
        <v>0</v>
      </c>
      <c r="I115" s="157"/>
      <c r="J115" s="158"/>
      <c r="K115" s="159"/>
      <c r="L115" s="160"/>
      <c r="M115" s="161"/>
      <c r="N115" s="159"/>
      <c r="O115" s="157"/>
    </row>
    <row r="116" spans="1:15" s="155" customFormat="1" ht="14.25" x14ac:dyDescent="0.25">
      <c r="A116" s="154"/>
      <c r="B116" s="155">
        <v>2</v>
      </c>
      <c r="C116" s="155" t="s">
        <v>184</v>
      </c>
      <c r="D116" s="156"/>
      <c r="E116" s="156"/>
      <c r="F116" s="156"/>
      <c r="G116" s="177">
        <f t="shared" si="16"/>
        <v>0</v>
      </c>
      <c r="H116" s="176">
        <f t="shared" si="17"/>
        <v>0</v>
      </c>
      <c r="I116" s="157"/>
      <c r="J116" s="158"/>
      <c r="K116" s="159"/>
      <c r="L116" s="160"/>
      <c r="M116" s="161"/>
      <c r="N116" s="159"/>
      <c r="O116" s="157"/>
    </row>
    <row r="117" spans="1:15" s="155" customFormat="1" ht="14.25" x14ac:dyDescent="0.25">
      <c r="A117" s="154"/>
      <c r="B117" s="155">
        <v>3</v>
      </c>
      <c r="C117" s="155" t="s">
        <v>185</v>
      </c>
      <c r="D117" s="156"/>
      <c r="E117" s="156"/>
      <c r="F117" s="156"/>
      <c r="G117" s="177">
        <f t="shared" si="16"/>
        <v>0</v>
      </c>
      <c r="H117" s="176">
        <f t="shared" si="17"/>
        <v>0</v>
      </c>
      <c r="I117" s="157"/>
      <c r="J117" s="158"/>
      <c r="K117" s="159"/>
      <c r="L117" s="160"/>
      <c r="M117" s="161"/>
      <c r="N117" s="159"/>
      <c r="O117" s="157"/>
    </row>
    <row r="118" spans="1:15" s="155" customFormat="1" ht="14.25" x14ac:dyDescent="0.25">
      <c r="A118" s="154"/>
      <c r="D118" s="156"/>
      <c r="E118" s="156"/>
      <c r="F118" s="156"/>
      <c r="G118" s="177"/>
      <c r="H118" s="176"/>
      <c r="I118" s="157"/>
      <c r="J118" s="158"/>
      <c r="K118" s="159"/>
      <c r="L118" s="160"/>
      <c r="M118" s="161"/>
      <c r="N118" s="159"/>
      <c r="O118" s="157"/>
    </row>
    <row r="119" spans="1:15" s="155" customFormat="1" ht="14.25" x14ac:dyDescent="0.25">
      <c r="A119" s="165" t="s">
        <v>186</v>
      </c>
      <c r="B119" s="163" t="s">
        <v>187</v>
      </c>
      <c r="D119" s="156"/>
      <c r="E119" s="156"/>
      <c r="F119" s="156"/>
      <c r="G119" s="177"/>
      <c r="H119" s="176"/>
      <c r="I119" s="157"/>
      <c r="J119" s="158"/>
      <c r="K119" s="159"/>
      <c r="L119" s="160"/>
      <c r="M119" s="161"/>
      <c r="N119" s="159"/>
      <c r="O119" s="157"/>
    </row>
    <row r="120" spans="1:15" s="155" customFormat="1" ht="14.25" x14ac:dyDescent="0.25">
      <c r="A120" s="154"/>
      <c r="D120" s="156"/>
      <c r="E120" s="156"/>
      <c r="F120" s="156"/>
      <c r="G120" s="177"/>
      <c r="H120" s="176"/>
      <c r="I120" s="157"/>
      <c r="J120" s="158"/>
      <c r="K120" s="159"/>
      <c r="L120" s="160"/>
      <c r="M120" s="161"/>
      <c r="N120" s="159"/>
      <c r="O120" s="157"/>
    </row>
    <row r="121" spans="1:15" s="155" customFormat="1" ht="14.25" x14ac:dyDescent="0.25">
      <c r="A121" s="154" t="s">
        <v>188</v>
      </c>
      <c r="B121" s="155" t="s">
        <v>165</v>
      </c>
      <c r="D121" s="156"/>
      <c r="E121" s="156"/>
      <c r="F121" s="156"/>
      <c r="G121" s="177"/>
      <c r="H121" s="176"/>
      <c r="I121" s="157"/>
      <c r="J121" s="158"/>
      <c r="K121" s="159"/>
      <c r="L121" s="160"/>
      <c r="M121" s="161"/>
      <c r="N121" s="159"/>
      <c r="O121" s="157"/>
    </row>
    <row r="122" spans="1:15" s="155" customFormat="1" ht="14.25" x14ac:dyDescent="0.25">
      <c r="A122" s="154"/>
      <c r="B122" s="155">
        <v>1</v>
      </c>
      <c r="C122" s="155" t="s">
        <v>189</v>
      </c>
      <c r="D122" s="156"/>
      <c r="E122" s="156"/>
      <c r="F122" s="156"/>
      <c r="G122" s="177">
        <f t="shared" ref="G122:G126" si="18">SUM(J122:L122)</f>
        <v>0</v>
      </c>
      <c r="H122" s="176">
        <f t="shared" ref="H122:H126" si="19">N122</f>
        <v>0</v>
      </c>
      <c r="I122" s="157"/>
      <c r="J122" s="158"/>
      <c r="K122" s="159"/>
      <c r="L122" s="160"/>
      <c r="M122" s="161"/>
      <c r="N122" s="159"/>
      <c r="O122" s="157"/>
    </row>
    <row r="123" spans="1:15" s="155" customFormat="1" ht="14.25" x14ac:dyDescent="0.25">
      <c r="A123" s="154"/>
      <c r="B123" s="155">
        <v>2</v>
      </c>
      <c r="C123" s="155" t="s">
        <v>190</v>
      </c>
      <c r="D123" s="156"/>
      <c r="E123" s="156"/>
      <c r="F123" s="156"/>
      <c r="G123" s="177">
        <f t="shared" si="18"/>
        <v>0</v>
      </c>
      <c r="H123" s="176">
        <f t="shared" si="19"/>
        <v>0</v>
      </c>
      <c r="I123" s="157"/>
      <c r="J123" s="158"/>
      <c r="K123" s="159"/>
      <c r="L123" s="160"/>
      <c r="M123" s="161"/>
      <c r="N123" s="159"/>
      <c r="O123" s="157"/>
    </row>
    <row r="124" spans="1:15" s="155" customFormat="1" ht="14.25" x14ac:dyDescent="0.25">
      <c r="A124" s="154"/>
      <c r="B124" s="155">
        <v>3</v>
      </c>
      <c r="C124" s="155" t="s">
        <v>191</v>
      </c>
      <c r="D124" s="156"/>
      <c r="E124" s="156"/>
      <c r="F124" s="156"/>
      <c r="G124" s="177">
        <f t="shared" si="18"/>
        <v>0</v>
      </c>
      <c r="H124" s="176">
        <f t="shared" si="19"/>
        <v>0</v>
      </c>
      <c r="I124" s="157"/>
      <c r="J124" s="158"/>
      <c r="K124" s="159"/>
      <c r="L124" s="160"/>
      <c r="M124" s="161"/>
      <c r="N124" s="159"/>
      <c r="O124" s="157"/>
    </row>
    <row r="125" spans="1:15" s="155" customFormat="1" ht="14.25" x14ac:dyDescent="0.25">
      <c r="A125" s="154"/>
      <c r="B125" s="155">
        <v>4</v>
      </c>
      <c r="C125" s="155" t="s">
        <v>192</v>
      </c>
      <c r="D125" s="156"/>
      <c r="E125" s="156"/>
      <c r="F125" s="156"/>
      <c r="G125" s="177">
        <f t="shared" si="18"/>
        <v>0</v>
      </c>
      <c r="H125" s="176">
        <f t="shared" si="19"/>
        <v>0</v>
      </c>
      <c r="I125" s="157"/>
      <c r="J125" s="158"/>
      <c r="K125" s="159"/>
      <c r="L125" s="160"/>
      <c r="M125" s="161"/>
      <c r="N125" s="159"/>
      <c r="O125" s="157"/>
    </row>
    <row r="126" spans="1:15" s="155" customFormat="1" ht="14.25" x14ac:dyDescent="0.25">
      <c r="A126" s="154"/>
      <c r="B126" s="155">
        <v>5</v>
      </c>
      <c r="C126" s="155" t="s">
        <v>193</v>
      </c>
      <c r="D126" s="156"/>
      <c r="E126" s="156"/>
      <c r="F126" s="156"/>
      <c r="G126" s="177">
        <f t="shared" si="18"/>
        <v>0</v>
      </c>
      <c r="H126" s="176">
        <f t="shared" si="19"/>
        <v>0</v>
      </c>
      <c r="I126" s="157"/>
      <c r="J126" s="158"/>
      <c r="K126" s="159"/>
      <c r="L126" s="160"/>
      <c r="M126" s="161"/>
      <c r="N126" s="159"/>
      <c r="O126" s="157"/>
    </row>
    <row r="127" spans="1:15" s="155" customFormat="1" ht="14.25" x14ac:dyDescent="0.25">
      <c r="A127" s="154"/>
      <c r="D127" s="156"/>
      <c r="E127" s="156"/>
      <c r="F127" s="156"/>
      <c r="G127" s="177"/>
      <c r="H127" s="176"/>
      <c r="I127" s="157"/>
      <c r="J127" s="158"/>
      <c r="K127" s="159"/>
      <c r="L127" s="160"/>
      <c r="M127" s="161"/>
      <c r="N127" s="159"/>
      <c r="O127" s="157"/>
    </row>
    <row r="128" spans="1:15" s="155" customFormat="1" ht="14.25" x14ac:dyDescent="0.25">
      <c r="A128" s="154"/>
      <c r="D128" s="156"/>
      <c r="E128" s="156"/>
      <c r="F128" s="156"/>
      <c r="G128" s="177"/>
      <c r="H128" s="176"/>
      <c r="I128" s="157"/>
      <c r="J128" s="158"/>
      <c r="K128" s="159"/>
      <c r="L128" s="160"/>
      <c r="M128" s="161"/>
      <c r="N128" s="159"/>
      <c r="O128" s="157"/>
    </row>
    <row r="129" spans="1:15" s="155" customFormat="1" ht="14.25" x14ac:dyDescent="0.25">
      <c r="A129" s="154"/>
      <c r="D129" s="156"/>
      <c r="E129" s="156"/>
      <c r="F129" s="156"/>
      <c r="G129" s="177"/>
      <c r="H129" s="176"/>
      <c r="I129" s="157"/>
      <c r="J129" s="158"/>
      <c r="K129" s="159"/>
      <c r="L129" s="160"/>
      <c r="M129" s="161"/>
      <c r="N129" s="159"/>
      <c r="O129" s="157"/>
    </row>
    <row r="130" spans="1:15" s="155" customFormat="1" ht="14.25" x14ac:dyDescent="0.25">
      <c r="A130" s="154"/>
      <c r="D130" s="156"/>
      <c r="E130" s="156"/>
      <c r="F130" s="156"/>
      <c r="G130" s="177"/>
      <c r="H130" s="176"/>
      <c r="I130" s="157"/>
      <c r="J130" s="158"/>
      <c r="K130" s="159"/>
      <c r="L130" s="160"/>
      <c r="M130" s="161"/>
      <c r="N130" s="159"/>
      <c r="O130" s="157"/>
    </row>
    <row r="131" spans="1:15" s="155" customFormat="1" ht="14.25" x14ac:dyDescent="0.25">
      <c r="A131" s="154"/>
      <c r="D131" s="156"/>
      <c r="E131" s="156"/>
      <c r="F131" s="156"/>
      <c r="G131" s="177"/>
      <c r="H131" s="176"/>
      <c r="I131" s="157"/>
      <c r="J131" s="158"/>
      <c r="K131" s="159"/>
      <c r="L131" s="160"/>
      <c r="M131" s="161"/>
      <c r="N131" s="159"/>
      <c r="O131" s="157"/>
    </row>
    <row r="132" spans="1:15" s="155" customFormat="1" ht="14.25" x14ac:dyDescent="0.25">
      <c r="A132" s="154"/>
      <c r="D132" s="156"/>
      <c r="E132" s="156"/>
      <c r="F132" s="156"/>
      <c r="G132" s="177"/>
      <c r="H132" s="176"/>
      <c r="I132" s="157"/>
      <c r="J132" s="158"/>
      <c r="K132" s="159"/>
      <c r="L132" s="160"/>
      <c r="M132" s="161"/>
      <c r="N132" s="159"/>
      <c r="O132" s="157"/>
    </row>
    <row r="133" spans="1:15" s="155" customFormat="1" ht="14.25" x14ac:dyDescent="0.25">
      <c r="A133" s="154"/>
      <c r="D133" s="156"/>
      <c r="E133" s="156"/>
      <c r="F133" s="156"/>
      <c r="G133" s="177"/>
      <c r="H133" s="176"/>
      <c r="I133" s="157"/>
      <c r="J133" s="158"/>
      <c r="K133" s="159"/>
      <c r="L133" s="160"/>
      <c r="M133" s="161"/>
      <c r="N133" s="159"/>
      <c r="O133" s="157"/>
    </row>
    <row r="134" spans="1:15" s="155" customFormat="1" ht="14.25" x14ac:dyDescent="0.25">
      <c r="A134" s="154"/>
      <c r="D134" s="156"/>
      <c r="E134" s="156"/>
      <c r="F134" s="156"/>
      <c r="G134" s="177"/>
      <c r="H134" s="176"/>
      <c r="I134" s="157"/>
      <c r="J134" s="158"/>
      <c r="K134" s="159"/>
      <c r="L134" s="160"/>
      <c r="M134" s="161"/>
      <c r="N134" s="159"/>
      <c r="O134" s="157"/>
    </row>
    <row r="135" spans="1:15" ht="25.5" customHeight="1" x14ac:dyDescent="0.2">
      <c r="A135" s="44"/>
      <c r="B135" s="44"/>
      <c r="C135" s="44"/>
      <c r="D135" s="44"/>
      <c r="E135" s="44"/>
      <c r="F135" s="269" t="s">
        <v>147</v>
      </c>
      <c r="G135" s="44">
        <f>SUM(G94:G132)</f>
        <v>0</v>
      </c>
      <c r="H135" s="44">
        <f>SUM(H94:H132)</f>
        <v>0</v>
      </c>
      <c r="I135" s="56"/>
      <c r="J135" s="61"/>
      <c r="K135" s="62"/>
      <c r="L135" s="63"/>
      <c r="M135" s="64"/>
      <c r="N135" s="62"/>
      <c r="O135" s="56"/>
    </row>
    <row r="136" spans="1:15" s="155" customFormat="1" ht="14.25" x14ac:dyDescent="0.25">
      <c r="A136" s="154"/>
      <c r="D136" s="156"/>
      <c r="E136" s="156"/>
      <c r="F136" s="156"/>
      <c r="G136" s="177"/>
      <c r="H136" s="176"/>
      <c r="I136" s="157"/>
      <c r="J136" s="158"/>
      <c r="K136" s="159"/>
      <c r="L136" s="160"/>
      <c r="M136" s="161"/>
      <c r="N136" s="159"/>
      <c r="O136" s="157"/>
    </row>
    <row r="137" spans="1:15" s="155" customFormat="1" ht="14.25" x14ac:dyDescent="0.25">
      <c r="A137" s="165" t="s">
        <v>194</v>
      </c>
      <c r="B137" s="163" t="s">
        <v>195</v>
      </c>
      <c r="D137" s="156"/>
      <c r="E137" s="156"/>
      <c r="F137" s="156"/>
      <c r="G137" s="177"/>
      <c r="H137" s="176"/>
      <c r="I137" s="157"/>
      <c r="J137" s="158"/>
      <c r="K137" s="159"/>
      <c r="L137" s="160"/>
      <c r="M137" s="161"/>
      <c r="N137" s="159"/>
      <c r="O137" s="157"/>
    </row>
    <row r="138" spans="1:15" s="155" customFormat="1" ht="14.25" x14ac:dyDescent="0.25">
      <c r="A138" s="154"/>
      <c r="D138" s="156"/>
      <c r="E138" s="156"/>
      <c r="F138" s="156"/>
      <c r="G138" s="177"/>
      <c r="H138" s="176"/>
      <c r="I138" s="157"/>
      <c r="J138" s="158"/>
      <c r="K138" s="159"/>
      <c r="L138" s="160"/>
      <c r="M138" s="161"/>
      <c r="N138" s="159"/>
      <c r="O138" s="157"/>
    </row>
    <row r="139" spans="1:15" s="155" customFormat="1" ht="14.25" x14ac:dyDescent="0.25">
      <c r="A139" s="154" t="s">
        <v>196</v>
      </c>
      <c r="B139" s="155" t="s">
        <v>165</v>
      </c>
      <c r="D139" s="156"/>
      <c r="E139" s="156"/>
      <c r="F139" s="156"/>
      <c r="G139" s="177"/>
      <c r="H139" s="176"/>
      <c r="I139" s="157"/>
      <c r="J139" s="158"/>
      <c r="K139" s="159"/>
      <c r="L139" s="160"/>
      <c r="M139" s="161"/>
      <c r="N139" s="159"/>
      <c r="O139" s="157"/>
    </row>
    <row r="140" spans="1:15" s="155" customFormat="1" ht="14.25" x14ac:dyDescent="0.25">
      <c r="A140" s="154"/>
      <c r="B140" s="155">
        <v>1</v>
      </c>
      <c r="C140" s="155" t="s">
        <v>197</v>
      </c>
      <c r="D140" s="156"/>
      <c r="E140" s="156"/>
      <c r="F140" s="156"/>
      <c r="G140" s="177">
        <f t="shared" ref="G140:G146" si="20">SUM(J140:L140)</f>
        <v>0</v>
      </c>
      <c r="H140" s="176">
        <f t="shared" ref="H140:H146" si="21">N140</f>
        <v>0</v>
      </c>
      <c r="I140" s="157"/>
      <c r="J140" s="158"/>
      <c r="K140" s="159"/>
      <c r="L140" s="160"/>
      <c r="M140" s="161"/>
      <c r="N140" s="159"/>
      <c r="O140" s="157"/>
    </row>
    <row r="141" spans="1:15" s="155" customFormat="1" ht="14.25" x14ac:dyDescent="0.25">
      <c r="A141" s="154"/>
      <c r="B141" s="155">
        <v>2</v>
      </c>
      <c r="C141" s="155" t="s">
        <v>198</v>
      </c>
      <c r="D141" s="156"/>
      <c r="E141" s="156"/>
      <c r="F141" s="156"/>
      <c r="G141" s="177">
        <f t="shared" si="20"/>
        <v>0</v>
      </c>
      <c r="H141" s="176">
        <f t="shared" si="21"/>
        <v>0</v>
      </c>
      <c r="I141" s="157"/>
      <c r="J141" s="158"/>
      <c r="K141" s="159"/>
      <c r="L141" s="160"/>
      <c r="M141" s="161"/>
      <c r="N141" s="159"/>
      <c r="O141" s="157"/>
    </row>
    <row r="142" spans="1:15" s="155" customFormat="1" ht="14.25" x14ac:dyDescent="0.25">
      <c r="A142" s="154"/>
      <c r="B142" s="155">
        <v>3</v>
      </c>
      <c r="C142" s="155" t="s">
        <v>199</v>
      </c>
      <c r="D142" s="156"/>
      <c r="E142" s="156"/>
      <c r="F142" s="156"/>
      <c r="G142" s="177">
        <f t="shared" si="20"/>
        <v>0</v>
      </c>
      <c r="H142" s="176">
        <f t="shared" si="21"/>
        <v>0</v>
      </c>
      <c r="I142" s="157"/>
      <c r="J142" s="158"/>
      <c r="K142" s="159"/>
      <c r="L142" s="160"/>
      <c r="M142" s="161"/>
      <c r="N142" s="159"/>
      <c r="O142" s="157"/>
    </row>
    <row r="143" spans="1:15" s="155" customFormat="1" ht="14.25" x14ac:dyDescent="0.25">
      <c r="A143" s="154"/>
      <c r="B143" s="155">
        <v>4</v>
      </c>
      <c r="C143" s="155" t="s">
        <v>200</v>
      </c>
      <c r="D143" s="156"/>
      <c r="E143" s="156"/>
      <c r="F143" s="156"/>
      <c r="G143" s="177">
        <f t="shared" si="20"/>
        <v>0</v>
      </c>
      <c r="H143" s="176">
        <f t="shared" si="21"/>
        <v>0</v>
      </c>
      <c r="I143" s="157"/>
      <c r="J143" s="158"/>
      <c r="K143" s="159"/>
      <c r="L143" s="160"/>
      <c r="M143" s="161"/>
      <c r="N143" s="159"/>
      <c r="O143" s="157"/>
    </row>
    <row r="144" spans="1:15" s="155" customFormat="1" ht="14.25" x14ac:dyDescent="0.25">
      <c r="A144" s="154"/>
      <c r="B144" s="155">
        <v>5</v>
      </c>
      <c r="C144" s="155" t="s">
        <v>201</v>
      </c>
      <c r="D144" s="156"/>
      <c r="E144" s="156"/>
      <c r="F144" s="156"/>
      <c r="G144" s="177">
        <f t="shared" si="20"/>
        <v>0</v>
      </c>
      <c r="H144" s="176">
        <f t="shared" si="21"/>
        <v>0</v>
      </c>
      <c r="I144" s="157"/>
      <c r="J144" s="158"/>
      <c r="K144" s="159"/>
      <c r="L144" s="160"/>
      <c r="M144" s="161"/>
      <c r="N144" s="159"/>
      <c r="O144" s="157"/>
    </row>
    <row r="145" spans="1:15" s="155" customFormat="1" ht="14.25" x14ac:dyDescent="0.25">
      <c r="A145" s="154"/>
      <c r="B145" s="155">
        <v>6</v>
      </c>
      <c r="C145" s="155" t="s">
        <v>202</v>
      </c>
      <c r="D145" s="156"/>
      <c r="E145" s="156"/>
      <c r="F145" s="156"/>
      <c r="G145" s="177">
        <f t="shared" si="20"/>
        <v>0</v>
      </c>
      <c r="H145" s="176">
        <f t="shared" si="21"/>
        <v>0</v>
      </c>
      <c r="I145" s="157"/>
      <c r="J145" s="158"/>
      <c r="K145" s="159"/>
      <c r="L145" s="160"/>
      <c r="M145" s="161"/>
      <c r="N145" s="159"/>
      <c r="O145" s="157"/>
    </row>
    <row r="146" spans="1:15" s="155" customFormat="1" ht="14.25" x14ac:dyDescent="0.25">
      <c r="A146" s="154"/>
      <c r="B146" s="155">
        <v>7</v>
      </c>
      <c r="C146" s="155" t="s">
        <v>203</v>
      </c>
      <c r="D146" s="156"/>
      <c r="E146" s="156"/>
      <c r="F146" s="156"/>
      <c r="G146" s="177">
        <f t="shared" si="20"/>
        <v>0</v>
      </c>
      <c r="H146" s="176">
        <f t="shared" si="21"/>
        <v>0</v>
      </c>
      <c r="I146" s="157"/>
      <c r="J146" s="158"/>
      <c r="K146" s="159"/>
      <c r="L146" s="160"/>
      <c r="M146" s="161"/>
      <c r="N146" s="159"/>
      <c r="O146" s="157"/>
    </row>
    <row r="147" spans="1:15" s="155" customFormat="1" ht="14.25" x14ac:dyDescent="0.25">
      <c r="A147" s="154"/>
      <c r="D147" s="156"/>
      <c r="E147" s="156"/>
      <c r="F147" s="156"/>
      <c r="G147" s="177"/>
      <c r="H147" s="176"/>
      <c r="I147" s="157"/>
      <c r="J147" s="158"/>
      <c r="K147" s="159"/>
      <c r="L147" s="160"/>
      <c r="M147" s="161"/>
      <c r="N147" s="159"/>
      <c r="O147" s="157"/>
    </row>
    <row r="148" spans="1:15" s="155" customFormat="1" ht="14.25" x14ac:dyDescent="0.25">
      <c r="A148" s="165" t="s">
        <v>204</v>
      </c>
      <c r="B148" s="163" t="s">
        <v>205</v>
      </c>
      <c r="D148" s="156"/>
      <c r="E148" s="156"/>
      <c r="F148" s="156"/>
      <c r="G148" s="177"/>
      <c r="H148" s="176"/>
      <c r="I148" s="157"/>
      <c r="J148" s="158"/>
      <c r="K148" s="159"/>
      <c r="L148" s="160"/>
      <c r="M148" s="161"/>
      <c r="N148" s="159"/>
      <c r="O148" s="157"/>
    </row>
    <row r="149" spans="1:15" s="155" customFormat="1" ht="14.25" x14ac:dyDescent="0.25">
      <c r="A149" s="154"/>
      <c r="D149" s="156"/>
      <c r="E149" s="156"/>
      <c r="F149" s="156"/>
      <c r="G149" s="177"/>
      <c r="H149" s="176"/>
      <c r="I149" s="157"/>
      <c r="J149" s="158"/>
      <c r="K149" s="159"/>
      <c r="L149" s="160"/>
      <c r="M149" s="161"/>
      <c r="N149" s="159"/>
      <c r="O149" s="157"/>
    </row>
    <row r="150" spans="1:15" s="155" customFormat="1" ht="14.25" x14ac:dyDescent="0.25">
      <c r="A150" s="154" t="s">
        <v>206</v>
      </c>
      <c r="B150" s="155" t="s">
        <v>165</v>
      </c>
      <c r="D150" s="156"/>
      <c r="E150" s="156"/>
      <c r="F150" s="156"/>
      <c r="G150" s="177"/>
      <c r="H150" s="176"/>
      <c r="I150" s="157"/>
      <c r="J150" s="158"/>
      <c r="K150" s="159"/>
      <c r="L150" s="160"/>
      <c r="M150" s="161"/>
      <c r="N150" s="159"/>
      <c r="O150" s="157"/>
    </row>
    <row r="151" spans="1:15" s="155" customFormat="1" ht="14.25" x14ac:dyDescent="0.25">
      <c r="A151" s="154"/>
      <c r="B151" s="155">
        <v>1</v>
      </c>
      <c r="C151" s="155" t="s">
        <v>207</v>
      </c>
      <c r="D151" s="156"/>
      <c r="E151" s="156"/>
      <c r="F151" s="156"/>
      <c r="G151" s="177">
        <f t="shared" ref="G151:G152" si="22">SUM(J151:L151)</f>
        <v>0</v>
      </c>
      <c r="H151" s="176">
        <f t="shared" ref="H151:H152" si="23">N151</f>
        <v>0</v>
      </c>
      <c r="I151" s="157"/>
      <c r="J151" s="158"/>
      <c r="K151" s="159"/>
      <c r="L151" s="160"/>
      <c r="M151" s="161"/>
      <c r="N151" s="159"/>
      <c r="O151" s="157"/>
    </row>
    <row r="152" spans="1:15" s="155" customFormat="1" ht="14.25" x14ac:dyDescent="0.25">
      <c r="A152" s="154"/>
      <c r="B152" s="155">
        <v>2</v>
      </c>
      <c r="C152" s="155" t="s">
        <v>205</v>
      </c>
      <c r="D152" s="156"/>
      <c r="E152" s="156"/>
      <c r="F152" s="156"/>
      <c r="G152" s="177">
        <f t="shared" si="22"/>
        <v>0</v>
      </c>
      <c r="H152" s="176">
        <f t="shared" si="23"/>
        <v>0</v>
      </c>
      <c r="I152" s="157"/>
      <c r="J152" s="158"/>
      <c r="K152" s="159"/>
      <c r="L152" s="160"/>
      <c r="M152" s="161"/>
      <c r="N152" s="159"/>
      <c r="O152" s="157"/>
    </row>
    <row r="153" spans="1:15" s="155" customFormat="1" ht="14.25" x14ac:dyDescent="0.25">
      <c r="A153" s="154"/>
      <c r="D153" s="156"/>
      <c r="E153" s="156"/>
      <c r="F153" s="156"/>
      <c r="G153" s="177"/>
      <c r="H153" s="176"/>
      <c r="I153" s="157"/>
      <c r="J153" s="158"/>
      <c r="K153" s="159"/>
      <c r="L153" s="160"/>
      <c r="M153" s="161"/>
      <c r="N153" s="159"/>
      <c r="O153" s="157"/>
    </row>
    <row r="154" spans="1:15" s="155" customFormat="1" ht="14.25" x14ac:dyDescent="0.25">
      <c r="A154" s="165" t="s">
        <v>208</v>
      </c>
      <c r="B154" s="163" t="s">
        <v>131</v>
      </c>
      <c r="D154" s="156"/>
      <c r="E154" s="156"/>
      <c r="F154" s="156"/>
      <c r="G154" s="177"/>
      <c r="H154" s="176"/>
      <c r="I154" s="157"/>
      <c r="J154" s="158"/>
      <c r="K154" s="159"/>
      <c r="L154" s="160"/>
      <c r="M154" s="161"/>
      <c r="N154" s="159"/>
      <c r="O154" s="157"/>
    </row>
    <row r="155" spans="1:15" s="155" customFormat="1" ht="14.25" x14ac:dyDescent="0.25">
      <c r="A155" s="154"/>
      <c r="D155" s="156"/>
      <c r="E155" s="156"/>
      <c r="F155" s="156"/>
      <c r="G155" s="177"/>
      <c r="H155" s="176"/>
      <c r="I155" s="157"/>
      <c r="J155" s="158"/>
      <c r="K155" s="159"/>
      <c r="L155" s="160"/>
      <c r="M155" s="161"/>
      <c r="N155" s="159"/>
      <c r="O155" s="157"/>
    </row>
    <row r="156" spans="1:15" s="155" customFormat="1" ht="14.25" x14ac:dyDescent="0.25">
      <c r="A156" s="154" t="s">
        <v>209</v>
      </c>
      <c r="B156" s="155" t="s">
        <v>131</v>
      </c>
      <c r="D156" s="156"/>
      <c r="E156" s="156"/>
      <c r="F156" s="156"/>
      <c r="G156" s="177"/>
      <c r="H156" s="176"/>
      <c r="I156" s="157"/>
      <c r="J156" s="158"/>
      <c r="K156" s="159"/>
      <c r="L156" s="160"/>
      <c r="M156" s="161"/>
      <c r="N156" s="159"/>
      <c r="O156" s="157"/>
    </row>
    <row r="157" spans="1:15" s="155" customFormat="1" ht="14.25" x14ac:dyDescent="0.25">
      <c r="A157" s="154"/>
      <c r="B157" s="155">
        <v>1</v>
      </c>
      <c r="C157" s="155" t="s">
        <v>210</v>
      </c>
      <c r="D157" s="156"/>
      <c r="E157" s="156"/>
      <c r="F157" s="156"/>
      <c r="G157" s="177">
        <f t="shared" ref="G157:G158" si="24">SUM(J157:L157)</f>
        <v>0</v>
      </c>
      <c r="H157" s="176">
        <f t="shared" ref="H157:H158" si="25">N157</f>
        <v>0</v>
      </c>
      <c r="I157" s="157"/>
      <c r="J157" s="158"/>
      <c r="K157" s="159"/>
      <c r="L157" s="160"/>
      <c r="M157" s="161"/>
      <c r="N157" s="159"/>
      <c r="O157" s="157"/>
    </row>
    <row r="158" spans="1:15" s="155" customFormat="1" ht="14.25" x14ac:dyDescent="0.25">
      <c r="A158" s="154"/>
      <c r="B158" s="155">
        <v>2</v>
      </c>
      <c r="C158" s="155" t="s">
        <v>211</v>
      </c>
      <c r="D158" s="156"/>
      <c r="E158" s="156"/>
      <c r="F158" s="156"/>
      <c r="G158" s="177">
        <f t="shared" si="24"/>
        <v>0</v>
      </c>
      <c r="H158" s="176">
        <f t="shared" si="25"/>
        <v>0</v>
      </c>
      <c r="I158" s="157"/>
      <c r="J158" s="158"/>
      <c r="K158" s="159"/>
      <c r="L158" s="160"/>
      <c r="M158" s="161"/>
      <c r="N158" s="159"/>
      <c r="O158" s="157"/>
    </row>
    <row r="159" spans="1:15" s="155" customFormat="1" ht="14.25" x14ac:dyDescent="0.25">
      <c r="A159" s="154"/>
      <c r="D159" s="156"/>
      <c r="E159" s="156"/>
      <c r="F159" s="156"/>
      <c r="G159" s="177"/>
      <c r="H159" s="176"/>
      <c r="I159" s="157"/>
      <c r="J159" s="158"/>
      <c r="K159" s="159"/>
      <c r="L159" s="160"/>
      <c r="M159" s="161"/>
      <c r="N159" s="159"/>
      <c r="O159" s="157"/>
    </row>
    <row r="160" spans="1:15" s="155" customFormat="1" ht="14.25" x14ac:dyDescent="0.25">
      <c r="A160" s="165" t="s">
        <v>212</v>
      </c>
      <c r="B160" s="163" t="s">
        <v>213</v>
      </c>
      <c r="D160" s="156"/>
      <c r="E160" s="156"/>
      <c r="F160" s="156"/>
      <c r="G160" s="177"/>
      <c r="H160" s="176"/>
      <c r="I160" s="157"/>
      <c r="J160" s="158"/>
      <c r="K160" s="159"/>
      <c r="L160" s="160"/>
      <c r="M160" s="161"/>
      <c r="N160" s="159"/>
      <c r="O160" s="157"/>
    </row>
    <row r="161" spans="1:15" s="155" customFormat="1" ht="14.25" x14ac:dyDescent="0.25">
      <c r="A161" s="154"/>
      <c r="D161" s="156"/>
      <c r="E161" s="156"/>
      <c r="F161" s="156"/>
      <c r="G161" s="177"/>
      <c r="H161" s="176"/>
      <c r="I161" s="157"/>
      <c r="J161" s="158"/>
      <c r="K161" s="159"/>
      <c r="L161" s="160"/>
      <c r="M161" s="161"/>
      <c r="N161" s="159"/>
      <c r="O161" s="157"/>
    </row>
    <row r="162" spans="1:15" s="155" customFormat="1" ht="14.25" x14ac:dyDescent="0.25">
      <c r="A162" s="154" t="s">
        <v>214</v>
      </c>
      <c r="B162" s="155" t="s">
        <v>215</v>
      </c>
      <c r="D162" s="156"/>
      <c r="E162" s="156"/>
      <c r="F162" s="156"/>
      <c r="G162" s="177"/>
      <c r="H162" s="176"/>
      <c r="I162" s="157"/>
      <c r="J162" s="158"/>
      <c r="K162" s="159"/>
      <c r="L162" s="160"/>
      <c r="M162" s="161"/>
      <c r="N162" s="159"/>
      <c r="O162" s="157"/>
    </row>
    <row r="163" spans="1:15" s="155" customFormat="1" ht="14.25" x14ac:dyDescent="0.25">
      <c r="A163" s="154"/>
      <c r="B163" s="155">
        <v>1</v>
      </c>
      <c r="C163" s="155" t="s">
        <v>216</v>
      </c>
      <c r="D163" s="156"/>
      <c r="E163" s="156"/>
      <c r="F163" s="156"/>
      <c r="G163" s="177">
        <f t="shared" ref="G163:G165" si="26">SUM(J163:L163)</f>
        <v>0</v>
      </c>
      <c r="H163" s="176">
        <f t="shared" ref="H163:H165" si="27">N163</f>
        <v>0</v>
      </c>
      <c r="I163" s="157"/>
      <c r="J163" s="158"/>
      <c r="K163" s="159"/>
      <c r="L163" s="160"/>
      <c r="M163" s="161"/>
      <c r="N163" s="159"/>
      <c r="O163" s="157"/>
    </row>
    <row r="164" spans="1:15" s="155" customFormat="1" ht="14.25" x14ac:dyDescent="0.25">
      <c r="A164" s="154"/>
      <c r="B164" s="155">
        <v>2</v>
      </c>
      <c r="C164" s="155" t="s">
        <v>217</v>
      </c>
      <c r="D164" s="156"/>
      <c r="E164" s="156"/>
      <c r="F164" s="156"/>
      <c r="G164" s="177">
        <f t="shared" si="26"/>
        <v>0</v>
      </c>
      <c r="H164" s="176">
        <f t="shared" si="27"/>
        <v>0</v>
      </c>
      <c r="I164" s="157"/>
      <c r="J164" s="158"/>
      <c r="K164" s="159"/>
      <c r="L164" s="160"/>
      <c r="M164" s="161"/>
      <c r="N164" s="159"/>
      <c r="O164" s="157"/>
    </row>
    <row r="165" spans="1:15" s="155" customFormat="1" ht="14.25" x14ac:dyDescent="0.25">
      <c r="A165" s="154"/>
      <c r="B165" s="155">
        <v>3</v>
      </c>
      <c r="C165" s="155" t="s">
        <v>218</v>
      </c>
      <c r="D165" s="156"/>
      <c r="E165" s="156"/>
      <c r="F165" s="156"/>
      <c r="G165" s="177">
        <f t="shared" si="26"/>
        <v>0</v>
      </c>
      <c r="H165" s="176">
        <f t="shared" si="27"/>
        <v>0</v>
      </c>
      <c r="I165" s="157"/>
      <c r="J165" s="158"/>
      <c r="K165" s="159"/>
      <c r="L165" s="160"/>
      <c r="M165" s="161"/>
      <c r="N165" s="159"/>
      <c r="O165" s="157"/>
    </row>
    <row r="166" spans="1:15" s="155" customFormat="1" ht="14.25" x14ac:dyDescent="0.25">
      <c r="A166" s="154"/>
      <c r="D166" s="156"/>
      <c r="E166" s="156"/>
      <c r="F166" s="156"/>
      <c r="G166" s="177"/>
      <c r="H166" s="176"/>
      <c r="I166" s="157"/>
      <c r="J166" s="158"/>
      <c r="K166" s="159"/>
      <c r="L166" s="160"/>
      <c r="M166" s="161"/>
      <c r="N166" s="159"/>
      <c r="O166" s="157"/>
    </row>
    <row r="167" spans="1:15" s="155" customFormat="1" ht="14.25" x14ac:dyDescent="0.25">
      <c r="A167" s="165" t="s">
        <v>219</v>
      </c>
      <c r="B167" s="163" t="s">
        <v>220</v>
      </c>
      <c r="D167" s="156"/>
      <c r="E167" s="156"/>
      <c r="F167" s="156"/>
      <c r="G167" s="177"/>
      <c r="H167" s="176"/>
      <c r="I167" s="157"/>
      <c r="J167" s="158"/>
      <c r="K167" s="159"/>
      <c r="L167" s="160"/>
      <c r="M167" s="161"/>
      <c r="N167" s="159"/>
      <c r="O167" s="157"/>
    </row>
    <row r="168" spans="1:15" s="155" customFormat="1" ht="14.25" x14ac:dyDescent="0.25">
      <c r="A168" s="154"/>
      <c r="D168" s="156"/>
      <c r="E168" s="156"/>
      <c r="F168" s="156"/>
      <c r="G168" s="177"/>
      <c r="H168" s="176"/>
      <c r="I168" s="157"/>
      <c r="J168" s="158"/>
      <c r="K168" s="159"/>
      <c r="L168" s="160"/>
      <c r="M168" s="161"/>
      <c r="N168" s="159"/>
      <c r="O168" s="157"/>
    </row>
    <row r="169" spans="1:15" s="155" customFormat="1" ht="14.25" x14ac:dyDescent="0.25">
      <c r="A169" s="154" t="s">
        <v>221</v>
      </c>
      <c r="B169" s="155" t="s">
        <v>215</v>
      </c>
      <c r="D169" s="156"/>
      <c r="E169" s="156"/>
      <c r="F169" s="156"/>
      <c r="G169" s="177"/>
      <c r="H169" s="176"/>
      <c r="I169" s="157"/>
      <c r="J169" s="158"/>
      <c r="K169" s="159"/>
      <c r="L169" s="160"/>
      <c r="M169" s="161"/>
      <c r="N169" s="159"/>
      <c r="O169" s="157"/>
    </row>
    <row r="170" spans="1:15" s="155" customFormat="1" ht="14.25" x14ac:dyDescent="0.25">
      <c r="A170" s="154"/>
      <c r="B170" s="155">
        <v>1</v>
      </c>
      <c r="C170" s="155" t="s">
        <v>222</v>
      </c>
      <c r="D170" s="156"/>
      <c r="E170" s="156"/>
      <c r="F170" s="156"/>
      <c r="G170" s="177">
        <f t="shared" ref="G170:G172" si="28">SUM(J170:L170)</f>
        <v>0</v>
      </c>
      <c r="H170" s="176">
        <f t="shared" ref="H170:H172" si="29">N170</f>
        <v>0</v>
      </c>
      <c r="I170" s="157"/>
      <c r="J170" s="158"/>
      <c r="K170" s="159"/>
      <c r="L170" s="160"/>
      <c r="M170" s="161"/>
      <c r="N170" s="159"/>
      <c r="O170" s="157"/>
    </row>
    <row r="171" spans="1:15" s="155" customFormat="1" ht="14.25" x14ac:dyDescent="0.25">
      <c r="A171" s="154"/>
      <c r="B171" s="155">
        <v>2</v>
      </c>
      <c r="C171" s="155" t="s">
        <v>223</v>
      </c>
      <c r="D171" s="156"/>
      <c r="E171" s="156"/>
      <c r="F171" s="156"/>
      <c r="G171" s="177">
        <f t="shared" si="28"/>
        <v>0</v>
      </c>
      <c r="H171" s="176">
        <f t="shared" si="29"/>
        <v>0</v>
      </c>
      <c r="I171" s="157"/>
      <c r="J171" s="158"/>
      <c r="K171" s="159"/>
      <c r="L171" s="160"/>
      <c r="M171" s="161"/>
      <c r="N171" s="159"/>
      <c r="O171" s="157"/>
    </row>
    <row r="172" spans="1:15" s="155" customFormat="1" ht="14.25" x14ac:dyDescent="0.25">
      <c r="A172" s="154"/>
      <c r="B172" s="155">
        <v>3</v>
      </c>
      <c r="C172" s="155" t="s">
        <v>224</v>
      </c>
      <c r="D172" s="156"/>
      <c r="E172" s="156"/>
      <c r="F172" s="156"/>
      <c r="G172" s="177">
        <f t="shared" si="28"/>
        <v>0</v>
      </c>
      <c r="H172" s="176">
        <f t="shared" si="29"/>
        <v>0</v>
      </c>
      <c r="I172" s="157"/>
      <c r="J172" s="158"/>
      <c r="K172" s="159"/>
      <c r="L172" s="160"/>
      <c r="M172" s="161"/>
      <c r="N172" s="159"/>
      <c r="O172" s="157"/>
    </row>
    <row r="173" spans="1:15" s="155" customFormat="1" ht="14.25" x14ac:dyDescent="0.25">
      <c r="A173" s="154"/>
      <c r="D173" s="156"/>
      <c r="E173" s="156"/>
      <c r="F173" s="156"/>
      <c r="G173" s="177"/>
      <c r="H173" s="176"/>
      <c r="I173" s="157"/>
      <c r="J173" s="158"/>
      <c r="K173" s="159"/>
      <c r="L173" s="160"/>
      <c r="M173" s="161"/>
      <c r="N173" s="159"/>
      <c r="O173" s="157"/>
    </row>
    <row r="174" spans="1:15" s="155" customFormat="1" ht="14.25" x14ac:dyDescent="0.25">
      <c r="A174" s="154"/>
      <c r="D174" s="156"/>
      <c r="E174" s="156"/>
      <c r="F174" s="156"/>
      <c r="G174" s="177"/>
      <c r="H174" s="176"/>
      <c r="I174" s="157"/>
      <c r="J174" s="158"/>
      <c r="K174" s="159"/>
      <c r="L174" s="160"/>
      <c r="M174" s="161"/>
      <c r="N174" s="159"/>
      <c r="O174" s="157"/>
    </row>
    <row r="175" spans="1:15" s="155" customFormat="1" ht="14.25" x14ac:dyDescent="0.25">
      <c r="A175" s="154"/>
      <c r="D175" s="156"/>
      <c r="E175" s="156"/>
      <c r="F175" s="156"/>
      <c r="G175" s="177"/>
      <c r="H175" s="176"/>
      <c r="I175" s="157"/>
      <c r="J175" s="158"/>
      <c r="K175" s="159"/>
      <c r="L175" s="160"/>
      <c r="M175" s="161"/>
      <c r="N175" s="159"/>
      <c r="O175" s="157"/>
    </row>
    <row r="176" spans="1:15" s="155" customFormat="1" ht="14.25" x14ac:dyDescent="0.25">
      <c r="A176" s="154"/>
      <c r="D176" s="156"/>
      <c r="E176" s="156"/>
      <c r="F176" s="156"/>
      <c r="G176" s="177"/>
      <c r="H176" s="176"/>
      <c r="I176" s="157"/>
      <c r="J176" s="158"/>
      <c r="K176" s="159"/>
      <c r="L176" s="160"/>
      <c r="M176" s="161"/>
      <c r="N176" s="159"/>
      <c r="O176" s="157"/>
    </row>
    <row r="177" spans="1:15" s="155" customFormat="1" ht="14.25" x14ac:dyDescent="0.25">
      <c r="A177" s="154"/>
      <c r="D177" s="156"/>
      <c r="E177" s="156"/>
      <c r="F177" s="156"/>
      <c r="G177" s="177"/>
      <c r="H177" s="176"/>
      <c r="I177" s="157"/>
      <c r="J177" s="158"/>
      <c r="K177" s="159"/>
      <c r="L177" s="160"/>
      <c r="M177" s="161"/>
      <c r="N177" s="159"/>
      <c r="O177" s="157"/>
    </row>
    <row r="178" spans="1:15" ht="25.5" customHeight="1" x14ac:dyDescent="0.2">
      <c r="A178" s="44"/>
      <c r="B178" s="44"/>
      <c r="C178" s="44"/>
      <c r="D178" s="44"/>
      <c r="E178" s="44"/>
      <c r="F178" s="269" t="s">
        <v>147</v>
      </c>
      <c r="G178" s="44">
        <f>SUM(G137:G176)</f>
        <v>0</v>
      </c>
      <c r="H178" s="44">
        <f>SUM(H137:H176)</f>
        <v>0</v>
      </c>
      <c r="I178" s="56"/>
      <c r="J178" s="61"/>
      <c r="K178" s="62"/>
      <c r="L178" s="63"/>
      <c r="M178" s="64"/>
      <c r="N178" s="62"/>
      <c r="O178" s="56"/>
    </row>
    <row r="179" spans="1:15" s="155" customFormat="1" ht="14.25" x14ac:dyDescent="0.25">
      <c r="A179" s="165"/>
      <c r="B179" s="163"/>
      <c r="D179" s="156"/>
      <c r="E179" s="156"/>
      <c r="F179" s="156"/>
      <c r="G179" s="177"/>
      <c r="H179" s="176"/>
      <c r="I179" s="157"/>
      <c r="J179" s="158"/>
      <c r="K179" s="159"/>
      <c r="L179" s="160"/>
      <c r="M179" s="161"/>
      <c r="N179" s="159"/>
      <c r="O179" s="157"/>
    </row>
    <row r="180" spans="1:15" s="155" customFormat="1" ht="14.25" x14ac:dyDescent="0.25">
      <c r="A180" s="165" t="s">
        <v>225</v>
      </c>
      <c r="B180" s="163" t="s">
        <v>226</v>
      </c>
      <c r="D180" s="156"/>
      <c r="E180" s="156"/>
      <c r="F180" s="156"/>
      <c r="G180" s="177"/>
      <c r="H180" s="176"/>
      <c r="I180" s="157"/>
      <c r="J180" s="158"/>
      <c r="K180" s="159"/>
      <c r="L180" s="160"/>
      <c r="M180" s="161"/>
      <c r="N180" s="159"/>
      <c r="O180" s="157"/>
    </row>
    <row r="181" spans="1:15" s="155" customFormat="1" ht="14.25" x14ac:dyDescent="0.25">
      <c r="A181" s="154"/>
      <c r="D181" s="156"/>
      <c r="E181" s="156"/>
      <c r="F181" s="156"/>
      <c r="G181" s="177"/>
      <c r="H181" s="176"/>
      <c r="I181" s="157"/>
      <c r="J181" s="158"/>
      <c r="K181" s="159"/>
      <c r="L181" s="160"/>
      <c r="M181" s="161"/>
      <c r="N181" s="159"/>
      <c r="O181" s="157"/>
    </row>
    <row r="182" spans="1:15" s="155" customFormat="1" ht="14.25" x14ac:dyDescent="0.25">
      <c r="A182" s="154" t="s">
        <v>227</v>
      </c>
      <c r="B182" s="155" t="s">
        <v>228</v>
      </c>
      <c r="D182" s="156"/>
      <c r="E182" s="156"/>
      <c r="F182" s="156"/>
      <c r="G182" s="177"/>
      <c r="H182" s="176"/>
      <c r="I182" s="157"/>
      <c r="J182" s="158"/>
      <c r="K182" s="159"/>
      <c r="L182" s="160"/>
      <c r="M182" s="161"/>
      <c r="N182" s="159"/>
      <c r="O182" s="157"/>
    </row>
    <row r="183" spans="1:15" s="155" customFormat="1" ht="14.25" x14ac:dyDescent="0.25">
      <c r="A183" s="154"/>
      <c r="B183" s="155">
        <v>1</v>
      </c>
      <c r="C183" s="155" t="s">
        <v>229</v>
      </c>
      <c r="D183" s="156"/>
      <c r="E183" s="156"/>
      <c r="F183" s="156"/>
      <c r="G183" s="177">
        <f t="shared" ref="G183" si="30">SUM(J183:L183)</f>
        <v>0</v>
      </c>
      <c r="H183" s="176">
        <f t="shared" ref="H183" si="31">N183</f>
        <v>0</v>
      </c>
      <c r="I183" s="157"/>
      <c r="J183" s="158"/>
      <c r="K183" s="159"/>
      <c r="L183" s="160"/>
      <c r="M183" s="161"/>
      <c r="N183" s="159"/>
      <c r="O183" s="157"/>
    </row>
    <row r="184" spans="1:15" s="155" customFormat="1" ht="14.25" x14ac:dyDescent="0.25">
      <c r="A184" s="154"/>
      <c r="B184" s="155">
        <v>2</v>
      </c>
      <c r="C184" s="155" t="s">
        <v>230</v>
      </c>
      <c r="D184" s="156"/>
      <c r="E184" s="156"/>
      <c r="F184" s="156"/>
      <c r="G184" s="177"/>
      <c r="H184" s="176"/>
      <c r="I184" s="157"/>
      <c r="J184" s="158"/>
      <c r="K184" s="159"/>
      <c r="L184" s="160"/>
      <c r="M184" s="161"/>
      <c r="N184" s="159"/>
      <c r="O184" s="157"/>
    </row>
    <row r="185" spans="1:15" s="155" customFormat="1" ht="14.25" x14ac:dyDescent="0.25">
      <c r="A185" s="154"/>
      <c r="C185" s="155" t="s">
        <v>231</v>
      </c>
      <c r="D185" s="156"/>
      <c r="E185" s="156"/>
      <c r="F185" s="156"/>
      <c r="G185" s="177">
        <f t="shared" ref="G185" si="32">SUM(J185:L185)</f>
        <v>0</v>
      </c>
      <c r="H185" s="176">
        <f t="shared" ref="H185" si="33">N185</f>
        <v>0</v>
      </c>
      <c r="I185" s="157"/>
      <c r="J185" s="158"/>
      <c r="K185" s="159"/>
      <c r="L185" s="160"/>
      <c r="M185" s="161"/>
      <c r="N185" s="159"/>
      <c r="O185" s="157"/>
    </row>
    <row r="186" spans="1:15" s="155" customFormat="1" ht="14.25" x14ac:dyDescent="0.25">
      <c r="A186" s="154"/>
      <c r="D186" s="156"/>
      <c r="E186" s="156"/>
      <c r="F186" s="156"/>
      <c r="G186" s="177"/>
      <c r="H186" s="176"/>
      <c r="I186" s="157"/>
      <c r="J186" s="158"/>
      <c r="K186" s="159"/>
      <c r="L186" s="160"/>
      <c r="M186" s="161"/>
      <c r="N186" s="159"/>
      <c r="O186" s="157"/>
    </row>
    <row r="187" spans="1:15" s="155" customFormat="1" ht="14.25" x14ac:dyDescent="0.25">
      <c r="A187" s="165" t="s">
        <v>232</v>
      </c>
      <c r="B187" s="163" t="s">
        <v>233</v>
      </c>
      <c r="D187" s="156"/>
      <c r="E187" s="156"/>
      <c r="F187" s="156"/>
      <c r="G187" s="177"/>
      <c r="H187" s="176"/>
      <c r="I187" s="157"/>
      <c r="J187" s="158"/>
      <c r="K187" s="159"/>
      <c r="L187" s="160"/>
      <c r="M187" s="161"/>
      <c r="N187" s="159"/>
      <c r="O187" s="157"/>
    </row>
    <row r="188" spans="1:15" s="155" customFormat="1" ht="14.25" x14ac:dyDescent="0.25">
      <c r="A188" s="154"/>
      <c r="D188" s="156"/>
      <c r="E188" s="156"/>
      <c r="F188" s="156"/>
      <c r="G188" s="177"/>
      <c r="H188" s="176"/>
      <c r="I188" s="157"/>
      <c r="J188" s="158"/>
      <c r="K188" s="159"/>
      <c r="L188" s="160"/>
      <c r="M188" s="161"/>
      <c r="N188" s="159"/>
      <c r="O188" s="157"/>
    </row>
    <row r="189" spans="1:15" s="155" customFormat="1" ht="14.25" x14ac:dyDescent="0.25">
      <c r="A189" s="154" t="s">
        <v>234</v>
      </c>
      <c r="B189" s="155" t="s">
        <v>205</v>
      </c>
      <c r="D189" s="156"/>
      <c r="E189" s="156"/>
      <c r="F189" s="156"/>
      <c r="G189" s="177"/>
      <c r="H189" s="176"/>
      <c r="I189" s="157"/>
      <c r="J189" s="158"/>
      <c r="K189" s="159"/>
      <c r="L189" s="160"/>
      <c r="M189" s="161"/>
      <c r="N189" s="159"/>
      <c r="O189" s="157"/>
    </row>
    <row r="190" spans="1:15" s="155" customFormat="1" ht="14.25" x14ac:dyDescent="0.25">
      <c r="A190" s="154"/>
      <c r="B190" s="155">
        <v>1</v>
      </c>
      <c r="C190" s="155" t="s">
        <v>235</v>
      </c>
      <c r="D190" s="156"/>
      <c r="E190" s="156"/>
      <c r="F190" s="156"/>
      <c r="G190" s="177">
        <f t="shared" ref="G190" si="34">SUM(J190:L190)</f>
        <v>0</v>
      </c>
      <c r="H190" s="176">
        <f t="shared" ref="H190" si="35">N190</f>
        <v>0</v>
      </c>
      <c r="I190" s="157"/>
      <c r="J190" s="158"/>
      <c r="K190" s="159"/>
      <c r="L190" s="160"/>
      <c r="M190" s="161"/>
      <c r="N190" s="159"/>
      <c r="O190" s="157"/>
    </row>
    <row r="191" spans="1:15" s="155" customFormat="1" ht="14.25" x14ac:dyDescent="0.25">
      <c r="A191" s="154"/>
      <c r="D191" s="156"/>
      <c r="E191" s="156"/>
      <c r="F191" s="156"/>
      <c r="G191" s="177"/>
      <c r="H191" s="176"/>
      <c r="I191" s="157"/>
      <c r="J191" s="158"/>
      <c r="K191" s="159"/>
      <c r="L191" s="160"/>
      <c r="M191" s="161"/>
      <c r="N191" s="159"/>
      <c r="O191" s="157"/>
    </row>
    <row r="192" spans="1:15" s="155" customFormat="1" ht="14.25" x14ac:dyDescent="0.25">
      <c r="A192" s="154" t="s">
        <v>236</v>
      </c>
      <c r="B192" s="155" t="s">
        <v>237</v>
      </c>
      <c r="D192" s="156"/>
      <c r="E192" s="156"/>
      <c r="F192" s="156"/>
      <c r="G192" s="177"/>
      <c r="H192" s="176"/>
      <c r="I192" s="157"/>
      <c r="J192" s="158"/>
      <c r="K192" s="159"/>
      <c r="L192" s="160"/>
      <c r="M192" s="161"/>
      <c r="N192" s="159"/>
      <c r="O192" s="157"/>
    </row>
    <row r="193" spans="1:15" s="155" customFormat="1" ht="14.25" x14ac:dyDescent="0.25">
      <c r="A193" s="154"/>
      <c r="B193" s="155">
        <v>1</v>
      </c>
      <c r="C193" s="155" t="s">
        <v>238</v>
      </c>
      <c r="D193" s="156"/>
      <c r="E193" s="156"/>
      <c r="F193" s="156"/>
      <c r="G193" s="177">
        <f t="shared" ref="G193:G196" si="36">SUM(J193:L193)</f>
        <v>0</v>
      </c>
      <c r="H193" s="176">
        <f t="shared" ref="H193:H196" si="37">N193</f>
        <v>0</v>
      </c>
      <c r="I193" s="157"/>
      <c r="J193" s="158"/>
      <c r="K193" s="159"/>
      <c r="L193" s="160"/>
      <c r="M193" s="161"/>
      <c r="N193" s="159"/>
      <c r="O193" s="157"/>
    </row>
    <row r="194" spans="1:15" s="155" customFormat="1" ht="14.25" x14ac:dyDescent="0.25">
      <c r="A194" s="154"/>
      <c r="B194" s="155">
        <v>2</v>
      </c>
      <c r="C194" s="155" t="s">
        <v>239</v>
      </c>
      <c r="D194" s="156"/>
      <c r="E194" s="156"/>
      <c r="F194" s="156"/>
      <c r="G194" s="177">
        <f t="shared" si="36"/>
        <v>0</v>
      </c>
      <c r="H194" s="176">
        <f t="shared" si="37"/>
        <v>0</v>
      </c>
      <c r="I194" s="157"/>
      <c r="J194" s="158"/>
      <c r="K194" s="159"/>
      <c r="L194" s="160"/>
      <c r="M194" s="161"/>
      <c r="N194" s="159"/>
      <c r="O194" s="157"/>
    </row>
    <row r="195" spans="1:15" s="155" customFormat="1" ht="14.25" x14ac:dyDescent="0.25">
      <c r="A195" s="154"/>
      <c r="B195" s="155">
        <v>3</v>
      </c>
      <c r="C195" s="155" t="s">
        <v>240</v>
      </c>
      <c r="D195" s="156"/>
      <c r="E195" s="156"/>
      <c r="F195" s="156"/>
      <c r="G195" s="177">
        <f t="shared" si="36"/>
        <v>0</v>
      </c>
      <c r="H195" s="176">
        <f t="shared" si="37"/>
        <v>0</v>
      </c>
      <c r="I195" s="157"/>
      <c r="J195" s="158"/>
      <c r="K195" s="159"/>
      <c r="L195" s="160"/>
      <c r="M195" s="161"/>
      <c r="N195" s="159"/>
      <c r="O195" s="157"/>
    </row>
    <row r="196" spans="1:15" s="155" customFormat="1" ht="14.25" x14ac:dyDescent="0.25">
      <c r="A196" s="154"/>
      <c r="B196" s="155">
        <v>4</v>
      </c>
      <c r="C196" s="155" t="s">
        <v>241</v>
      </c>
      <c r="D196" s="156"/>
      <c r="E196" s="156"/>
      <c r="F196" s="156"/>
      <c r="G196" s="177">
        <f t="shared" si="36"/>
        <v>0</v>
      </c>
      <c r="H196" s="176">
        <f t="shared" si="37"/>
        <v>0</v>
      </c>
      <c r="I196" s="157"/>
      <c r="J196" s="158"/>
      <c r="K196" s="159"/>
      <c r="L196" s="160"/>
      <c r="M196" s="161"/>
      <c r="N196" s="159"/>
      <c r="O196" s="157"/>
    </row>
    <row r="197" spans="1:15" s="155" customFormat="1" ht="14.25" x14ac:dyDescent="0.25">
      <c r="A197" s="154"/>
      <c r="D197" s="156"/>
      <c r="E197" s="156"/>
      <c r="F197" s="156"/>
      <c r="G197" s="177"/>
      <c r="H197" s="176"/>
      <c r="I197" s="157"/>
      <c r="J197" s="158"/>
      <c r="K197" s="159"/>
      <c r="L197" s="160"/>
      <c r="M197" s="161"/>
      <c r="N197" s="159"/>
      <c r="O197" s="157"/>
    </row>
    <row r="198" spans="1:15" s="155" customFormat="1" ht="14.25" x14ac:dyDescent="0.25">
      <c r="A198" s="165" t="s">
        <v>242</v>
      </c>
      <c r="B198" s="163" t="s">
        <v>243</v>
      </c>
      <c r="D198" s="156"/>
      <c r="E198" s="156"/>
      <c r="F198" s="156"/>
      <c r="G198" s="177"/>
      <c r="H198" s="176"/>
      <c r="I198" s="157"/>
      <c r="J198" s="158"/>
      <c r="K198" s="159"/>
      <c r="L198" s="160"/>
      <c r="M198" s="161"/>
      <c r="N198" s="159"/>
      <c r="O198" s="157"/>
    </row>
    <row r="199" spans="1:15" s="155" customFormat="1" ht="14.25" x14ac:dyDescent="0.25">
      <c r="A199" s="154"/>
      <c r="D199" s="156"/>
      <c r="E199" s="156"/>
      <c r="F199" s="156"/>
      <c r="G199" s="177"/>
      <c r="H199" s="176"/>
      <c r="I199" s="157"/>
      <c r="J199" s="158"/>
      <c r="K199" s="159"/>
      <c r="L199" s="160"/>
      <c r="M199" s="161"/>
      <c r="N199" s="159"/>
      <c r="O199" s="157"/>
    </row>
    <row r="200" spans="1:15" s="155" customFormat="1" ht="14.25" x14ac:dyDescent="0.25">
      <c r="A200" s="154" t="s">
        <v>244</v>
      </c>
      <c r="B200" s="155" t="s">
        <v>245</v>
      </c>
      <c r="D200" s="156"/>
      <c r="E200" s="156"/>
      <c r="F200" s="156"/>
      <c r="G200" s="177"/>
      <c r="H200" s="176"/>
      <c r="I200" s="157"/>
      <c r="J200" s="158"/>
      <c r="K200" s="159"/>
      <c r="L200" s="160"/>
      <c r="M200" s="161"/>
      <c r="N200" s="159"/>
      <c r="O200" s="157"/>
    </row>
    <row r="201" spans="1:15" s="155" customFormat="1" ht="14.25" x14ac:dyDescent="0.25">
      <c r="A201" s="154"/>
      <c r="B201" s="155">
        <v>1</v>
      </c>
      <c r="C201" s="155" t="s">
        <v>246</v>
      </c>
      <c r="D201" s="156"/>
      <c r="E201" s="156"/>
      <c r="F201" s="156"/>
      <c r="G201" s="177">
        <f t="shared" ref="G201:G205" si="38">SUM(J201:L201)</f>
        <v>0</v>
      </c>
      <c r="H201" s="176">
        <f t="shared" ref="H201:H205" si="39">N201</f>
        <v>0</v>
      </c>
      <c r="I201" s="157"/>
      <c r="J201" s="158"/>
      <c r="K201" s="159"/>
      <c r="L201" s="160"/>
      <c r="M201" s="161"/>
      <c r="N201" s="159"/>
      <c r="O201" s="157"/>
    </row>
    <row r="202" spans="1:15" s="155" customFormat="1" ht="14.25" x14ac:dyDescent="0.25">
      <c r="A202" s="154"/>
      <c r="B202" s="155">
        <v>2</v>
      </c>
      <c r="C202" s="155" t="s">
        <v>247</v>
      </c>
      <c r="D202" s="156"/>
      <c r="E202" s="156"/>
      <c r="F202" s="156"/>
      <c r="G202" s="177">
        <f t="shared" si="38"/>
        <v>0</v>
      </c>
      <c r="H202" s="176">
        <f t="shared" si="39"/>
        <v>0</v>
      </c>
      <c r="I202" s="157"/>
      <c r="J202" s="158"/>
      <c r="K202" s="159"/>
      <c r="L202" s="160"/>
      <c r="M202" s="161"/>
      <c r="N202" s="159"/>
      <c r="O202" s="157"/>
    </row>
    <row r="203" spans="1:15" s="155" customFormat="1" ht="14.25" x14ac:dyDescent="0.25">
      <c r="A203" s="154"/>
      <c r="B203" s="155">
        <v>3</v>
      </c>
      <c r="C203" s="155" t="s">
        <v>248</v>
      </c>
      <c r="D203" s="156"/>
      <c r="E203" s="156"/>
      <c r="F203" s="156"/>
      <c r="G203" s="177">
        <f t="shared" si="38"/>
        <v>0</v>
      </c>
      <c r="H203" s="176">
        <f t="shared" si="39"/>
        <v>0</v>
      </c>
      <c r="I203" s="157"/>
      <c r="J203" s="158"/>
      <c r="K203" s="159"/>
      <c r="L203" s="160"/>
      <c r="M203" s="161"/>
      <c r="N203" s="159"/>
      <c r="O203" s="157"/>
    </row>
    <row r="204" spans="1:15" s="155" customFormat="1" ht="14.25" x14ac:dyDescent="0.25">
      <c r="A204" s="154"/>
      <c r="B204" s="155">
        <v>4</v>
      </c>
      <c r="C204" s="155" t="s">
        <v>249</v>
      </c>
      <c r="D204" s="156"/>
      <c r="E204" s="156"/>
      <c r="F204" s="156"/>
      <c r="G204" s="177">
        <f t="shared" si="38"/>
        <v>0</v>
      </c>
      <c r="H204" s="176">
        <f t="shared" si="39"/>
        <v>0</v>
      </c>
      <c r="I204" s="157"/>
      <c r="J204" s="158"/>
      <c r="K204" s="159"/>
      <c r="L204" s="160"/>
      <c r="M204" s="161"/>
      <c r="N204" s="159"/>
      <c r="O204" s="157"/>
    </row>
    <row r="205" spans="1:15" s="155" customFormat="1" ht="14.25" x14ac:dyDescent="0.25">
      <c r="A205" s="154"/>
      <c r="B205" s="155">
        <v>5</v>
      </c>
      <c r="C205" s="155" t="s">
        <v>250</v>
      </c>
      <c r="D205" s="156"/>
      <c r="E205" s="156"/>
      <c r="F205" s="156"/>
      <c r="G205" s="177">
        <f t="shared" si="38"/>
        <v>0</v>
      </c>
      <c r="H205" s="176">
        <f t="shared" si="39"/>
        <v>0</v>
      </c>
      <c r="I205" s="157"/>
      <c r="J205" s="158"/>
      <c r="K205" s="159"/>
      <c r="L205" s="160"/>
      <c r="M205" s="161"/>
      <c r="N205" s="159"/>
      <c r="O205" s="157"/>
    </row>
    <row r="206" spans="1:15" s="155" customFormat="1" ht="14.25" x14ac:dyDescent="0.25">
      <c r="A206" s="154"/>
      <c r="D206" s="156"/>
      <c r="E206" s="156"/>
      <c r="F206" s="156"/>
      <c r="G206" s="177"/>
      <c r="H206" s="176"/>
      <c r="I206" s="157"/>
      <c r="J206" s="158"/>
      <c r="K206" s="159"/>
      <c r="L206" s="160"/>
      <c r="M206" s="161"/>
      <c r="N206" s="159"/>
      <c r="O206" s="157"/>
    </row>
    <row r="207" spans="1:15" s="155" customFormat="1" ht="14.25" x14ac:dyDescent="0.25">
      <c r="A207" s="154" t="s">
        <v>251</v>
      </c>
      <c r="B207" s="155" t="s">
        <v>252</v>
      </c>
      <c r="D207" s="156"/>
      <c r="E207" s="156"/>
      <c r="F207" s="156"/>
      <c r="G207" s="177"/>
      <c r="H207" s="176"/>
      <c r="I207" s="157"/>
      <c r="J207" s="158"/>
      <c r="K207" s="159"/>
      <c r="L207" s="160"/>
      <c r="M207" s="161"/>
      <c r="N207" s="159"/>
      <c r="O207" s="157"/>
    </row>
    <row r="208" spans="1:15" s="155" customFormat="1" ht="14.25" x14ac:dyDescent="0.25">
      <c r="A208" s="154"/>
      <c r="B208" s="155">
        <v>1</v>
      </c>
      <c r="C208" s="155" t="s">
        <v>253</v>
      </c>
      <c r="D208" s="156"/>
      <c r="E208" s="156"/>
      <c r="F208" s="156"/>
      <c r="G208" s="177">
        <f t="shared" ref="G208:G209" si="40">SUM(J208:L208)</f>
        <v>0</v>
      </c>
      <c r="H208" s="176">
        <f t="shared" ref="H208:H209" si="41">N208</f>
        <v>0</v>
      </c>
      <c r="I208" s="157"/>
      <c r="J208" s="158"/>
      <c r="K208" s="159"/>
      <c r="L208" s="160"/>
      <c r="M208" s="161"/>
      <c r="N208" s="159"/>
      <c r="O208" s="157"/>
    </row>
    <row r="209" spans="1:15" s="155" customFormat="1" ht="14.25" x14ac:dyDescent="0.25">
      <c r="A209" s="154"/>
      <c r="B209" s="155">
        <v>2</v>
      </c>
      <c r="C209" s="155" t="s">
        <v>254</v>
      </c>
      <c r="D209" s="156"/>
      <c r="E209" s="156"/>
      <c r="F209" s="156"/>
      <c r="G209" s="177">
        <f t="shared" si="40"/>
        <v>0</v>
      </c>
      <c r="H209" s="176">
        <f t="shared" si="41"/>
        <v>0</v>
      </c>
      <c r="I209" s="157"/>
      <c r="J209" s="158"/>
      <c r="K209" s="159"/>
      <c r="L209" s="160"/>
      <c r="M209" s="161"/>
      <c r="N209" s="159"/>
      <c r="O209" s="157"/>
    </row>
    <row r="210" spans="1:15" s="155" customFormat="1" ht="14.25" x14ac:dyDescent="0.25">
      <c r="A210" s="154"/>
      <c r="D210" s="156"/>
      <c r="E210" s="156"/>
      <c r="F210" s="156"/>
      <c r="G210" s="177"/>
      <c r="H210" s="176"/>
      <c r="I210" s="157"/>
      <c r="J210" s="158"/>
      <c r="K210" s="159"/>
      <c r="L210" s="160"/>
      <c r="M210" s="161"/>
      <c r="N210" s="159"/>
      <c r="O210" s="157"/>
    </row>
    <row r="211" spans="1:15" s="155" customFormat="1" ht="14.25" x14ac:dyDescent="0.25">
      <c r="A211" s="154" t="s">
        <v>255</v>
      </c>
      <c r="B211" s="155" t="s">
        <v>256</v>
      </c>
      <c r="D211" s="156"/>
      <c r="E211" s="156"/>
      <c r="F211" s="156"/>
      <c r="G211" s="177"/>
      <c r="H211" s="176"/>
      <c r="I211" s="157"/>
      <c r="J211" s="158"/>
      <c r="K211" s="159"/>
      <c r="L211" s="160"/>
      <c r="M211" s="161"/>
      <c r="N211" s="159"/>
      <c r="O211" s="157"/>
    </row>
    <row r="212" spans="1:15" s="155" customFormat="1" ht="14.25" x14ac:dyDescent="0.25">
      <c r="A212" s="154"/>
      <c r="B212" s="155">
        <v>1</v>
      </c>
      <c r="C212" s="155" t="s">
        <v>257</v>
      </c>
      <c r="D212" s="156"/>
      <c r="E212" s="156"/>
      <c r="F212" s="156"/>
      <c r="G212" s="177">
        <f t="shared" ref="G212:G213" si="42">SUM(J212:L212)</f>
        <v>0</v>
      </c>
      <c r="H212" s="176">
        <f t="shared" ref="H212:H213" si="43">N212</f>
        <v>0</v>
      </c>
      <c r="I212" s="157"/>
      <c r="J212" s="158"/>
      <c r="K212" s="159"/>
      <c r="L212" s="160"/>
      <c r="M212" s="161"/>
      <c r="N212" s="159"/>
      <c r="O212" s="157"/>
    </row>
    <row r="213" spans="1:15" s="155" customFormat="1" ht="14.25" x14ac:dyDescent="0.25">
      <c r="A213" s="154"/>
      <c r="B213" s="155">
        <v>2</v>
      </c>
      <c r="C213" s="155" t="s">
        <v>258</v>
      </c>
      <c r="D213" s="156"/>
      <c r="E213" s="156"/>
      <c r="F213" s="156"/>
      <c r="G213" s="177">
        <f t="shared" si="42"/>
        <v>0</v>
      </c>
      <c r="H213" s="176">
        <f t="shared" si="43"/>
        <v>0</v>
      </c>
      <c r="I213" s="157"/>
      <c r="J213" s="158"/>
      <c r="K213" s="159"/>
      <c r="L213" s="160"/>
      <c r="M213" s="161"/>
      <c r="N213" s="159"/>
      <c r="O213" s="157"/>
    </row>
    <row r="214" spans="1:15" s="155" customFormat="1" ht="14.25" x14ac:dyDescent="0.25">
      <c r="A214" s="154"/>
      <c r="D214" s="156"/>
      <c r="E214" s="156"/>
      <c r="F214" s="156"/>
      <c r="G214" s="177"/>
      <c r="H214" s="176"/>
      <c r="I214" s="157"/>
      <c r="J214" s="158"/>
      <c r="K214" s="159"/>
      <c r="L214" s="160"/>
      <c r="M214" s="161"/>
      <c r="N214" s="159"/>
      <c r="O214" s="157"/>
    </row>
    <row r="215" spans="1:15" s="155" customFormat="1" ht="14.25" x14ac:dyDescent="0.25">
      <c r="A215" s="154"/>
      <c r="D215" s="156"/>
      <c r="E215" s="156"/>
      <c r="F215" s="156"/>
      <c r="G215" s="177"/>
      <c r="H215" s="176"/>
      <c r="I215" s="157"/>
      <c r="J215" s="158"/>
      <c r="K215" s="159"/>
      <c r="L215" s="160"/>
      <c r="M215" s="161"/>
      <c r="N215" s="159"/>
      <c r="O215" s="157"/>
    </row>
    <row r="216" spans="1:15" s="155" customFormat="1" ht="14.25" x14ac:dyDescent="0.25">
      <c r="A216" s="154"/>
      <c r="D216" s="156"/>
      <c r="E216" s="156"/>
      <c r="F216" s="156"/>
      <c r="G216" s="177"/>
      <c r="H216" s="176"/>
      <c r="I216" s="157"/>
      <c r="J216" s="158"/>
      <c r="K216" s="159"/>
      <c r="L216" s="160"/>
      <c r="M216" s="161"/>
      <c r="N216" s="159"/>
      <c r="O216" s="157"/>
    </row>
    <row r="217" spans="1:15" s="155" customFormat="1" ht="14.25" x14ac:dyDescent="0.25">
      <c r="A217" s="154"/>
      <c r="D217" s="156"/>
      <c r="E217" s="156"/>
      <c r="F217" s="156"/>
      <c r="G217" s="177"/>
      <c r="H217" s="176"/>
      <c r="I217" s="157"/>
      <c r="J217" s="158"/>
      <c r="K217" s="159"/>
      <c r="L217" s="160"/>
      <c r="M217" s="161"/>
      <c r="N217" s="159"/>
      <c r="O217" s="157"/>
    </row>
    <row r="218" spans="1:15" s="155" customFormat="1" ht="14.25" x14ac:dyDescent="0.25">
      <c r="A218" s="154"/>
      <c r="D218" s="156"/>
      <c r="E218" s="156"/>
      <c r="F218" s="156"/>
      <c r="G218" s="177"/>
      <c r="H218" s="176"/>
      <c r="I218" s="157"/>
      <c r="J218" s="158"/>
      <c r="K218" s="159"/>
      <c r="L218" s="160"/>
      <c r="M218" s="161"/>
      <c r="N218" s="159"/>
      <c r="O218" s="157"/>
    </row>
    <row r="219" spans="1:15" s="155" customFormat="1" ht="14.25" x14ac:dyDescent="0.25">
      <c r="A219" s="154"/>
      <c r="D219" s="156"/>
      <c r="E219" s="156"/>
      <c r="F219" s="156"/>
      <c r="G219" s="177"/>
      <c r="H219" s="176"/>
      <c r="I219" s="157"/>
      <c r="J219" s="158"/>
      <c r="K219" s="159"/>
      <c r="L219" s="160"/>
      <c r="M219" s="161"/>
      <c r="N219" s="159"/>
      <c r="O219" s="157"/>
    </row>
    <row r="220" spans="1:15" s="155" customFormat="1" ht="14.25" x14ac:dyDescent="0.25">
      <c r="A220" s="154"/>
      <c r="D220" s="156"/>
      <c r="E220" s="156"/>
      <c r="F220" s="156"/>
      <c r="G220" s="177"/>
      <c r="H220" s="176"/>
      <c r="I220" s="157"/>
      <c r="J220" s="158"/>
      <c r="K220" s="159"/>
      <c r="L220" s="160"/>
      <c r="M220" s="161"/>
      <c r="N220" s="159"/>
      <c r="O220" s="157"/>
    </row>
    <row r="221" spans="1:15" ht="25.5" customHeight="1" x14ac:dyDescent="0.2">
      <c r="A221" s="44"/>
      <c r="B221" s="44"/>
      <c r="C221" s="44"/>
      <c r="D221" s="44"/>
      <c r="E221" s="44"/>
      <c r="F221" s="269" t="s">
        <v>147</v>
      </c>
      <c r="G221" s="44">
        <f>SUM(G180:G218)</f>
        <v>0</v>
      </c>
      <c r="H221" s="44">
        <f>SUM(H180:H218)</f>
        <v>0</v>
      </c>
      <c r="I221" s="56"/>
      <c r="J221" s="61"/>
      <c r="K221" s="62"/>
      <c r="L221" s="63"/>
      <c r="M221" s="64"/>
      <c r="N221" s="62"/>
      <c r="O221" s="56"/>
    </row>
    <row r="222" spans="1:15" s="155" customFormat="1" ht="14.25" x14ac:dyDescent="0.25">
      <c r="A222" s="154"/>
      <c r="D222" s="156"/>
      <c r="E222" s="156"/>
      <c r="F222" s="156"/>
      <c r="G222" s="177"/>
      <c r="H222" s="176"/>
      <c r="I222" s="157"/>
      <c r="J222" s="158"/>
      <c r="K222" s="159"/>
      <c r="L222" s="160"/>
      <c r="M222" s="161"/>
      <c r="N222" s="159"/>
      <c r="O222" s="157"/>
    </row>
    <row r="223" spans="1:15" s="155" customFormat="1" ht="14.25" x14ac:dyDescent="0.25">
      <c r="A223" s="154" t="s">
        <v>259</v>
      </c>
      <c r="B223" s="155" t="s">
        <v>260</v>
      </c>
      <c r="D223" s="156"/>
      <c r="E223" s="156"/>
      <c r="F223" s="156"/>
      <c r="G223" s="177"/>
      <c r="H223" s="176"/>
      <c r="I223" s="157"/>
      <c r="J223" s="158"/>
      <c r="K223" s="159"/>
      <c r="L223" s="160"/>
      <c r="M223" s="161"/>
      <c r="N223" s="159"/>
      <c r="O223" s="157"/>
    </row>
    <row r="224" spans="1:15" s="155" customFormat="1" ht="14.25" x14ac:dyDescent="0.25">
      <c r="A224" s="154"/>
      <c r="B224" s="155">
        <v>1</v>
      </c>
      <c r="C224" s="155" t="s">
        <v>261</v>
      </c>
      <c r="D224" s="156"/>
      <c r="E224" s="156"/>
      <c r="F224" s="156"/>
      <c r="G224" s="177">
        <f t="shared" ref="G224:G229" si="44">SUM(J224:L224)</f>
        <v>0</v>
      </c>
      <c r="H224" s="176">
        <f t="shared" ref="H224:H229" si="45">N224</f>
        <v>0</v>
      </c>
      <c r="I224" s="157"/>
      <c r="J224" s="158"/>
      <c r="K224" s="159"/>
      <c r="L224" s="160"/>
      <c r="M224" s="161"/>
      <c r="N224" s="159"/>
      <c r="O224" s="157"/>
    </row>
    <row r="225" spans="1:15" s="155" customFormat="1" ht="14.25" x14ac:dyDescent="0.25">
      <c r="A225" s="154"/>
      <c r="B225" s="155">
        <v>2</v>
      </c>
      <c r="C225" s="155" t="s">
        <v>262</v>
      </c>
      <c r="D225" s="156"/>
      <c r="E225" s="156"/>
      <c r="F225" s="156"/>
      <c r="G225" s="177">
        <f t="shared" si="44"/>
        <v>0</v>
      </c>
      <c r="H225" s="176">
        <f t="shared" si="45"/>
        <v>0</v>
      </c>
      <c r="I225" s="157"/>
      <c r="J225" s="158"/>
      <c r="K225" s="159"/>
      <c r="L225" s="160"/>
      <c r="M225" s="161"/>
      <c r="N225" s="159"/>
      <c r="O225" s="157"/>
    </row>
    <row r="226" spans="1:15" s="155" customFormat="1" ht="14.25" x14ac:dyDescent="0.25">
      <c r="A226" s="154"/>
      <c r="B226" s="155">
        <v>3</v>
      </c>
      <c r="C226" s="155" t="s">
        <v>263</v>
      </c>
      <c r="D226" s="156"/>
      <c r="E226" s="156"/>
      <c r="F226" s="156"/>
      <c r="G226" s="177">
        <f t="shared" si="44"/>
        <v>0</v>
      </c>
      <c r="H226" s="176">
        <f t="shared" si="45"/>
        <v>0</v>
      </c>
      <c r="I226" s="157"/>
      <c r="J226" s="158"/>
      <c r="K226" s="159"/>
      <c r="L226" s="160"/>
      <c r="M226" s="161"/>
      <c r="N226" s="159"/>
      <c r="O226" s="157"/>
    </row>
    <row r="227" spans="1:15" s="155" customFormat="1" ht="14.25" x14ac:dyDescent="0.25">
      <c r="A227" s="154"/>
      <c r="B227" s="155">
        <v>4</v>
      </c>
      <c r="C227" s="155" t="s">
        <v>264</v>
      </c>
      <c r="D227" s="156"/>
      <c r="E227" s="156"/>
      <c r="F227" s="156"/>
      <c r="G227" s="177">
        <f t="shared" si="44"/>
        <v>0</v>
      </c>
      <c r="H227" s="176">
        <f t="shared" si="45"/>
        <v>0</v>
      </c>
      <c r="I227" s="157"/>
      <c r="J227" s="158"/>
      <c r="K227" s="159"/>
      <c r="L227" s="160"/>
      <c r="M227" s="161"/>
      <c r="N227" s="159"/>
      <c r="O227" s="157"/>
    </row>
    <row r="228" spans="1:15" s="155" customFormat="1" ht="14.25" x14ac:dyDescent="0.25">
      <c r="A228" s="154"/>
      <c r="B228" s="155">
        <v>5</v>
      </c>
      <c r="C228" s="155" t="s">
        <v>265</v>
      </c>
      <c r="D228" s="156"/>
      <c r="E228" s="156"/>
      <c r="F228" s="156"/>
      <c r="G228" s="177">
        <f t="shared" si="44"/>
        <v>0</v>
      </c>
      <c r="H228" s="176">
        <f t="shared" si="45"/>
        <v>0</v>
      </c>
      <c r="I228" s="157"/>
      <c r="J228" s="158"/>
      <c r="K228" s="159"/>
      <c r="L228" s="160"/>
      <c r="M228" s="161"/>
      <c r="N228" s="159"/>
      <c r="O228" s="157"/>
    </row>
    <row r="229" spans="1:15" s="155" customFormat="1" ht="14.25" x14ac:dyDescent="0.25">
      <c r="A229" s="154"/>
      <c r="B229" s="155">
        <v>6</v>
      </c>
      <c r="C229" s="155" t="s">
        <v>266</v>
      </c>
      <c r="D229" s="156"/>
      <c r="E229" s="156"/>
      <c r="F229" s="156"/>
      <c r="G229" s="177">
        <f t="shared" si="44"/>
        <v>0</v>
      </c>
      <c r="H229" s="176">
        <f t="shared" si="45"/>
        <v>0</v>
      </c>
      <c r="I229" s="157"/>
      <c r="J229" s="158"/>
      <c r="K229" s="159"/>
      <c r="L229" s="160"/>
      <c r="M229" s="161"/>
      <c r="N229" s="159"/>
      <c r="O229" s="157"/>
    </row>
    <row r="230" spans="1:15" s="155" customFormat="1" ht="14.25" x14ac:dyDescent="0.25">
      <c r="A230" s="154"/>
      <c r="D230" s="156"/>
      <c r="E230" s="156"/>
      <c r="F230" s="156"/>
      <c r="G230" s="177"/>
      <c r="H230" s="176"/>
      <c r="I230" s="157"/>
      <c r="J230" s="158"/>
      <c r="K230" s="159"/>
      <c r="L230" s="160"/>
      <c r="M230" s="161"/>
      <c r="N230" s="159"/>
      <c r="O230" s="157"/>
    </row>
    <row r="231" spans="1:15" s="155" customFormat="1" ht="14.25" x14ac:dyDescent="0.25">
      <c r="A231" s="154" t="s">
        <v>267</v>
      </c>
      <c r="B231" s="155" t="s">
        <v>268</v>
      </c>
      <c r="D231" s="156"/>
      <c r="E231" s="156"/>
      <c r="F231" s="156"/>
      <c r="G231" s="177"/>
      <c r="H231" s="176"/>
      <c r="I231" s="157"/>
      <c r="J231" s="158"/>
      <c r="K231" s="159"/>
      <c r="L231" s="160"/>
      <c r="M231" s="161"/>
      <c r="N231" s="159"/>
      <c r="O231" s="157"/>
    </row>
    <row r="232" spans="1:15" s="155" customFormat="1" ht="14.25" x14ac:dyDescent="0.25">
      <c r="A232" s="154"/>
      <c r="B232" s="155">
        <v>1</v>
      </c>
      <c r="C232" s="155" t="s">
        <v>269</v>
      </c>
      <c r="D232" s="156"/>
      <c r="E232" s="156"/>
      <c r="F232" s="156"/>
      <c r="G232" s="177">
        <f t="shared" ref="G232:G233" si="46">SUM(J232:L232)</f>
        <v>0</v>
      </c>
      <c r="H232" s="176">
        <f t="shared" ref="H232:H233" si="47">N232</f>
        <v>0</v>
      </c>
      <c r="I232" s="157"/>
      <c r="J232" s="158"/>
      <c r="K232" s="159"/>
      <c r="L232" s="160"/>
      <c r="M232" s="161"/>
      <c r="N232" s="159"/>
      <c r="O232" s="157"/>
    </row>
    <row r="233" spans="1:15" s="155" customFormat="1" ht="14.25" x14ac:dyDescent="0.25">
      <c r="A233" s="154"/>
      <c r="B233" s="155">
        <v>2</v>
      </c>
      <c r="C233" s="155" t="s">
        <v>270</v>
      </c>
      <c r="D233" s="156"/>
      <c r="E233" s="156"/>
      <c r="F233" s="156"/>
      <c r="G233" s="177">
        <f t="shared" si="46"/>
        <v>0</v>
      </c>
      <c r="H233" s="176">
        <f t="shared" si="47"/>
        <v>0</v>
      </c>
      <c r="I233" s="157"/>
      <c r="J233" s="158"/>
      <c r="K233" s="159"/>
      <c r="L233" s="160"/>
      <c r="M233" s="161"/>
      <c r="N233" s="159"/>
      <c r="O233" s="157"/>
    </row>
    <row r="234" spans="1:15" s="155" customFormat="1" ht="14.25" x14ac:dyDescent="0.25">
      <c r="A234" s="154"/>
      <c r="D234" s="156"/>
      <c r="E234" s="156"/>
      <c r="F234" s="156"/>
      <c r="G234" s="177"/>
      <c r="H234" s="176"/>
      <c r="I234" s="157"/>
      <c r="J234" s="158"/>
      <c r="K234" s="159"/>
      <c r="L234" s="160"/>
      <c r="M234" s="161"/>
      <c r="N234" s="159"/>
      <c r="O234" s="157"/>
    </row>
    <row r="235" spans="1:15" s="155" customFormat="1" ht="14.25" x14ac:dyDescent="0.25">
      <c r="A235" s="154" t="s">
        <v>271</v>
      </c>
      <c r="B235" s="155" t="s">
        <v>272</v>
      </c>
      <c r="D235" s="156"/>
      <c r="E235" s="156"/>
      <c r="F235" s="156"/>
      <c r="G235" s="177"/>
      <c r="H235" s="176"/>
      <c r="I235" s="157"/>
      <c r="J235" s="158"/>
      <c r="K235" s="159"/>
      <c r="L235" s="160"/>
      <c r="M235" s="161"/>
      <c r="N235" s="159"/>
      <c r="O235" s="157"/>
    </row>
    <row r="236" spans="1:15" s="155" customFormat="1" ht="14.25" x14ac:dyDescent="0.25">
      <c r="A236" s="154"/>
      <c r="B236" s="155">
        <v>1</v>
      </c>
      <c r="C236" s="155" t="s">
        <v>273</v>
      </c>
      <c r="D236" s="156"/>
      <c r="E236" s="156"/>
      <c r="F236" s="156"/>
      <c r="G236" s="177">
        <f t="shared" ref="G236:G237" si="48">SUM(J236:L236)</f>
        <v>0</v>
      </c>
      <c r="H236" s="176">
        <f t="shared" ref="H236:H237" si="49">N236</f>
        <v>0</v>
      </c>
      <c r="I236" s="157"/>
      <c r="J236" s="158"/>
      <c r="K236" s="159"/>
      <c r="L236" s="160"/>
      <c r="M236" s="161"/>
      <c r="N236" s="159"/>
      <c r="O236" s="157"/>
    </row>
    <row r="237" spans="1:15" s="155" customFormat="1" ht="14.25" x14ac:dyDescent="0.25">
      <c r="A237" s="154"/>
      <c r="B237" s="155">
        <v>2</v>
      </c>
      <c r="C237" s="155" t="s">
        <v>274</v>
      </c>
      <c r="D237" s="156"/>
      <c r="E237" s="156"/>
      <c r="F237" s="156"/>
      <c r="G237" s="177">
        <f t="shared" si="48"/>
        <v>0</v>
      </c>
      <c r="H237" s="176">
        <f t="shared" si="49"/>
        <v>0</v>
      </c>
      <c r="I237" s="157"/>
      <c r="J237" s="158"/>
      <c r="K237" s="159"/>
      <c r="L237" s="160"/>
      <c r="M237" s="161"/>
      <c r="N237" s="159"/>
      <c r="O237" s="157"/>
    </row>
    <row r="238" spans="1:15" s="155" customFormat="1" ht="14.25" x14ac:dyDescent="0.25">
      <c r="A238" s="154"/>
      <c r="D238" s="156"/>
      <c r="E238" s="156"/>
      <c r="F238" s="156"/>
      <c r="G238" s="177"/>
      <c r="H238" s="176"/>
      <c r="I238" s="157"/>
      <c r="J238" s="158"/>
      <c r="K238" s="159"/>
      <c r="L238" s="160"/>
      <c r="M238" s="161"/>
      <c r="N238" s="159"/>
      <c r="O238" s="157"/>
    </row>
    <row r="239" spans="1:15" s="155" customFormat="1" ht="14.25" x14ac:dyDescent="0.25">
      <c r="A239" s="154" t="s">
        <v>275</v>
      </c>
      <c r="B239" s="155" t="s">
        <v>276</v>
      </c>
      <c r="D239" s="156"/>
      <c r="E239" s="156"/>
      <c r="F239" s="156"/>
      <c r="G239" s="177"/>
      <c r="H239" s="176"/>
      <c r="I239" s="157"/>
      <c r="J239" s="158"/>
      <c r="K239" s="159"/>
      <c r="L239" s="160"/>
      <c r="M239" s="161"/>
      <c r="N239" s="159"/>
      <c r="O239" s="157"/>
    </row>
    <row r="240" spans="1:15" s="155" customFormat="1" ht="14.25" x14ac:dyDescent="0.25">
      <c r="A240" s="154"/>
      <c r="B240" s="155">
        <v>1</v>
      </c>
      <c r="C240" s="155" t="s">
        <v>277</v>
      </c>
      <c r="D240" s="156"/>
      <c r="E240" s="156"/>
      <c r="F240" s="156"/>
      <c r="G240" s="177">
        <f t="shared" ref="G240:G243" si="50">SUM(J240:L240)</f>
        <v>0</v>
      </c>
      <c r="H240" s="176">
        <f t="shared" ref="H240:H243" si="51">N240</f>
        <v>0</v>
      </c>
      <c r="I240" s="157"/>
      <c r="J240" s="158"/>
      <c r="K240" s="159"/>
      <c r="L240" s="160"/>
      <c r="M240" s="161"/>
      <c r="N240" s="159"/>
      <c r="O240" s="157"/>
    </row>
    <row r="241" spans="1:15" s="155" customFormat="1" ht="14.25" x14ac:dyDescent="0.25">
      <c r="A241" s="154"/>
      <c r="B241" s="155">
        <v>2</v>
      </c>
      <c r="C241" s="155" t="s">
        <v>278</v>
      </c>
      <c r="D241" s="156"/>
      <c r="E241" s="156"/>
      <c r="F241" s="156"/>
      <c r="G241" s="177">
        <f t="shared" si="50"/>
        <v>0</v>
      </c>
      <c r="H241" s="176">
        <f t="shared" si="51"/>
        <v>0</v>
      </c>
      <c r="I241" s="157"/>
      <c r="J241" s="158"/>
      <c r="K241" s="159"/>
      <c r="L241" s="160"/>
      <c r="M241" s="161"/>
      <c r="N241" s="159"/>
      <c r="O241" s="157"/>
    </row>
    <row r="242" spans="1:15" s="155" customFormat="1" ht="14.25" x14ac:dyDescent="0.25">
      <c r="A242" s="154"/>
      <c r="B242" s="155">
        <v>3</v>
      </c>
      <c r="C242" s="155" t="s">
        <v>279</v>
      </c>
      <c r="D242" s="156"/>
      <c r="E242" s="156"/>
      <c r="F242" s="156"/>
      <c r="G242" s="177">
        <f t="shared" si="50"/>
        <v>0</v>
      </c>
      <c r="H242" s="176">
        <f t="shared" si="51"/>
        <v>0</v>
      </c>
      <c r="I242" s="157"/>
      <c r="J242" s="158"/>
      <c r="K242" s="159"/>
      <c r="L242" s="160"/>
      <c r="M242" s="161"/>
      <c r="N242" s="159"/>
      <c r="O242" s="157"/>
    </row>
    <row r="243" spans="1:15" s="155" customFormat="1" ht="14.25" x14ac:dyDescent="0.25">
      <c r="A243" s="154"/>
      <c r="B243" s="155">
        <v>4</v>
      </c>
      <c r="C243" s="155" t="s">
        <v>280</v>
      </c>
      <c r="D243" s="156"/>
      <c r="E243" s="156"/>
      <c r="F243" s="156"/>
      <c r="G243" s="177">
        <f t="shared" si="50"/>
        <v>0</v>
      </c>
      <c r="H243" s="176">
        <f t="shared" si="51"/>
        <v>0</v>
      </c>
      <c r="I243" s="157"/>
      <c r="J243" s="158"/>
      <c r="K243" s="159"/>
      <c r="L243" s="160"/>
      <c r="M243" s="161"/>
      <c r="N243" s="159"/>
      <c r="O243" s="157"/>
    </row>
    <row r="244" spans="1:15" s="155" customFormat="1" ht="14.25" x14ac:dyDescent="0.25">
      <c r="A244" s="154"/>
      <c r="D244" s="156"/>
      <c r="E244" s="156"/>
      <c r="F244" s="156"/>
      <c r="G244" s="177"/>
      <c r="H244" s="176"/>
      <c r="I244" s="157"/>
      <c r="J244" s="158"/>
      <c r="K244" s="159"/>
      <c r="L244" s="160"/>
      <c r="M244" s="161"/>
      <c r="N244" s="159"/>
      <c r="O244" s="157"/>
    </row>
    <row r="245" spans="1:15" s="155" customFormat="1" ht="14.25" x14ac:dyDescent="0.25">
      <c r="A245" s="154" t="s">
        <v>1103</v>
      </c>
      <c r="B245" s="155" t="s">
        <v>1104</v>
      </c>
      <c r="D245" s="156"/>
      <c r="E245" s="156"/>
      <c r="F245" s="156"/>
      <c r="G245" s="177"/>
      <c r="H245" s="176"/>
      <c r="I245" s="157"/>
      <c r="J245" s="158"/>
      <c r="K245" s="159"/>
      <c r="L245" s="160"/>
      <c r="M245" s="161"/>
      <c r="N245" s="159"/>
      <c r="O245" s="157"/>
    </row>
    <row r="246" spans="1:15" s="155" customFormat="1" ht="14.25" x14ac:dyDescent="0.25">
      <c r="A246" s="154"/>
      <c r="B246" s="155">
        <v>1</v>
      </c>
      <c r="C246" s="155" t="s">
        <v>1105</v>
      </c>
      <c r="D246" s="156"/>
      <c r="E246" s="156"/>
      <c r="F246" s="156"/>
      <c r="G246" s="177">
        <f t="shared" ref="G246:G256" si="52">SUM(J246:L246)</f>
        <v>0</v>
      </c>
      <c r="H246" s="176">
        <f t="shared" ref="H246:H256" si="53">N246</f>
        <v>0</v>
      </c>
      <c r="I246" s="157"/>
      <c r="J246" s="158"/>
      <c r="K246" s="159"/>
      <c r="L246" s="160"/>
      <c r="M246" s="161"/>
      <c r="N246" s="159"/>
      <c r="O246" s="157"/>
    </row>
    <row r="247" spans="1:15" s="155" customFormat="1" ht="14.25" x14ac:dyDescent="0.25">
      <c r="A247" s="154"/>
      <c r="B247" s="155">
        <v>2</v>
      </c>
      <c r="C247" s="155" t="s">
        <v>1106</v>
      </c>
      <c r="D247" s="156"/>
      <c r="E247" s="156"/>
      <c r="F247" s="156"/>
      <c r="G247" s="177">
        <f t="shared" si="52"/>
        <v>0</v>
      </c>
      <c r="H247" s="176">
        <f t="shared" si="53"/>
        <v>0</v>
      </c>
      <c r="I247" s="157"/>
      <c r="J247" s="158"/>
      <c r="K247" s="159"/>
      <c r="L247" s="160"/>
      <c r="M247" s="161"/>
      <c r="N247" s="159"/>
      <c r="O247" s="157"/>
    </row>
    <row r="248" spans="1:15" s="155" customFormat="1" ht="14.25" x14ac:dyDescent="0.25">
      <c r="A248" s="154"/>
      <c r="B248" s="155">
        <v>3</v>
      </c>
      <c r="C248" s="155" t="s">
        <v>1107</v>
      </c>
      <c r="D248" s="156"/>
      <c r="E248" s="156"/>
      <c r="F248" s="156"/>
      <c r="G248" s="177">
        <f t="shared" si="52"/>
        <v>0</v>
      </c>
      <c r="H248" s="176">
        <f t="shared" si="53"/>
        <v>0</v>
      </c>
      <c r="I248" s="157"/>
      <c r="J248" s="158"/>
      <c r="K248" s="159"/>
      <c r="L248" s="160"/>
      <c r="M248" s="161"/>
      <c r="N248" s="159"/>
      <c r="O248" s="157"/>
    </row>
    <row r="249" spans="1:15" s="155" customFormat="1" ht="14.25" x14ac:dyDescent="0.25">
      <c r="A249" s="154"/>
      <c r="B249" s="155">
        <v>4</v>
      </c>
      <c r="C249" s="155" t="s">
        <v>1108</v>
      </c>
      <c r="D249" s="156"/>
      <c r="E249" s="156"/>
      <c r="F249" s="156"/>
      <c r="G249" s="177">
        <f t="shared" si="52"/>
        <v>0</v>
      </c>
      <c r="H249" s="176">
        <f t="shared" si="53"/>
        <v>0</v>
      </c>
      <c r="I249" s="157"/>
      <c r="J249" s="158"/>
      <c r="K249" s="159"/>
      <c r="L249" s="160"/>
      <c r="M249" s="161"/>
      <c r="N249" s="159"/>
      <c r="O249" s="157"/>
    </row>
    <row r="250" spans="1:15" s="155" customFormat="1" ht="14.25" x14ac:dyDescent="0.25">
      <c r="A250" s="154"/>
      <c r="B250" s="155">
        <v>5</v>
      </c>
      <c r="C250" s="155" t="s">
        <v>1109</v>
      </c>
      <c r="D250" s="156"/>
      <c r="E250" s="156"/>
      <c r="F250" s="156"/>
      <c r="G250" s="177">
        <f t="shared" si="52"/>
        <v>0</v>
      </c>
      <c r="H250" s="176">
        <f t="shared" si="53"/>
        <v>0</v>
      </c>
      <c r="I250" s="157"/>
      <c r="J250" s="158"/>
      <c r="K250" s="159"/>
      <c r="L250" s="160"/>
      <c r="M250" s="161"/>
      <c r="N250" s="159"/>
      <c r="O250" s="157"/>
    </row>
    <row r="251" spans="1:15" s="155" customFormat="1" ht="14.25" x14ac:dyDescent="0.25">
      <c r="A251" s="154"/>
      <c r="B251" s="155">
        <v>6</v>
      </c>
      <c r="C251" s="155" t="s">
        <v>1110</v>
      </c>
      <c r="D251" s="156"/>
      <c r="E251" s="156"/>
      <c r="F251" s="156"/>
      <c r="G251" s="177">
        <f t="shared" si="52"/>
        <v>0</v>
      </c>
      <c r="H251" s="176">
        <f t="shared" si="53"/>
        <v>0</v>
      </c>
      <c r="I251" s="157"/>
      <c r="J251" s="158"/>
      <c r="K251" s="159"/>
      <c r="L251" s="160"/>
      <c r="M251" s="161"/>
      <c r="N251" s="159"/>
      <c r="O251" s="157"/>
    </row>
    <row r="252" spans="1:15" s="155" customFormat="1" ht="14.25" x14ac:dyDescent="0.25">
      <c r="A252" s="154"/>
      <c r="B252" s="155">
        <v>7</v>
      </c>
      <c r="C252" s="155" t="s">
        <v>1111</v>
      </c>
      <c r="D252" s="156"/>
      <c r="E252" s="156"/>
      <c r="F252" s="156"/>
      <c r="G252" s="177">
        <f t="shared" si="52"/>
        <v>0</v>
      </c>
      <c r="H252" s="176">
        <f t="shared" si="53"/>
        <v>0</v>
      </c>
      <c r="I252" s="157"/>
      <c r="J252" s="158"/>
      <c r="K252" s="159"/>
      <c r="L252" s="160"/>
      <c r="M252" s="161"/>
      <c r="N252" s="159"/>
      <c r="O252" s="157"/>
    </row>
    <row r="253" spans="1:15" s="155" customFormat="1" ht="14.25" x14ac:dyDescent="0.25">
      <c r="A253" s="154"/>
      <c r="B253" s="155">
        <v>8</v>
      </c>
      <c r="C253" s="155" t="s">
        <v>1112</v>
      </c>
      <c r="D253" s="156"/>
      <c r="E253" s="156"/>
      <c r="F253" s="156"/>
      <c r="G253" s="177">
        <f t="shared" si="52"/>
        <v>0</v>
      </c>
      <c r="H253" s="176">
        <f t="shared" si="53"/>
        <v>0</v>
      </c>
      <c r="I253" s="157"/>
      <c r="J253" s="158"/>
      <c r="K253" s="159"/>
      <c r="L253" s="160"/>
      <c r="M253" s="161"/>
      <c r="N253" s="159"/>
      <c r="O253" s="157"/>
    </row>
    <row r="254" spans="1:15" s="155" customFormat="1" ht="14.25" x14ac:dyDescent="0.25">
      <c r="A254" s="154"/>
      <c r="B254" s="155">
        <v>9</v>
      </c>
      <c r="C254" s="155" t="s">
        <v>1114</v>
      </c>
      <c r="D254" s="156"/>
      <c r="E254" s="156"/>
      <c r="F254" s="156"/>
      <c r="G254" s="177">
        <f t="shared" si="52"/>
        <v>0</v>
      </c>
      <c r="H254" s="176">
        <f t="shared" si="53"/>
        <v>0</v>
      </c>
      <c r="I254" s="157"/>
      <c r="J254" s="158"/>
      <c r="K254" s="159"/>
      <c r="L254" s="160"/>
      <c r="M254" s="161"/>
      <c r="N254" s="159"/>
      <c r="O254" s="157"/>
    </row>
    <row r="255" spans="1:15" s="155" customFormat="1" ht="14.25" x14ac:dyDescent="0.25">
      <c r="A255" s="154"/>
      <c r="B255" s="155">
        <v>10</v>
      </c>
      <c r="C255" s="155" t="s">
        <v>1113</v>
      </c>
      <c r="D255" s="156"/>
      <c r="E255" s="156"/>
      <c r="F255" s="156"/>
      <c r="G255" s="177">
        <f t="shared" si="52"/>
        <v>0</v>
      </c>
      <c r="H255" s="176">
        <f t="shared" si="53"/>
        <v>0</v>
      </c>
      <c r="I255" s="157"/>
      <c r="J255" s="158"/>
      <c r="K255" s="159"/>
      <c r="L255" s="160"/>
      <c r="M255" s="161"/>
      <c r="N255" s="159"/>
      <c r="O255" s="157"/>
    </row>
    <row r="256" spans="1:15" s="155" customFormat="1" ht="14.25" x14ac:dyDescent="0.25">
      <c r="A256" s="154"/>
      <c r="B256" s="155">
        <v>11</v>
      </c>
      <c r="C256" s="155" t="s">
        <v>1115</v>
      </c>
      <c r="D256" s="156"/>
      <c r="E256" s="156"/>
      <c r="F256" s="156"/>
      <c r="G256" s="177">
        <f t="shared" si="52"/>
        <v>0</v>
      </c>
      <c r="H256" s="176">
        <f t="shared" si="53"/>
        <v>0</v>
      </c>
      <c r="I256" s="157"/>
      <c r="J256" s="158"/>
      <c r="K256" s="159"/>
      <c r="L256" s="160"/>
      <c r="M256" s="161"/>
      <c r="N256" s="159"/>
      <c r="O256" s="157"/>
    </row>
    <row r="257" spans="1:15" s="155" customFormat="1" ht="14.25" x14ac:dyDescent="0.25">
      <c r="A257" s="154"/>
      <c r="B257" s="155">
        <v>12</v>
      </c>
      <c r="C257" s="155" t="s">
        <v>1116</v>
      </c>
      <c r="D257" s="156"/>
      <c r="E257" s="156"/>
      <c r="F257" s="156"/>
      <c r="G257" s="177">
        <f t="shared" ref="G257" si="54">SUM(J257:L257)</f>
        <v>0</v>
      </c>
      <c r="H257" s="176">
        <f t="shared" ref="H257" si="55">N257</f>
        <v>0</v>
      </c>
      <c r="I257" s="157"/>
      <c r="J257" s="158"/>
      <c r="K257" s="159"/>
      <c r="L257" s="160"/>
      <c r="M257" s="161"/>
      <c r="N257" s="159"/>
      <c r="O257" s="157"/>
    </row>
    <row r="258" spans="1:15" s="155" customFormat="1" ht="14.25" x14ac:dyDescent="0.25">
      <c r="A258" s="154"/>
      <c r="B258" s="155">
        <v>13</v>
      </c>
      <c r="C258" s="155" t="s">
        <v>1117</v>
      </c>
      <c r="D258" s="156"/>
      <c r="E258" s="156"/>
      <c r="F258" s="156"/>
      <c r="G258" s="177">
        <f t="shared" ref="G258" si="56">SUM(J258:L258)</f>
        <v>0</v>
      </c>
      <c r="H258" s="176">
        <f t="shared" ref="H258" si="57">N258</f>
        <v>0</v>
      </c>
      <c r="I258" s="157"/>
      <c r="J258" s="158"/>
      <c r="K258" s="159"/>
      <c r="L258" s="160"/>
      <c r="M258" s="161"/>
      <c r="N258" s="159"/>
      <c r="O258" s="157"/>
    </row>
    <row r="259" spans="1:15" s="155" customFormat="1" ht="14.25" x14ac:dyDescent="0.25">
      <c r="A259" s="154"/>
      <c r="D259" s="156"/>
      <c r="E259" s="156"/>
      <c r="F259" s="156"/>
      <c r="G259" s="177"/>
      <c r="H259" s="176"/>
      <c r="I259" s="157"/>
      <c r="J259" s="158"/>
      <c r="K259" s="159"/>
      <c r="L259" s="160"/>
      <c r="M259" s="161"/>
      <c r="N259" s="159"/>
      <c r="O259" s="157"/>
    </row>
    <row r="260" spans="1:15" s="155" customFormat="1" ht="14.25" x14ac:dyDescent="0.25">
      <c r="A260" s="154"/>
      <c r="D260" s="156"/>
      <c r="E260" s="156"/>
      <c r="F260" s="156"/>
      <c r="G260" s="177"/>
      <c r="H260" s="176"/>
      <c r="I260" s="157"/>
      <c r="J260" s="158"/>
      <c r="K260" s="159"/>
      <c r="L260" s="160"/>
      <c r="M260" s="161"/>
      <c r="N260" s="159"/>
      <c r="O260" s="157"/>
    </row>
    <row r="261" spans="1:15" s="155" customFormat="1" ht="14.25" x14ac:dyDescent="0.25">
      <c r="A261" s="154"/>
      <c r="D261" s="156"/>
      <c r="E261" s="156"/>
      <c r="F261" s="156"/>
      <c r="G261" s="177"/>
      <c r="H261" s="176"/>
      <c r="I261" s="157"/>
      <c r="J261" s="158"/>
      <c r="K261" s="159"/>
      <c r="L261" s="160"/>
      <c r="M261" s="161"/>
      <c r="N261" s="159"/>
      <c r="O261" s="157"/>
    </row>
    <row r="262" spans="1:15" s="155" customFormat="1" ht="14.25" x14ac:dyDescent="0.25">
      <c r="A262" s="154"/>
      <c r="D262" s="156"/>
      <c r="E262" s="156"/>
      <c r="F262" s="156"/>
      <c r="G262" s="177"/>
      <c r="H262" s="176"/>
      <c r="I262" s="157"/>
      <c r="J262" s="158"/>
      <c r="K262" s="159"/>
      <c r="L262" s="160"/>
      <c r="M262" s="161"/>
      <c r="N262" s="159"/>
      <c r="O262" s="157"/>
    </row>
    <row r="263" spans="1:15" s="155" customFormat="1" ht="14.25" x14ac:dyDescent="0.25">
      <c r="A263" s="154"/>
      <c r="D263" s="156"/>
      <c r="E263" s="156"/>
      <c r="F263" s="156"/>
      <c r="G263" s="177"/>
      <c r="H263" s="176"/>
      <c r="I263" s="157"/>
      <c r="J263" s="158"/>
      <c r="K263" s="159"/>
      <c r="L263" s="160"/>
      <c r="M263" s="161"/>
      <c r="N263" s="159"/>
      <c r="O263" s="157"/>
    </row>
    <row r="264" spans="1:15" ht="25.5" customHeight="1" x14ac:dyDescent="0.2">
      <c r="A264" s="44"/>
      <c r="B264" s="44"/>
      <c r="C264" s="44"/>
      <c r="D264" s="44"/>
      <c r="E264" s="44"/>
      <c r="F264" s="269" t="s">
        <v>147</v>
      </c>
      <c r="G264" s="44">
        <f>SUM(G222:G263)</f>
        <v>0</v>
      </c>
      <c r="H264" s="44">
        <f>SUM(H222:H263)</f>
        <v>0</v>
      </c>
      <c r="I264" s="56"/>
      <c r="J264" s="61"/>
      <c r="K264" s="62"/>
      <c r="L264" s="63"/>
      <c r="M264" s="64"/>
      <c r="N264" s="62"/>
      <c r="O264" s="56"/>
    </row>
    <row r="265" spans="1:15" ht="14.25" x14ac:dyDescent="0.25">
      <c r="A265" s="21"/>
      <c r="D265" s="51"/>
      <c r="E265" s="51"/>
      <c r="F265" s="51"/>
      <c r="G265" s="177"/>
      <c r="H265" s="176"/>
      <c r="I265" s="56"/>
      <c r="J265" s="61"/>
      <c r="K265" s="62"/>
      <c r="L265" s="63"/>
      <c r="M265" s="64"/>
      <c r="N265" s="62"/>
      <c r="O265" s="56"/>
    </row>
    <row r="266" spans="1:15" s="155" customFormat="1" ht="14.25" x14ac:dyDescent="0.25">
      <c r="A266" s="165"/>
      <c r="B266" s="163" t="s">
        <v>281</v>
      </c>
      <c r="D266" s="156"/>
      <c r="E266" s="156"/>
      <c r="F266" s="156"/>
      <c r="G266" s="177"/>
      <c r="H266" s="176"/>
      <c r="I266" s="157"/>
      <c r="J266" s="158"/>
      <c r="K266" s="159"/>
      <c r="L266" s="160"/>
      <c r="M266" s="161"/>
      <c r="N266" s="159"/>
      <c r="O266" s="157"/>
    </row>
    <row r="267" spans="1:15" ht="14.25" x14ac:dyDescent="0.25">
      <c r="A267" s="21"/>
      <c r="D267" s="51"/>
      <c r="E267" s="51"/>
      <c r="F267" s="51"/>
      <c r="G267" s="177"/>
      <c r="H267" s="176"/>
      <c r="I267" s="56"/>
      <c r="J267" s="61"/>
      <c r="K267" s="62"/>
      <c r="L267" s="63"/>
      <c r="M267" s="64"/>
      <c r="N267" s="62"/>
      <c r="O267" s="56"/>
    </row>
    <row r="268" spans="1:15" s="155" customFormat="1" ht="14.25" x14ac:dyDescent="0.25">
      <c r="A268" s="154"/>
      <c r="C268" s="155" t="s">
        <v>387</v>
      </c>
      <c r="D268" s="156"/>
      <c r="E268" s="156"/>
      <c r="F268" s="156"/>
      <c r="G268" s="177">
        <f>G49</f>
        <v>0</v>
      </c>
      <c r="H268" s="176">
        <f>H49</f>
        <v>0</v>
      </c>
      <c r="I268" s="157"/>
      <c r="J268" s="158"/>
      <c r="K268" s="159"/>
      <c r="L268" s="160"/>
      <c r="M268" s="161"/>
      <c r="N268" s="159"/>
      <c r="O268" s="157"/>
    </row>
    <row r="269" spans="1:15" s="155" customFormat="1" ht="14.25" x14ac:dyDescent="0.25">
      <c r="A269" s="154"/>
      <c r="D269" s="156"/>
      <c r="E269" s="156"/>
      <c r="F269" s="156"/>
      <c r="G269" s="177"/>
      <c r="H269" s="176"/>
      <c r="I269" s="157"/>
      <c r="J269" s="158"/>
      <c r="K269" s="159"/>
      <c r="L269" s="160"/>
      <c r="M269" s="161"/>
      <c r="N269" s="159"/>
      <c r="O269" s="157"/>
    </row>
    <row r="270" spans="1:15" s="155" customFormat="1" ht="14.25" x14ac:dyDescent="0.25">
      <c r="A270" s="154"/>
      <c r="C270" s="155" t="s">
        <v>388</v>
      </c>
      <c r="D270" s="156"/>
      <c r="E270" s="156"/>
      <c r="F270" s="156"/>
      <c r="G270" s="177">
        <f>G92</f>
        <v>0</v>
      </c>
      <c r="H270" s="176">
        <f>H92</f>
        <v>0</v>
      </c>
      <c r="I270" s="157"/>
      <c r="J270" s="158"/>
      <c r="K270" s="159"/>
      <c r="L270" s="160"/>
      <c r="M270" s="161"/>
      <c r="N270" s="159"/>
      <c r="O270" s="157"/>
    </row>
    <row r="271" spans="1:15" s="155" customFormat="1" ht="14.25" x14ac:dyDescent="0.25">
      <c r="A271" s="154"/>
      <c r="D271" s="156"/>
      <c r="E271" s="156"/>
      <c r="F271" s="156"/>
      <c r="G271" s="177"/>
      <c r="H271" s="176"/>
      <c r="I271" s="157"/>
      <c r="J271" s="158"/>
      <c r="K271" s="159"/>
      <c r="L271" s="160"/>
      <c r="M271" s="161"/>
      <c r="N271" s="159"/>
      <c r="O271" s="157"/>
    </row>
    <row r="272" spans="1:15" s="155" customFormat="1" ht="14.25" x14ac:dyDescent="0.25">
      <c r="A272" s="154"/>
      <c r="C272" s="155" t="s">
        <v>389</v>
      </c>
      <c r="D272" s="156"/>
      <c r="E272" s="156"/>
      <c r="F272" s="156"/>
      <c r="G272" s="177">
        <f>G135</f>
        <v>0</v>
      </c>
      <c r="H272" s="176">
        <f>H135</f>
        <v>0</v>
      </c>
      <c r="I272" s="157"/>
      <c r="J272" s="158"/>
      <c r="K272" s="159"/>
      <c r="L272" s="160"/>
      <c r="M272" s="161"/>
      <c r="N272" s="159"/>
      <c r="O272" s="157"/>
    </row>
    <row r="273" spans="1:15" s="155" customFormat="1" ht="14.25" x14ac:dyDescent="0.25">
      <c r="A273" s="154"/>
      <c r="D273" s="156"/>
      <c r="E273" s="156"/>
      <c r="F273" s="156"/>
      <c r="G273" s="177"/>
      <c r="H273" s="176"/>
      <c r="I273" s="157"/>
      <c r="J273" s="158"/>
      <c r="K273" s="159"/>
      <c r="L273" s="160"/>
      <c r="M273" s="161"/>
      <c r="N273" s="159"/>
      <c r="O273" s="157"/>
    </row>
    <row r="274" spans="1:15" s="155" customFormat="1" ht="14.25" x14ac:dyDescent="0.25">
      <c r="A274" s="154"/>
      <c r="C274" s="155" t="s">
        <v>390</v>
      </c>
      <c r="D274" s="156"/>
      <c r="E274" s="156"/>
      <c r="F274" s="156"/>
      <c r="G274" s="177">
        <f>G221</f>
        <v>0</v>
      </c>
      <c r="H274" s="176">
        <f>H221</f>
        <v>0</v>
      </c>
      <c r="I274" s="157"/>
      <c r="J274" s="158"/>
      <c r="K274" s="159"/>
      <c r="L274" s="160"/>
      <c r="M274" s="161"/>
      <c r="N274" s="159"/>
      <c r="O274" s="157"/>
    </row>
    <row r="275" spans="1:15" s="155" customFormat="1" ht="14.25" x14ac:dyDescent="0.25">
      <c r="A275" s="154"/>
      <c r="D275" s="156"/>
      <c r="E275" s="156"/>
      <c r="F275" s="156"/>
      <c r="G275" s="177"/>
      <c r="H275" s="176"/>
      <c r="I275" s="157"/>
      <c r="J275" s="158"/>
      <c r="K275" s="159"/>
      <c r="L275" s="160"/>
      <c r="M275" s="161"/>
      <c r="N275" s="159"/>
      <c r="O275" s="157"/>
    </row>
    <row r="276" spans="1:15" s="155" customFormat="1" ht="14.25" x14ac:dyDescent="0.25">
      <c r="A276" s="154"/>
      <c r="C276" s="155" t="s">
        <v>391</v>
      </c>
      <c r="D276" s="156"/>
      <c r="E276" s="156"/>
      <c r="F276" s="156"/>
      <c r="G276" s="177">
        <f>G264</f>
        <v>0</v>
      </c>
      <c r="H276" s="176">
        <f>H264</f>
        <v>0</v>
      </c>
      <c r="I276" s="157"/>
      <c r="J276" s="158"/>
      <c r="K276" s="159"/>
      <c r="L276" s="160"/>
      <c r="M276" s="161"/>
      <c r="N276" s="159"/>
      <c r="O276" s="157"/>
    </row>
    <row r="277" spans="1:15" s="155" customFormat="1" ht="14.25" x14ac:dyDescent="0.25">
      <c r="A277" s="154"/>
      <c r="D277" s="156"/>
      <c r="E277" s="156"/>
      <c r="F277" s="156"/>
      <c r="G277" s="177"/>
      <c r="H277" s="176"/>
      <c r="I277" s="157"/>
      <c r="J277" s="158"/>
      <c r="K277" s="159"/>
      <c r="L277" s="160"/>
      <c r="M277" s="161"/>
      <c r="N277" s="159"/>
      <c r="O277" s="157"/>
    </row>
    <row r="278" spans="1:15" s="155" customFormat="1" ht="14.25" x14ac:dyDescent="0.25">
      <c r="A278" s="154"/>
      <c r="D278" s="156"/>
      <c r="E278" s="156"/>
      <c r="F278" s="156"/>
      <c r="G278" s="177"/>
      <c r="H278" s="176"/>
      <c r="I278" s="157"/>
      <c r="J278" s="158"/>
      <c r="K278" s="159"/>
      <c r="L278" s="160"/>
      <c r="M278" s="161"/>
      <c r="N278" s="159"/>
      <c r="O278" s="157"/>
    </row>
    <row r="279" spans="1:15" s="155" customFormat="1" ht="14.25" x14ac:dyDescent="0.25">
      <c r="A279" s="154"/>
      <c r="D279" s="156"/>
      <c r="E279" s="156"/>
      <c r="F279" s="156"/>
      <c r="G279" s="177"/>
      <c r="H279" s="176"/>
      <c r="I279" s="157"/>
      <c r="J279" s="158"/>
      <c r="K279" s="159"/>
      <c r="L279" s="160"/>
      <c r="M279" s="161"/>
      <c r="N279" s="159"/>
      <c r="O279" s="157"/>
    </row>
    <row r="280" spans="1:15" s="155" customFormat="1" ht="14.25" x14ac:dyDescent="0.25">
      <c r="A280" s="154"/>
      <c r="D280" s="156"/>
      <c r="E280" s="156"/>
      <c r="F280" s="156"/>
      <c r="G280" s="177"/>
      <c r="H280" s="176"/>
      <c r="I280" s="157"/>
      <c r="J280" s="158"/>
      <c r="K280" s="159"/>
      <c r="L280" s="160"/>
      <c r="M280" s="161"/>
      <c r="N280" s="159"/>
      <c r="O280" s="157"/>
    </row>
    <row r="281" spans="1:15" ht="14.25" x14ac:dyDescent="0.25">
      <c r="A281" s="21"/>
      <c r="D281" s="51"/>
      <c r="E281" s="51"/>
      <c r="F281" s="51"/>
      <c r="G281" s="177"/>
      <c r="H281" s="176"/>
      <c r="I281" s="56"/>
      <c r="J281" s="61"/>
      <c r="K281" s="62"/>
      <c r="L281" s="63"/>
      <c r="M281" s="64"/>
      <c r="N281" s="62"/>
      <c r="O281" s="56"/>
    </row>
    <row r="282" spans="1:15" ht="14.25" x14ac:dyDescent="0.25">
      <c r="A282" s="21"/>
      <c r="D282" s="51"/>
      <c r="E282" s="51"/>
      <c r="F282" s="51"/>
      <c r="G282" s="177"/>
      <c r="H282" s="176"/>
      <c r="I282" s="56"/>
      <c r="J282" s="61"/>
      <c r="K282" s="62"/>
      <c r="L282" s="63"/>
      <c r="M282" s="64"/>
      <c r="N282" s="62"/>
      <c r="O282" s="56"/>
    </row>
    <row r="283" spans="1:15" ht="14.25" x14ac:dyDescent="0.25">
      <c r="A283" s="21"/>
      <c r="D283" s="51"/>
      <c r="E283" s="51"/>
      <c r="F283" s="51"/>
      <c r="G283" s="177"/>
      <c r="H283" s="176"/>
      <c r="I283" s="56"/>
      <c r="J283" s="61"/>
      <c r="K283" s="62"/>
      <c r="L283" s="63"/>
      <c r="M283" s="64"/>
      <c r="N283" s="62"/>
      <c r="O283" s="56"/>
    </row>
    <row r="284" spans="1:15" ht="14.25" x14ac:dyDescent="0.25">
      <c r="A284" s="21"/>
      <c r="D284" s="51"/>
      <c r="E284" s="51"/>
      <c r="F284" s="51"/>
      <c r="G284" s="177"/>
      <c r="H284" s="176"/>
      <c r="I284" s="56"/>
      <c r="J284" s="61"/>
      <c r="K284" s="62"/>
      <c r="L284" s="63"/>
      <c r="M284" s="64"/>
      <c r="N284" s="62"/>
      <c r="O284" s="56"/>
    </row>
    <row r="285" spans="1:15" ht="14.25" x14ac:dyDescent="0.25">
      <c r="A285" s="21"/>
      <c r="D285" s="51"/>
      <c r="E285" s="51"/>
      <c r="F285" s="51"/>
      <c r="G285" s="177"/>
      <c r="H285" s="176"/>
      <c r="I285" s="56"/>
      <c r="J285" s="61"/>
      <c r="K285" s="62"/>
      <c r="L285" s="63"/>
      <c r="M285" s="64"/>
      <c r="N285" s="62"/>
      <c r="O285" s="56"/>
    </row>
    <row r="286" spans="1:15" ht="14.25" x14ac:dyDescent="0.25">
      <c r="A286" s="21"/>
      <c r="D286" s="51"/>
      <c r="E286" s="51"/>
      <c r="F286" s="51"/>
      <c r="G286" s="177"/>
      <c r="H286" s="176"/>
      <c r="I286" s="56"/>
      <c r="J286" s="61"/>
      <c r="K286" s="62"/>
      <c r="L286" s="63"/>
      <c r="M286" s="64"/>
      <c r="N286" s="62"/>
      <c r="O286" s="56"/>
    </row>
    <row r="287" spans="1:15" ht="14.25" x14ac:dyDescent="0.25">
      <c r="A287" s="21"/>
      <c r="D287" s="51"/>
      <c r="E287" s="51"/>
      <c r="F287" s="51"/>
      <c r="G287" s="177"/>
      <c r="H287" s="176"/>
      <c r="I287" s="56"/>
      <c r="J287" s="61"/>
      <c r="K287" s="62"/>
      <c r="L287" s="63"/>
      <c r="M287" s="64"/>
      <c r="N287" s="62"/>
      <c r="O287" s="56"/>
    </row>
    <row r="288" spans="1:15" ht="14.25" x14ac:dyDescent="0.25">
      <c r="A288" s="21"/>
      <c r="D288" s="51"/>
      <c r="E288" s="51"/>
      <c r="F288" s="51"/>
      <c r="G288" s="177"/>
      <c r="H288" s="176"/>
      <c r="I288" s="56"/>
      <c r="J288" s="61"/>
      <c r="K288" s="62"/>
      <c r="L288" s="63"/>
      <c r="M288" s="64"/>
      <c r="N288" s="62"/>
      <c r="O288" s="56"/>
    </row>
    <row r="289" spans="1:15" ht="14.25" x14ac:dyDescent="0.25">
      <c r="A289" s="21"/>
      <c r="D289" s="51"/>
      <c r="E289" s="51"/>
      <c r="F289" s="51"/>
      <c r="G289" s="177"/>
      <c r="H289" s="176"/>
      <c r="I289" s="56"/>
      <c r="J289" s="61"/>
      <c r="K289" s="62"/>
      <c r="L289" s="63"/>
      <c r="M289" s="64"/>
      <c r="N289" s="62"/>
      <c r="O289" s="56"/>
    </row>
    <row r="290" spans="1:15" ht="14.25" x14ac:dyDescent="0.25">
      <c r="A290" s="21"/>
      <c r="D290" s="51"/>
      <c r="E290" s="51"/>
      <c r="F290" s="51"/>
      <c r="G290" s="177"/>
      <c r="H290" s="176"/>
      <c r="I290" s="56"/>
      <c r="J290" s="61"/>
      <c r="K290" s="62"/>
      <c r="L290" s="63"/>
      <c r="M290" s="64"/>
      <c r="N290" s="62"/>
      <c r="O290" s="56"/>
    </row>
    <row r="291" spans="1:15" ht="14.25" x14ac:dyDescent="0.25">
      <c r="A291" s="21"/>
      <c r="D291" s="51"/>
      <c r="E291" s="51"/>
      <c r="F291" s="51"/>
      <c r="G291" s="177"/>
      <c r="H291" s="176"/>
      <c r="I291" s="56"/>
      <c r="J291" s="61"/>
      <c r="K291" s="62"/>
      <c r="L291" s="63"/>
      <c r="M291" s="64"/>
      <c r="N291" s="62"/>
      <c r="O291" s="56"/>
    </row>
    <row r="292" spans="1:15" ht="14.25" x14ac:dyDescent="0.25">
      <c r="A292" s="21"/>
      <c r="D292" s="51"/>
      <c r="E292" s="51"/>
      <c r="F292" s="51"/>
      <c r="G292" s="177"/>
      <c r="H292" s="176"/>
      <c r="I292" s="56"/>
      <c r="J292" s="61"/>
      <c r="K292" s="62"/>
      <c r="L292" s="63"/>
      <c r="M292" s="64"/>
      <c r="N292" s="62"/>
      <c r="O292" s="56"/>
    </row>
    <row r="293" spans="1:15" ht="14.25" x14ac:dyDescent="0.25">
      <c r="A293" s="21"/>
      <c r="D293" s="51"/>
      <c r="E293" s="51"/>
      <c r="F293" s="51"/>
      <c r="G293" s="177"/>
      <c r="H293" s="176"/>
      <c r="I293" s="56"/>
      <c r="J293" s="61"/>
      <c r="K293" s="62"/>
      <c r="L293" s="63"/>
      <c r="M293" s="64"/>
      <c r="N293" s="62"/>
      <c r="O293" s="56"/>
    </row>
    <row r="294" spans="1:15" ht="14.25" x14ac:dyDescent="0.25">
      <c r="A294" s="21"/>
      <c r="D294" s="51"/>
      <c r="E294" s="51"/>
      <c r="F294" s="51"/>
      <c r="G294" s="177"/>
      <c r="H294" s="176"/>
      <c r="I294" s="56"/>
      <c r="J294" s="61"/>
      <c r="K294" s="62"/>
      <c r="L294" s="63"/>
      <c r="M294" s="64"/>
      <c r="N294" s="62"/>
      <c r="O294" s="56"/>
    </row>
    <row r="295" spans="1:15" ht="14.25" x14ac:dyDescent="0.25">
      <c r="A295" s="21"/>
      <c r="D295" s="51"/>
      <c r="E295" s="51"/>
      <c r="F295" s="51"/>
      <c r="G295" s="177"/>
      <c r="H295" s="176"/>
      <c r="I295" s="56"/>
      <c r="J295" s="61"/>
      <c r="K295" s="62"/>
      <c r="L295" s="63"/>
      <c r="M295" s="64"/>
      <c r="N295" s="62"/>
      <c r="O295" s="56"/>
    </row>
    <row r="296" spans="1:15" ht="14.25" x14ac:dyDescent="0.25">
      <c r="A296" s="21"/>
      <c r="D296" s="51"/>
      <c r="E296" s="51"/>
      <c r="F296" s="51"/>
      <c r="G296" s="177"/>
      <c r="H296" s="176"/>
      <c r="I296" s="56"/>
      <c r="J296" s="61"/>
      <c r="K296" s="62"/>
      <c r="L296" s="63"/>
      <c r="M296" s="64"/>
      <c r="N296" s="62"/>
      <c r="O296" s="56"/>
    </row>
    <row r="297" spans="1:15" x14ac:dyDescent="0.2">
      <c r="A297" s="21"/>
      <c r="D297" s="51"/>
      <c r="E297" s="51"/>
      <c r="F297" s="51"/>
      <c r="G297" s="270"/>
      <c r="H297" s="271"/>
      <c r="I297" s="56"/>
      <c r="J297" s="61"/>
      <c r="K297" s="62"/>
      <c r="L297" s="63"/>
      <c r="M297" s="64"/>
      <c r="N297" s="62"/>
      <c r="O297" s="56"/>
    </row>
    <row r="298" spans="1:15" x14ac:dyDescent="0.2">
      <c r="A298" s="21"/>
      <c r="D298" s="51"/>
      <c r="E298" s="51"/>
      <c r="F298" s="51"/>
      <c r="G298" s="270"/>
      <c r="H298" s="271"/>
      <c r="I298" s="56"/>
      <c r="J298" s="61"/>
      <c r="K298" s="62"/>
      <c r="L298" s="63"/>
      <c r="M298" s="64"/>
      <c r="N298" s="62"/>
      <c r="O298" s="56"/>
    </row>
    <row r="299" spans="1:15" x14ac:dyDescent="0.2">
      <c r="A299" s="21"/>
      <c r="D299" s="51"/>
      <c r="E299" s="51"/>
      <c r="F299" s="51"/>
      <c r="G299" s="270"/>
      <c r="H299" s="271"/>
      <c r="I299" s="56"/>
      <c r="J299" s="61"/>
      <c r="K299" s="62"/>
      <c r="L299" s="63"/>
      <c r="M299" s="64"/>
      <c r="N299" s="62"/>
      <c r="O299" s="56"/>
    </row>
    <row r="300" spans="1:15" x14ac:dyDescent="0.2">
      <c r="A300" s="21"/>
      <c r="D300" s="51"/>
      <c r="E300" s="51"/>
      <c r="F300" s="51"/>
      <c r="G300" s="270"/>
      <c r="H300" s="271"/>
      <c r="I300" s="56"/>
      <c r="J300" s="61"/>
      <c r="K300" s="62"/>
      <c r="L300" s="63"/>
      <c r="M300" s="64"/>
      <c r="N300" s="62"/>
      <c r="O300" s="56"/>
    </row>
    <row r="301" spans="1:15" x14ac:dyDescent="0.2">
      <c r="A301" s="21"/>
      <c r="D301" s="51"/>
      <c r="E301" s="51"/>
      <c r="F301" s="51"/>
      <c r="G301" s="270"/>
      <c r="H301" s="271"/>
      <c r="I301" s="56"/>
      <c r="J301" s="61"/>
      <c r="K301" s="62"/>
      <c r="L301" s="63"/>
      <c r="M301" s="64"/>
      <c r="N301" s="62"/>
      <c r="O301" s="56"/>
    </row>
    <row r="302" spans="1:15" x14ac:dyDescent="0.2">
      <c r="A302" s="21"/>
      <c r="D302" s="51"/>
      <c r="E302" s="51"/>
      <c r="F302" s="51"/>
      <c r="G302" s="270"/>
      <c r="H302" s="271"/>
      <c r="I302" s="56"/>
      <c r="J302" s="61"/>
      <c r="K302" s="62"/>
      <c r="L302" s="63"/>
      <c r="M302" s="64"/>
      <c r="N302" s="62"/>
      <c r="O302" s="56"/>
    </row>
    <row r="303" spans="1:15" x14ac:dyDescent="0.2">
      <c r="A303" s="21"/>
      <c r="D303" s="51"/>
      <c r="E303" s="51"/>
      <c r="F303" s="51"/>
      <c r="G303" s="270"/>
      <c r="H303" s="271"/>
      <c r="I303" s="56"/>
      <c r="J303" s="61"/>
      <c r="K303" s="62"/>
      <c r="L303" s="63"/>
      <c r="M303" s="64"/>
      <c r="N303" s="62"/>
      <c r="O303" s="56"/>
    </row>
    <row r="304" spans="1:15" s="19" customFormat="1" ht="25.5" customHeight="1" thickBot="1" x14ac:dyDescent="0.25">
      <c r="A304" s="52"/>
      <c r="D304" s="53"/>
      <c r="E304" s="53"/>
      <c r="F304" s="54" t="s">
        <v>65</v>
      </c>
      <c r="G304" s="272">
        <f>SUM(G266:G303)</f>
        <v>0</v>
      </c>
      <c r="H304" s="273">
        <f>SUM(H266:H303)</f>
        <v>0</v>
      </c>
      <c r="I304" s="57"/>
      <c r="J304" s="66">
        <f>SUM(J7:J303)</f>
        <v>0</v>
      </c>
      <c r="K304" s="66">
        <f t="shared" ref="K304:N304" si="58">SUM(K7:K303)</f>
        <v>0</v>
      </c>
      <c r="L304" s="67">
        <f t="shared" si="58"/>
        <v>0</v>
      </c>
      <c r="M304" s="65"/>
      <c r="N304" s="67">
        <f t="shared" si="58"/>
        <v>0</v>
      </c>
      <c r="O304" s="57"/>
    </row>
    <row r="305" spans="1:15" s="19" customFormat="1" ht="25.5" customHeight="1" thickTop="1" x14ac:dyDescent="0.2">
      <c r="A305" s="52"/>
      <c r="D305" s="53"/>
      <c r="E305" s="53"/>
      <c r="F305" s="53"/>
      <c r="G305" s="274" t="s">
        <v>65</v>
      </c>
      <c r="H305" s="275">
        <f>G304</f>
        <v>0</v>
      </c>
      <c r="I305" s="57"/>
      <c r="J305" s="57"/>
      <c r="K305" s="57"/>
      <c r="L305" s="67">
        <f>J304+K304+L304</f>
        <v>0</v>
      </c>
      <c r="M305" s="57"/>
      <c r="N305" s="57"/>
      <c r="O305" s="57"/>
    </row>
    <row r="306" spans="1:15" s="19" customFormat="1" ht="26.25" customHeight="1" x14ac:dyDescent="0.2">
      <c r="A306" s="73"/>
      <c r="B306" s="73"/>
      <c r="C306" s="73"/>
      <c r="D306" s="73"/>
      <c r="E306" s="73"/>
      <c r="F306" s="73"/>
      <c r="G306" s="71" t="s">
        <v>299</v>
      </c>
      <c r="H306" s="72">
        <f>H304+H305</f>
        <v>0</v>
      </c>
      <c r="I306" s="57"/>
      <c r="J306" s="57"/>
      <c r="K306" s="68" t="s">
        <v>289</v>
      </c>
      <c r="L306" s="69" t="str">
        <f>+IF(G304=L305,"P","O")</f>
        <v>P</v>
      </c>
      <c r="M306" s="57"/>
      <c r="N306" s="69" t="str">
        <f>+IF(H304=N304,"P","O")</f>
        <v>P</v>
      </c>
      <c r="O306" s="57"/>
    </row>
  </sheetData>
  <mergeCells count="2">
    <mergeCell ref="J5:L5"/>
    <mergeCell ref="N5:N6"/>
  </mergeCells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&amp;C&amp;"Arial,Regular"&amp;9&amp;K00833CD.1/&amp;P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33EA-10B2-4F39-A1CF-483E02DB2727}">
  <sheetPr>
    <tabColor rgb="FF00B050"/>
  </sheetPr>
  <dimension ref="A1:O1730"/>
  <sheetViews>
    <sheetView showGridLines="0" view="pageBreakPreview" zoomScaleNormal="100" zoomScaleSheetLayoutView="100" zoomScalePageLayoutView="57" workbookViewId="0">
      <pane ySplit="6" topLeftCell="A124" activePane="bottomLeft" state="frozen"/>
      <selection pane="bottomLeft" activeCell="D127" sqref="D127"/>
    </sheetView>
  </sheetViews>
  <sheetFormatPr defaultColWidth="9.140625" defaultRowHeight="12.75" x14ac:dyDescent="0.2"/>
  <cols>
    <col min="1" max="1" width="7.5703125" style="386" customWidth="1"/>
    <col min="2" max="2" width="3.5703125" style="386" customWidth="1"/>
    <col min="3" max="3" width="34.140625" style="386" customWidth="1"/>
    <col min="4" max="4" width="8.5703125" style="386" customWidth="1"/>
    <col min="5" max="5" width="9.5703125" style="386" customWidth="1"/>
    <col min="6" max="6" width="6.5703125" style="386" customWidth="1"/>
    <col min="7" max="7" width="7.5703125" style="642" customWidth="1"/>
    <col min="8" max="8" width="13.5703125" style="386" customWidth="1"/>
    <col min="9" max="9" width="1.5703125" style="388" customWidth="1"/>
    <col min="10" max="10" width="7.5703125" style="643" customWidth="1"/>
    <col min="11" max="11" width="1.5703125" style="388" customWidth="1"/>
    <col min="12" max="12" width="6.5703125" style="643" customWidth="1"/>
    <col min="13" max="13" width="1.5703125" style="388" customWidth="1"/>
    <col min="14" max="14" width="51.85546875" style="386" customWidth="1"/>
    <col min="15" max="15" width="10.5703125" style="386" customWidth="1"/>
    <col min="16" max="16" width="1.5703125" style="386" customWidth="1"/>
    <col min="17" max="16384" width="9.140625" style="386"/>
  </cols>
  <sheetData>
    <row r="1" spans="1:15" s="148" customFormat="1" ht="21" customHeight="1" x14ac:dyDescent="0.2">
      <c r="A1" s="484" t="str">
        <f>Setup!E5</f>
        <v>1ST STAGE TENDER DOCUMENT</v>
      </c>
      <c r="B1" s="484"/>
      <c r="C1" s="484"/>
      <c r="D1" s="484"/>
      <c r="J1" s="148" t="s">
        <v>285</v>
      </c>
    </row>
    <row r="2" spans="1:15" s="591" customFormat="1" ht="21" customHeight="1" x14ac:dyDescent="0.2">
      <c r="A2" s="485" t="str">
        <f>Setup!E6</f>
        <v>New Sports and Community Pavilion, Edmonds Park, Didcot</v>
      </c>
      <c r="B2" s="485"/>
      <c r="C2" s="485"/>
      <c r="D2" s="485"/>
    </row>
    <row r="3" spans="1:15" s="591" customFormat="1" ht="21" customHeight="1" x14ac:dyDescent="0.2">
      <c r="A3" s="485"/>
      <c r="B3" s="485"/>
      <c r="C3" s="485"/>
      <c r="D3" s="485"/>
    </row>
    <row r="4" spans="1:15" s="148" customFormat="1" ht="21" customHeight="1" x14ac:dyDescent="0.2">
      <c r="A4" s="484" t="s">
        <v>734</v>
      </c>
      <c r="B4" s="484"/>
      <c r="C4" s="484"/>
      <c r="D4" s="484"/>
    </row>
    <row r="5" spans="1:15" s="22" customFormat="1" ht="25.5" customHeight="1" x14ac:dyDescent="0.2">
      <c r="A5" s="492" t="s">
        <v>736</v>
      </c>
      <c r="B5" s="493" t="s">
        <v>1440</v>
      </c>
      <c r="C5" s="493"/>
      <c r="D5" s="493"/>
      <c r="G5" s="23"/>
      <c r="I5" s="57"/>
      <c r="J5" s="610" t="s">
        <v>283</v>
      </c>
      <c r="K5" s="611"/>
      <c r="L5" s="612"/>
      <c r="M5" s="57"/>
      <c r="N5" s="373"/>
      <c r="O5" s="57"/>
    </row>
    <row r="6" spans="1:15" s="375" customFormat="1" ht="28.5" customHeight="1" x14ac:dyDescent="0.2">
      <c r="A6" s="619" t="s">
        <v>819</v>
      </c>
      <c r="B6" s="620" t="s">
        <v>1390</v>
      </c>
      <c r="C6" s="619"/>
      <c r="D6" s="619"/>
      <c r="E6" s="619" t="s">
        <v>1391</v>
      </c>
      <c r="F6" s="619" t="s">
        <v>1392</v>
      </c>
      <c r="G6" s="621" t="s">
        <v>1393</v>
      </c>
      <c r="H6" s="622" t="s">
        <v>1394</v>
      </c>
      <c r="I6" s="372"/>
      <c r="J6" s="623" t="s">
        <v>1395</v>
      </c>
      <c r="K6" s="372"/>
      <c r="L6" s="624" t="s">
        <v>301</v>
      </c>
      <c r="M6" s="372"/>
    </row>
    <row r="7" spans="1:15" s="592" customFormat="1" ht="14.25" customHeight="1" x14ac:dyDescent="0.2">
      <c r="A7" s="376"/>
      <c r="D7" s="377"/>
      <c r="E7" s="377"/>
      <c r="F7" s="377"/>
      <c r="G7" s="625"/>
      <c r="H7" s="626"/>
      <c r="I7" s="379"/>
      <c r="J7" s="627"/>
      <c r="K7" s="379"/>
      <c r="L7" s="628"/>
      <c r="M7" s="379"/>
    </row>
    <row r="8" spans="1:15" s="592" customFormat="1" ht="14.25" customHeight="1" x14ac:dyDescent="0.2">
      <c r="A8" s="381" t="s">
        <v>1441</v>
      </c>
      <c r="B8" s="380" t="s">
        <v>1442</v>
      </c>
      <c r="C8" s="380"/>
      <c r="D8" s="377"/>
      <c r="E8" s="377"/>
      <c r="F8" s="377"/>
      <c r="G8" s="625"/>
      <c r="H8" s="626"/>
      <c r="I8" s="379"/>
      <c r="J8" s="627"/>
      <c r="K8" s="379"/>
      <c r="L8" s="628"/>
      <c r="M8" s="379"/>
    </row>
    <row r="9" spans="1:15" s="592" customFormat="1" ht="14.25" customHeight="1" x14ac:dyDescent="0.2">
      <c r="A9" s="376"/>
      <c r="D9" s="377"/>
      <c r="E9" s="377"/>
      <c r="F9" s="377"/>
      <c r="G9" s="625"/>
      <c r="H9" s="626"/>
      <c r="I9" s="379"/>
      <c r="J9" s="627"/>
      <c r="K9" s="379"/>
      <c r="L9" s="628"/>
      <c r="M9" s="379"/>
    </row>
    <row r="10" spans="1:15" s="592" customFormat="1" ht="14.25" customHeight="1" x14ac:dyDescent="0.2">
      <c r="A10" s="376"/>
      <c r="B10" s="592" t="s">
        <v>1443</v>
      </c>
      <c r="D10" s="377"/>
      <c r="E10" s="377"/>
      <c r="F10" s="377"/>
      <c r="G10" s="625"/>
      <c r="H10" s="626"/>
      <c r="I10" s="379"/>
      <c r="J10" s="627"/>
      <c r="K10" s="379"/>
      <c r="L10" s="628"/>
      <c r="M10" s="379"/>
    </row>
    <row r="11" spans="1:15" s="592" customFormat="1" ht="14.25" customHeight="1" x14ac:dyDescent="0.2">
      <c r="A11" s="376"/>
      <c r="B11" s="592" t="s">
        <v>1444</v>
      </c>
      <c r="D11" s="377"/>
      <c r="E11" s="377"/>
      <c r="F11" s="377"/>
      <c r="G11" s="625"/>
      <c r="H11" s="626"/>
      <c r="I11" s="379"/>
      <c r="J11" s="627"/>
      <c r="K11" s="379"/>
      <c r="L11" s="628"/>
      <c r="M11" s="379"/>
    </row>
    <row r="12" spans="1:15" s="592" customFormat="1" ht="14.25" customHeight="1" x14ac:dyDescent="0.2">
      <c r="A12" s="376"/>
      <c r="D12" s="377"/>
      <c r="E12" s="377"/>
      <c r="F12" s="377"/>
      <c r="G12" s="625"/>
      <c r="H12" s="626"/>
      <c r="I12" s="379"/>
      <c r="J12" s="627"/>
      <c r="K12" s="379"/>
      <c r="L12" s="628"/>
      <c r="M12" s="379"/>
    </row>
    <row r="13" spans="1:15" s="592" customFormat="1" ht="14.25" customHeight="1" x14ac:dyDescent="0.2">
      <c r="A13" s="376" t="s">
        <v>1445</v>
      </c>
      <c r="B13" s="592" t="s">
        <v>1396</v>
      </c>
      <c r="D13" s="377"/>
      <c r="E13" s="377"/>
      <c r="F13" s="377"/>
      <c r="G13" s="625"/>
      <c r="H13" s="626"/>
      <c r="I13" s="379"/>
      <c r="J13" s="627"/>
      <c r="K13" s="379"/>
      <c r="L13" s="628"/>
      <c r="M13" s="379"/>
    </row>
    <row r="14" spans="1:15" s="592" customFormat="1" ht="14.25" customHeight="1" x14ac:dyDescent="0.2">
      <c r="A14" s="376"/>
      <c r="C14" s="380"/>
      <c r="D14" s="389"/>
      <c r="E14" s="389"/>
      <c r="F14" s="389"/>
      <c r="G14" s="629"/>
      <c r="H14" s="626"/>
      <c r="I14" s="379"/>
      <c r="J14" s="627"/>
      <c r="K14" s="379"/>
      <c r="L14" s="628"/>
      <c r="M14" s="379"/>
    </row>
    <row r="15" spans="1:15" s="592" customFormat="1" ht="14.25" customHeight="1" x14ac:dyDescent="0.2">
      <c r="A15" s="376"/>
      <c r="B15" s="592">
        <v>1</v>
      </c>
      <c r="C15" s="592" t="s">
        <v>1397</v>
      </c>
      <c r="E15" s="377">
        <v>8</v>
      </c>
      <c r="F15" s="377" t="s">
        <v>851</v>
      </c>
      <c r="G15" s="630">
        <f>J15</f>
        <v>0</v>
      </c>
      <c r="H15" s="626">
        <f>E15*G15</f>
        <v>0</v>
      </c>
      <c r="I15" s="379"/>
      <c r="J15" s="631">
        <v>0</v>
      </c>
      <c r="K15" s="379"/>
      <c r="L15" s="628"/>
      <c r="M15" s="379"/>
      <c r="N15" s="592" t="str">
        <f>$B$13&amp;" "&amp;C15</f>
        <v>Management &amp; Staff: Project Director</v>
      </c>
      <c r="O15" s="592">
        <f>G15</f>
        <v>0</v>
      </c>
    </row>
    <row r="16" spans="1:15" s="592" customFormat="1" ht="14.25" customHeight="1" x14ac:dyDescent="0.2">
      <c r="A16" s="376"/>
      <c r="B16" s="592">
        <v>2</v>
      </c>
      <c r="C16" s="592" t="s">
        <v>1398</v>
      </c>
      <c r="D16" s="377"/>
      <c r="E16" s="377">
        <v>8</v>
      </c>
      <c r="F16" s="377" t="s">
        <v>851</v>
      </c>
      <c r="G16" s="630">
        <f t="shared" ref="G16:G46" si="0">J16</f>
        <v>0</v>
      </c>
      <c r="H16" s="626">
        <f t="shared" ref="H16:H46" si="1">E16*G16</f>
        <v>0</v>
      </c>
      <c r="I16" s="379"/>
      <c r="J16" s="631">
        <v>0</v>
      </c>
      <c r="K16" s="379"/>
      <c r="L16" s="628"/>
      <c r="M16" s="379"/>
      <c r="N16" s="592" t="str">
        <f t="shared" ref="N16:N46" si="2">$B$13&amp;" "&amp;C16</f>
        <v>Management &amp; Staff: Senior Project Manager</v>
      </c>
      <c r="O16" s="592">
        <f t="shared" ref="O16:O46" si="3">G16</f>
        <v>0</v>
      </c>
    </row>
    <row r="17" spans="1:15" s="592" customFormat="1" ht="14.25" customHeight="1" x14ac:dyDescent="0.2">
      <c r="A17" s="376"/>
      <c r="B17" s="592">
        <v>3</v>
      </c>
      <c r="C17" s="592" t="s">
        <v>1399</v>
      </c>
      <c r="D17" s="377"/>
      <c r="E17" s="377">
        <v>8</v>
      </c>
      <c r="F17" s="377" t="s">
        <v>851</v>
      </c>
      <c r="G17" s="630">
        <f t="shared" si="0"/>
        <v>0</v>
      </c>
      <c r="H17" s="626">
        <f t="shared" si="1"/>
        <v>0</v>
      </c>
      <c r="I17" s="379"/>
      <c r="J17" s="631">
        <v>0</v>
      </c>
      <c r="K17" s="379"/>
      <c r="L17" s="628"/>
      <c r="M17" s="379"/>
      <c r="N17" s="592" t="str">
        <f t="shared" si="2"/>
        <v>Management &amp; Staff: Project Manager</v>
      </c>
      <c r="O17" s="592">
        <f t="shared" si="3"/>
        <v>0</v>
      </c>
    </row>
    <row r="18" spans="1:15" s="592" customFormat="1" ht="14.25" customHeight="1" x14ac:dyDescent="0.2">
      <c r="A18" s="376"/>
      <c r="B18" s="592">
        <v>4</v>
      </c>
      <c r="C18" s="592" t="s">
        <v>1400</v>
      </c>
      <c r="D18" s="377"/>
      <c r="E18" s="377">
        <v>8</v>
      </c>
      <c r="F18" s="377" t="s">
        <v>851</v>
      </c>
      <c r="G18" s="630">
        <f t="shared" si="0"/>
        <v>0</v>
      </c>
      <c r="H18" s="626">
        <f t="shared" si="1"/>
        <v>0</v>
      </c>
      <c r="I18" s="379"/>
      <c r="J18" s="631">
        <v>0</v>
      </c>
      <c r="K18" s="379"/>
      <c r="L18" s="628"/>
      <c r="M18" s="379"/>
      <c r="N18" s="592" t="str">
        <f t="shared" si="2"/>
        <v>Management &amp; Staff: Assistant Project Manager</v>
      </c>
      <c r="O18" s="592">
        <f t="shared" si="3"/>
        <v>0</v>
      </c>
    </row>
    <row r="19" spans="1:15" s="592" customFormat="1" ht="14.25" customHeight="1" x14ac:dyDescent="0.2">
      <c r="A19" s="376"/>
      <c r="B19" s="592">
        <v>5</v>
      </c>
      <c r="C19" s="592" t="s">
        <v>1401</v>
      </c>
      <c r="D19" s="377"/>
      <c r="E19" s="377">
        <v>8</v>
      </c>
      <c r="F19" s="377" t="s">
        <v>851</v>
      </c>
      <c r="G19" s="630">
        <f t="shared" si="0"/>
        <v>0</v>
      </c>
      <c r="H19" s="626">
        <f t="shared" si="1"/>
        <v>0</v>
      </c>
      <c r="I19" s="379"/>
      <c r="J19" s="631">
        <v>0</v>
      </c>
      <c r="K19" s="379"/>
      <c r="L19" s="628"/>
      <c r="M19" s="379"/>
      <c r="N19" s="592" t="str">
        <f t="shared" si="2"/>
        <v>Management &amp; Staff: Senior Commercial Manager</v>
      </c>
      <c r="O19" s="592">
        <f t="shared" si="3"/>
        <v>0</v>
      </c>
    </row>
    <row r="20" spans="1:15" s="592" customFormat="1" ht="14.25" customHeight="1" x14ac:dyDescent="0.2">
      <c r="A20" s="376"/>
      <c r="B20" s="592">
        <v>6</v>
      </c>
      <c r="C20" s="592" t="s">
        <v>1402</v>
      </c>
      <c r="D20" s="377"/>
      <c r="E20" s="377">
        <v>8</v>
      </c>
      <c r="F20" s="377" t="s">
        <v>851</v>
      </c>
      <c r="G20" s="630">
        <f t="shared" si="0"/>
        <v>0</v>
      </c>
      <c r="H20" s="626">
        <f t="shared" si="1"/>
        <v>0</v>
      </c>
      <c r="I20" s="379"/>
      <c r="J20" s="631">
        <v>0</v>
      </c>
      <c r="K20" s="379"/>
      <c r="L20" s="628"/>
      <c r="M20" s="379"/>
      <c r="N20" s="592" t="str">
        <f t="shared" si="2"/>
        <v>Management &amp; Staff: Commercial Manager</v>
      </c>
      <c r="O20" s="592">
        <f t="shared" si="3"/>
        <v>0</v>
      </c>
    </row>
    <row r="21" spans="1:15" s="592" customFormat="1" ht="14.25" customHeight="1" x14ac:dyDescent="0.2">
      <c r="A21" s="376"/>
      <c r="B21" s="592">
        <v>7</v>
      </c>
      <c r="C21" s="592" t="s">
        <v>1403</v>
      </c>
      <c r="D21" s="377"/>
      <c r="E21" s="377">
        <v>8</v>
      </c>
      <c r="F21" s="377" t="s">
        <v>851</v>
      </c>
      <c r="G21" s="630">
        <f t="shared" si="0"/>
        <v>0</v>
      </c>
      <c r="H21" s="626">
        <f t="shared" si="1"/>
        <v>0</v>
      </c>
      <c r="I21" s="379"/>
      <c r="J21" s="631">
        <v>0</v>
      </c>
      <c r="K21" s="379"/>
      <c r="L21" s="628"/>
      <c r="M21" s="379"/>
      <c r="N21" s="592" t="str">
        <f t="shared" si="2"/>
        <v>Management &amp; Staff: Procurement Manager</v>
      </c>
      <c r="O21" s="592">
        <f t="shared" si="3"/>
        <v>0</v>
      </c>
    </row>
    <row r="22" spans="1:15" s="592" customFormat="1" ht="14.25" customHeight="1" x14ac:dyDescent="0.2">
      <c r="A22" s="376"/>
      <c r="B22" s="592">
        <v>8</v>
      </c>
      <c r="C22" s="592" t="s">
        <v>1404</v>
      </c>
      <c r="D22" s="377"/>
      <c r="E22" s="377">
        <v>8</v>
      </c>
      <c r="F22" s="377" t="s">
        <v>851</v>
      </c>
      <c r="G22" s="630">
        <f t="shared" si="0"/>
        <v>0</v>
      </c>
      <c r="H22" s="626">
        <f t="shared" si="1"/>
        <v>0</v>
      </c>
      <c r="I22" s="379"/>
      <c r="J22" s="631">
        <v>0</v>
      </c>
      <c r="K22" s="379"/>
      <c r="L22" s="628"/>
      <c r="M22" s="379"/>
      <c r="N22" s="592" t="str">
        <f t="shared" si="2"/>
        <v>Management &amp; Staff: Senior Quantity Surveyor</v>
      </c>
      <c r="O22" s="592">
        <f t="shared" si="3"/>
        <v>0</v>
      </c>
    </row>
    <row r="23" spans="1:15" s="592" customFormat="1" ht="14.25" customHeight="1" x14ac:dyDescent="0.2">
      <c r="A23" s="376"/>
      <c r="B23" s="592">
        <v>9</v>
      </c>
      <c r="C23" s="592" t="s">
        <v>1405</v>
      </c>
      <c r="D23" s="377"/>
      <c r="E23" s="377">
        <v>8</v>
      </c>
      <c r="F23" s="377" t="s">
        <v>851</v>
      </c>
      <c r="G23" s="630">
        <f t="shared" si="0"/>
        <v>0</v>
      </c>
      <c r="H23" s="626">
        <f t="shared" si="1"/>
        <v>0</v>
      </c>
      <c r="I23" s="379"/>
      <c r="J23" s="631">
        <v>0</v>
      </c>
      <c r="K23" s="379"/>
      <c r="L23" s="628"/>
      <c r="M23" s="379"/>
      <c r="N23" s="592" t="str">
        <f t="shared" si="2"/>
        <v>Management &amp; Staff: Quantity Surveyor</v>
      </c>
      <c r="O23" s="592">
        <f t="shared" si="3"/>
        <v>0</v>
      </c>
    </row>
    <row r="24" spans="1:15" s="592" customFormat="1" ht="14.25" customHeight="1" x14ac:dyDescent="0.2">
      <c r="A24" s="376"/>
      <c r="B24" s="592">
        <v>10</v>
      </c>
      <c r="C24" s="592" t="s">
        <v>1406</v>
      </c>
      <c r="D24" s="377"/>
      <c r="E24" s="377">
        <v>8</v>
      </c>
      <c r="F24" s="377" t="s">
        <v>851</v>
      </c>
      <c r="G24" s="630">
        <f t="shared" si="0"/>
        <v>0</v>
      </c>
      <c r="H24" s="626">
        <f t="shared" si="1"/>
        <v>0</v>
      </c>
      <c r="I24" s="379"/>
      <c r="J24" s="631">
        <v>0</v>
      </c>
      <c r="K24" s="379"/>
      <c r="L24" s="628"/>
      <c r="M24" s="379"/>
      <c r="N24" s="592" t="str">
        <f t="shared" si="2"/>
        <v>Management &amp; Staff: Assistant / Technician Quantity Surveyor</v>
      </c>
      <c r="O24" s="592">
        <f t="shared" si="3"/>
        <v>0</v>
      </c>
    </row>
    <row r="25" spans="1:15" s="592" customFormat="1" ht="14.25" customHeight="1" x14ac:dyDescent="0.2">
      <c r="A25" s="376"/>
      <c r="B25" s="592">
        <v>11</v>
      </c>
      <c r="C25" s="592" t="s">
        <v>1407</v>
      </c>
      <c r="D25" s="377"/>
      <c r="E25" s="377">
        <v>8</v>
      </c>
      <c r="F25" s="377" t="s">
        <v>851</v>
      </c>
      <c r="G25" s="630">
        <f t="shared" si="0"/>
        <v>0</v>
      </c>
      <c r="H25" s="626">
        <f t="shared" si="1"/>
        <v>0</v>
      </c>
      <c r="I25" s="379"/>
      <c r="J25" s="631">
        <v>0</v>
      </c>
      <c r="K25" s="379"/>
      <c r="L25" s="628"/>
      <c r="M25" s="379"/>
      <c r="N25" s="592" t="str">
        <f t="shared" si="2"/>
        <v>Management &amp; Staff: Trainee Quantity Surveyor</v>
      </c>
      <c r="O25" s="592">
        <f t="shared" si="3"/>
        <v>0</v>
      </c>
    </row>
    <row r="26" spans="1:15" s="592" customFormat="1" ht="14.25" customHeight="1" x14ac:dyDescent="0.2">
      <c r="A26" s="376"/>
      <c r="B26" s="592">
        <v>12</v>
      </c>
      <c r="C26" s="592" t="s">
        <v>1408</v>
      </c>
      <c r="D26" s="377"/>
      <c r="E26" s="377">
        <v>8</v>
      </c>
      <c r="F26" s="377" t="s">
        <v>851</v>
      </c>
      <c r="G26" s="630">
        <f t="shared" si="0"/>
        <v>0</v>
      </c>
      <c r="H26" s="626">
        <f t="shared" si="1"/>
        <v>0</v>
      </c>
      <c r="I26" s="379"/>
      <c r="J26" s="631">
        <v>0</v>
      </c>
      <c r="K26" s="379"/>
      <c r="L26" s="628"/>
      <c r="M26" s="379"/>
      <c r="N26" s="592" t="str">
        <f t="shared" si="2"/>
        <v>Management &amp; Staff: Cost Clerk</v>
      </c>
      <c r="O26" s="592">
        <f t="shared" si="3"/>
        <v>0</v>
      </c>
    </row>
    <row r="27" spans="1:15" s="592" customFormat="1" ht="14.25" customHeight="1" x14ac:dyDescent="0.2">
      <c r="A27" s="376"/>
      <c r="B27" s="592">
        <v>13</v>
      </c>
      <c r="C27" s="592" t="s">
        <v>1409</v>
      </c>
      <c r="D27" s="377"/>
      <c r="E27" s="377">
        <v>8</v>
      </c>
      <c r="F27" s="377" t="s">
        <v>851</v>
      </c>
      <c r="G27" s="630">
        <f t="shared" si="0"/>
        <v>0</v>
      </c>
      <c r="H27" s="626">
        <f t="shared" si="1"/>
        <v>0</v>
      </c>
      <c r="I27" s="379"/>
      <c r="J27" s="631">
        <v>0</v>
      </c>
      <c r="K27" s="379"/>
      <c r="L27" s="628"/>
      <c r="M27" s="379"/>
      <c r="N27" s="592" t="str">
        <f t="shared" si="2"/>
        <v>Management &amp; Staff: Senior M&amp;E Manager</v>
      </c>
      <c r="O27" s="592">
        <f t="shared" si="3"/>
        <v>0</v>
      </c>
    </row>
    <row r="28" spans="1:15" s="592" customFormat="1" ht="14.25" customHeight="1" x14ac:dyDescent="0.2">
      <c r="A28" s="376"/>
      <c r="B28" s="592">
        <v>14</v>
      </c>
      <c r="C28" s="592" t="s">
        <v>1410</v>
      </c>
      <c r="D28" s="377"/>
      <c r="E28" s="377">
        <v>8</v>
      </c>
      <c r="F28" s="377" t="s">
        <v>851</v>
      </c>
      <c r="G28" s="630">
        <f t="shared" si="0"/>
        <v>0</v>
      </c>
      <c r="H28" s="626">
        <f t="shared" si="1"/>
        <v>0</v>
      </c>
      <c r="I28" s="379"/>
      <c r="J28" s="631">
        <v>0</v>
      </c>
      <c r="K28" s="379"/>
      <c r="L28" s="628"/>
      <c r="M28" s="379"/>
      <c r="N28" s="592" t="str">
        <f t="shared" si="2"/>
        <v>Management &amp; Staff: Security Systems Manager</v>
      </c>
      <c r="O28" s="592">
        <f t="shared" si="3"/>
        <v>0</v>
      </c>
    </row>
    <row r="29" spans="1:15" s="592" customFormat="1" ht="14.25" customHeight="1" x14ac:dyDescent="0.2">
      <c r="A29" s="376"/>
      <c r="B29" s="592">
        <v>15</v>
      </c>
      <c r="C29" s="592" t="s">
        <v>1411</v>
      </c>
      <c r="D29" s="377"/>
      <c r="E29" s="377">
        <v>8</v>
      </c>
      <c r="F29" s="377" t="s">
        <v>851</v>
      </c>
      <c r="G29" s="630">
        <f t="shared" si="0"/>
        <v>0</v>
      </c>
      <c r="H29" s="626">
        <f t="shared" si="1"/>
        <v>0</v>
      </c>
      <c r="I29" s="379"/>
      <c r="J29" s="631">
        <v>0</v>
      </c>
      <c r="K29" s="379"/>
      <c r="L29" s="628"/>
      <c r="M29" s="379"/>
      <c r="N29" s="592" t="str">
        <f t="shared" si="2"/>
        <v>Management &amp; Staff: Logistics Manager</v>
      </c>
      <c r="O29" s="592">
        <f t="shared" si="3"/>
        <v>0</v>
      </c>
    </row>
    <row r="30" spans="1:15" s="592" customFormat="1" ht="14.25" customHeight="1" x14ac:dyDescent="0.2">
      <c r="A30" s="376"/>
      <c r="B30" s="592">
        <v>16</v>
      </c>
      <c r="C30" s="592" t="s">
        <v>1412</v>
      </c>
      <c r="D30" s="377"/>
      <c r="E30" s="377">
        <v>8</v>
      </c>
      <c r="F30" s="377" t="s">
        <v>851</v>
      </c>
      <c r="G30" s="630">
        <f t="shared" si="0"/>
        <v>0</v>
      </c>
      <c r="H30" s="626">
        <f t="shared" si="1"/>
        <v>0</v>
      </c>
      <c r="I30" s="379"/>
      <c r="J30" s="631">
        <v>0</v>
      </c>
      <c r="K30" s="379"/>
      <c r="L30" s="628"/>
      <c r="M30" s="379"/>
      <c r="N30" s="592" t="str">
        <f t="shared" si="2"/>
        <v>Management &amp; Staff: Construction Director</v>
      </c>
      <c r="O30" s="592">
        <f t="shared" si="3"/>
        <v>0</v>
      </c>
    </row>
    <row r="31" spans="1:15" s="592" customFormat="1" ht="14.25" customHeight="1" x14ac:dyDescent="0.2">
      <c r="A31" s="376"/>
      <c r="B31" s="592">
        <v>17</v>
      </c>
      <c r="C31" s="592" t="s">
        <v>1413</v>
      </c>
      <c r="D31" s="377"/>
      <c r="E31" s="377">
        <v>8</v>
      </c>
      <c r="F31" s="377" t="s">
        <v>851</v>
      </c>
      <c r="G31" s="630">
        <f t="shared" si="0"/>
        <v>0</v>
      </c>
      <c r="H31" s="626">
        <f t="shared" si="1"/>
        <v>0</v>
      </c>
      <c r="I31" s="379"/>
      <c r="J31" s="631">
        <v>0</v>
      </c>
      <c r="K31" s="379"/>
      <c r="L31" s="628"/>
      <c r="M31" s="379"/>
      <c r="N31" s="592" t="str">
        <f t="shared" si="2"/>
        <v>Management &amp; Staff: Senior Construction Manager</v>
      </c>
      <c r="O31" s="592">
        <f t="shared" si="3"/>
        <v>0</v>
      </c>
    </row>
    <row r="32" spans="1:15" s="592" customFormat="1" ht="14.25" customHeight="1" x14ac:dyDescent="0.2">
      <c r="A32" s="376"/>
      <c r="B32" s="592">
        <v>18</v>
      </c>
      <c r="C32" s="592" t="s">
        <v>1414</v>
      </c>
      <c r="D32" s="377"/>
      <c r="E32" s="377">
        <v>8</v>
      </c>
      <c r="F32" s="377" t="s">
        <v>851</v>
      </c>
      <c r="G32" s="630">
        <f t="shared" si="0"/>
        <v>0</v>
      </c>
      <c r="H32" s="626">
        <f t="shared" si="1"/>
        <v>0</v>
      </c>
      <c r="I32" s="379"/>
      <c r="J32" s="631">
        <v>0</v>
      </c>
      <c r="K32" s="379"/>
      <c r="L32" s="628"/>
      <c r="M32" s="379"/>
      <c r="N32" s="592" t="str">
        <f t="shared" si="2"/>
        <v>Management &amp; Staff: Construction Manager</v>
      </c>
      <c r="O32" s="592">
        <f t="shared" si="3"/>
        <v>0</v>
      </c>
    </row>
    <row r="33" spans="1:15" s="592" customFormat="1" ht="14.25" customHeight="1" x14ac:dyDescent="0.2">
      <c r="A33" s="376"/>
      <c r="B33" s="592">
        <v>19</v>
      </c>
      <c r="C33" s="592" t="s">
        <v>1415</v>
      </c>
      <c r="D33" s="377"/>
      <c r="E33" s="377">
        <v>8</v>
      </c>
      <c r="F33" s="377" t="s">
        <v>851</v>
      </c>
      <c r="G33" s="630">
        <f t="shared" si="0"/>
        <v>0</v>
      </c>
      <c r="H33" s="626">
        <f t="shared" si="1"/>
        <v>0</v>
      </c>
      <c r="I33" s="379"/>
      <c r="J33" s="631">
        <v>0</v>
      </c>
      <c r="K33" s="379"/>
      <c r="L33" s="628"/>
      <c r="M33" s="379"/>
      <c r="N33" s="592" t="str">
        <f t="shared" si="2"/>
        <v>Management &amp; Staff: Assistant Construction Manager</v>
      </c>
      <c r="O33" s="592">
        <f t="shared" si="3"/>
        <v>0</v>
      </c>
    </row>
    <row r="34" spans="1:15" s="592" customFormat="1" ht="14.25" customHeight="1" x14ac:dyDescent="0.2">
      <c r="A34" s="376"/>
      <c r="B34" s="592">
        <v>20</v>
      </c>
      <c r="C34" s="592" t="s">
        <v>449</v>
      </c>
      <c r="D34" s="377"/>
      <c r="E34" s="377">
        <v>8</v>
      </c>
      <c r="F34" s="377" t="s">
        <v>851</v>
      </c>
      <c r="G34" s="630">
        <f t="shared" si="0"/>
        <v>0</v>
      </c>
      <c r="H34" s="626">
        <f t="shared" si="1"/>
        <v>0</v>
      </c>
      <c r="I34" s="379"/>
      <c r="J34" s="631">
        <v>0</v>
      </c>
      <c r="K34" s="379"/>
      <c r="L34" s="628"/>
      <c r="M34" s="379"/>
      <c r="N34" s="592" t="str">
        <f t="shared" si="2"/>
        <v>Management &amp; Staff: Design Manager</v>
      </c>
      <c r="O34" s="592">
        <f t="shared" si="3"/>
        <v>0</v>
      </c>
    </row>
    <row r="35" spans="1:15" s="592" customFormat="1" ht="14.25" customHeight="1" x14ac:dyDescent="0.2">
      <c r="A35" s="376"/>
      <c r="B35" s="592">
        <v>21</v>
      </c>
      <c r="C35" s="592" t="s">
        <v>1416</v>
      </c>
      <c r="D35" s="377"/>
      <c r="E35" s="377">
        <v>8</v>
      </c>
      <c r="F35" s="377" t="s">
        <v>851</v>
      </c>
      <c r="G35" s="630">
        <f t="shared" si="0"/>
        <v>0</v>
      </c>
      <c r="H35" s="626">
        <f t="shared" si="1"/>
        <v>0</v>
      </c>
      <c r="I35" s="379"/>
      <c r="J35" s="631">
        <v>0</v>
      </c>
      <c r="K35" s="379"/>
      <c r="L35" s="628"/>
      <c r="M35" s="379"/>
      <c r="N35" s="592" t="str">
        <f t="shared" si="2"/>
        <v>Management &amp; Staff: BIM Manager</v>
      </c>
      <c r="O35" s="592">
        <f t="shared" si="3"/>
        <v>0</v>
      </c>
    </row>
    <row r="36" spans="1:15" s="592" customFormat="1" ht="14.25" customHeight="1" x14ac:dyDescent="0.2">
      <c r="A36" s="376"/>
      <c r="B36" s="592">
        <v>22</v>
      </c>
      <c r="C36" s="592" t="s">
        <v>1417</v>
      </c>
      <c r="D36" s="377"/>
      <c r="E36" s="377">
        <v>8</v>
      </c>
      <c r="F36" s="377" t="s">
        <v>851</v>
      </c>
      <c r="G36" s="630">
        <f t="shared" si="0"/>
        <v>0</v>
      </c>
      <c r="H36" s="626">
        <f t="shared" si="1"/>
        <v>0</v>
      </c>
      <c r="I36" s="379"/>
      <c r="J36" s="631">
        <v>0</v>
      </c>
      <c r="K36" s="379"/>
      <c r="L36" s="628"/>
      <c r="M36" s="379"/>
      <c r="N36" s="592" t="str">
        <f t="shared" si="2"/>
        <v>Management &amp; Staff: Planning Manager</v>
      </c>
      <c r="O36" s="592">
        <f t="shared" si="3"/>
        <v>0</v>
      </c>
    </row>
    <row r="37" spans="1:15" s="592" customFormat="1" ht="14.25" customHeight="1" x14ac:dyDescent="0.2">
      <c r="A37" s="376"/>
      <c r="B37" s="592">
        <v>23</v>
      </c>
      <c r="C37" s="592" t="s">
        <v>1418</v>
      </c>
      <c r="D37" s="377"/>
      <c r="E37" s="377">
        <v>8</v>
      </c>
      <c r="F37" s="377" t="s">
        <v>851</v>
      </c>
      <c r="G37" s="630">
        <f t="shared" si="0"/>
        <v>0</v>
      </c>
      <c r="H37" s="626">
        <f t="shared" si="1"/>
        <v>0</v>
      </c>
      <c r="I37" s="379"/>
      <c r="J37" s="631">
        <v>0</v>
      </c>
      <c r="K37" s="379"/>
      <c r="L37" s="628"/>
      <c r="M37" s="379"/>
      <c r="N37" s="592" t="str">
        <f t="shared" si="2"/>
        <v>Management &amp; Staff: Senior Planner/Project Controller</v>
      </c>
      <c r="O37" s="592">
        <f t="shared" si="3"/>
        <v>0</v>
      </c>
    </row>
    <row r="38" spans="1:15" s="592" customFormat="1" ht="14.25" customHeight="1" x14ac:dyDescent="0.2">
      <c r="A38" s="376"/>
      <c r="B38" s="592">
        <v>24</v>
      </c>
      <c r="C38" s="592" t="s">
        <v>1419</v>
      </c>
      <c r="D38" s="377"/>
      <c r="E38" s="377">
        <v>8</v>
      </c>
      <c r="F38" s="377" t="s">
        <v>851</v>
      </c>
      <c r="G38" s="630">
        <f t="shared" si="0"/>
        <v>0</v>
      </c>
      <c r="H38" s="626">
        <f t="shared" si="1"/>
        <v>0</v>
      </c>
      <c r="I38" s="379"/>
      <c r="J38" s="631">
        <v>0</v>
      </c>
      <c r="K38" s="379"/>
      <c r="L38" s="628"/>
      <c r="M38" s="379"/>
      <c r="N38" s="592" t="str">
        <f t="shared" si="2"/>
        <v>Management &amp; Staff: Planner/Project Controller</v>
      </c>
      <c r="O38" s="592">
        <f t="shared" si="3"/>
        <v>0</v>
      </c>
    </row>
    <row r="39" spans="1:15" s="592" customFormat="1" ht="14.25" customHeight="1" x14ac:dyDescent="0.2">
      <c r="A39" s="376"/>
      <c r="B39" s="592">
        <v>25</v>
      </c>
      <c r="C39" s="592" t="s">
        <v>1420</v>
      </c>
      <c r="D39" s="377"/>
      <c r="E39" s="377">
        <v>8</v>
      </c>
      <c r="F39" s="377" t="s">
        <v>851</v>
      </c>
      <c r="G39" s="630">
        <f t="shared" si="0"/>
        <v>0</v>
      </c>
      <c r="H39" s="626">
        <f t="shared" si="1"/>
        <v>0</v>
      </c>
      <c r="I39" s="379"/>
      <c r="J39" s="631">
        <v>0</v>
      </c>
      <c r="K39" s="379"/>
      <c r="L39" s="628"/>
      <c r="M39" s="379"/>
      <c r="N39" s="592" t="str">
        <f t="shared" si="2"/>
        <v>Management &amp; Staff: Assistant / Trainee Planner/Project Controller</v>
      </c>
      <c r="O39" s="592">
        <f t="shared" si="3"/>
        <v>0</v>
      </c>
    </row>
    <row r="40" spans="1:15" s="592" customFormat="1" ht="14.25" customHeight="1" x14ac:dyDescent="0.2">
      <c r="A40" s="376"/>
      <c r="B40" s="592">
        <v>26</v>
      </c>
      <c r="C40" s="592" t="s">
        <v>1114</v>
      </c>
      <c r="D40" s="377"/>
      <c r="E40" s="377">
        <v>8</v>
      </c>
      <c r="F40" s="377" t="s">
        <v>851</v>
      </c>
      <c r="G40" s="630">
        <f t="shared" si="0"/>
        <v>0</v>
      </c>
      <c r="H40" s="626">
        <f t="shared" si="1"/>
        <v>0</v>
      </c>
      <c r="I40" s="379"/>
      <c r="J40" s="631">
        <v>0</v>
      </c>
      <c r="K40" s="379"/>
      <c r="L40" s="628"/>
      <c r="M40" s="379"/>
      <c r="N40" s="592" t="str">
        <f t="shared" si="2"/>
        <v>Management &amp; Staff: Principal Designer</v>
      </c>
      <c r="O40" s="592">
        <f t="shared" si="3"/>
        <v>0</v>
      </c>
    </row>
    <row r="41" spans="1:15" s="592" customFormat="1" ht="14.25" customHeight="1" x14ac:dyDescent="0.2">
      <c r="A41" s="376"/>
      <c r="B41" s="592">
        <v>27</v>
      </c>
      <c r="C41" s="592" t="s">
        <v>1421</v>
      </c>
      <c r="D41" s="377"/>
      <c r="E41" s="377">
        <v>8</v>
      </c>
      <c r="F41" s="377" t="s">
        <v>851</v>
      </c>
      <c r="G41" s="630">
        <f t="shared" si="0"/>
        <v>0</v>
      </c>
      <c r="H41" s="626">
        <f t="shared" si="1"/>
        <v>0</v>
      </c>
      <c r="I41" s="379"/>
      <c r="J41" s="631">
        <v>0</v>
      </c>
      <c r="K41" s="379"/>
      <c r="L41" s="628"/>
      <c r="M41" s="379"/>
      <c r="N41" s="592" t="str">
        <f t="shared" si="2"/>
        <v>Management &amp; Staff: H&amp;S Manager</v>
      </c>
      <c r="O41" s="592">
        <f t="shared" si="3"/>
        <v>0</v>
      </c>
    </row>
    <row r="42" spans="1:15" s="592" customFormat="1" ht="14.25" customHeight="1" x14ac:dyDescent="0.2">
      <c r="A42" s="376"/>
      <c r="B42" s="592">
        <v>28</v>
      </c>
      <c r="C42" s="592" t="s">
        <v>1422</v>
      </c>
      <c r="D42" s="377"/>
      <c r="E42" s="377">
        <v>8</v>
      </c>
      <c r="F42" s="377" t="s">
        <v>851</v>
      </c>
      <c r="G42" s="630">
        <f t="shared" si="0"/>
        <v>0</v>
      </c>
      <c r="H42" s="626">
        <f t="shared" si="1"/>
        <v>0</v>
      </c>
      <c r="I42" s="379"/>
      <c r="J42" s="631">
        <v>0</v>
      </c>
      <c r="K42" s="379"/>
      <c r="L42" s="628"/>
      <c r="M42" s="379"/>
      <c r="N42" s="592" t="str">
        <f t="shared" si="2"/>
        <v>Management &amp; Staff: Training Manager</v>
      </c>
      <c r="O42" s="592">
        <f t="shared" si="3"/>
        <v>0</v>
      </c>
    </row>
    <row r="43" spans="1:15" s="592" customFormat="1" ht="14.25" customHeight="1" x14ac:dyDescent="0.2">
      <c r="A43" s="376"/>
      <c r="B43" s="592">
        <v>29</v>
      </c>
      <c r="C43" s="592" t="s">
        <v>1423</v>
      </c>
      <c r="D43" s="377"/>
      <c r="E43" s="377">
        <v>8</v>
      </c>
      <c r="F43" s="377" t="s">
        <v>851</v>
      </c>
      <c r="G43" s="630">
        <f t="shared" si="0"/>
        <v>0</v>
      </c>
      <c r="H43" s="626">
        <f t="shared" si="1"/>
        <v>0</v>
      </c>
      <c r="I43" s="379"/>
      <c r="J43" s="631">
        <v>0</v>
      </c>
      <c r="K43" s="379"/>
      <c r="L43" s="628"/>
      <c r="M43" s="379"/>
      <c r="N43" s="592" t="str">
        <f t="shared" si="2"/>
        <v>Management &amp; Staff: Quality Management Systems Manager</v>
      </c>
      <c r="O43" s="592">
        <f t="shared" si="3"/>
        <v>0</v>
      </c>
    </row>
    <row r="44" spans="1:15" s="592" customFormat="1" ht="14.25" customHeight="1" x14ac:dyDescent="0.2">
      <c r="A44" s="376"/>
      <c r="B44" s="592">
        <v>30</v>
      </c>
      <c r="C44" s="592" t="s">
        <v>1424</v>
      </c>
      <c r="D44" s="377"/>
      <c r="E44" s="377">
        <v>8</v>
      </c>
      <c r="F44" s="377" t="s">
        <v>851</v>
      </c>
      <c r="G44" s="630">
        <f t="shared" si="0"/>
        <v>0</v>
      </c>
      <c r="H44" s="626">
        <f t="shared" si="1"/>
        <v>0</v>
      </c>
      <c r="I44" s="379"/>
      <c r="J44" s="631">
        <v>0</v>
      </c>
      <c r="K44" s="379"/>
      <c r="L44" s="628"/>
      <c r="M44" s="379"/>
      <c r="N44" s="592" t="str">
        <f t="shared" si="2"/>
        <v>Management &amp; Staff: Office Manager</v>
      </c>
      <c r="O44" s="592">
        <f t="shared" si="3"/>
        <v>0</v>
      </c>
    </row>
    <row r="45" spans="1:15" s="592" customFormat="1" ht="14.25" customHeight="1" x14ac:dyDescent="0.2">
      <c r="A45" s="376"/>
      <c r="B45" s="592">
        <v>31</v>
      </c>
      <c r="C45" s="592" t="s">
        <v>1425</v>
      </c>
      <c r="D45" s="377"/>
      <c r="E45" s="377">
        <v>8</v>
      </c>
      <c r="F45" s="377" t="s">
        <v>851</v>
      </c>
      <c r="G45" s="630">
        <f t="shared" si="0"/>
        <v>0</v>
      </c>
      <c r="H45" s="626">
        <f t="shared" si="1"/>
        <v>0</v>
      </c>
      <c r="I45" s="379"/>
      <c r="J45" s="631">
        <v>0</v>
      </c>
      <c r="K45" s="379"/>
      <c r="L45" s="628"/>
      <c r="M45" s="379"/>
      <c r="N45" s="592" t="str">
        <f t="shared" si="2"/>
        <v>Management &amp; Staff: Document Controller</v>
      </c>
      <c r="O45" s="592">
        <f t="shared" si="3"/>
        <v>0</v>
      </c>
    </row>
    <row r="46" spans="1:15" s="592" customFormat="1" ht="14.25" x14ac:dyDescent="0.2">
      <c r="A46" s="376"/>
      <c r="B46" s="592">
        <v>32</v>
      </c>
      <c r="C46" s="592" t="s">
        <v>1426</v>
      </c>
      <c r="D46" s="377"/>
      <c r="E46" s="377">
        <v>8</v>
      </c>
      <c r="F46" s="377" t="s">
        <v>851</v>
      </c>
      <c r="G46" s="630">
        <f t="shared" si="0"/>
        <v>0</v>
      </c>
      <c r="H46" s="626">
        <f t="shared" si="1"/>
        <v>0</v>
      </c>
      <c r="I46" s="379"/>
      <c r="J46" s="631">
        <v>0</v>
      </c>
      <c r="K46" s="379"/>
      <c r="L46" s="628"/>
      <c r="M46" s="379"/>
      <c r="N46" s="592" t="str">
        <f t="shared" si="2"/>
        <v>Management &amp; Staff: Reception/Admin support</v>
      </c>
      <c r="O46" s="592">
        <f t="shared" si="3"/>
        <v>0</v>
      </c>
    </row>
    <row r="47" spans="1:15" s="592" customFormat="1" ht="14.25" x14ac:dyDescent="0.2">
      <c r="A47" s="376"/>
      <c r="D47" s="377"/>
      <c r="E47" s="377"/>
      <c r="F47" s="377"/>
      <c r="G47" s="625"/>
      <c r="H47" s="626"/>
      <c r="I47" s="379"/>
      <c r="J47" s="627"/>
      <c r="K47" s="379"/>
      <c r="L47" s="628"/>
      <c r="M47" s="379"/>
    </row>
    <row r="48" spans="1:15" s="592" customFormat="1" ht="28.5" customHeight="1" x14ac:dyDescent="0.2">
      <c r="A48" s="632"/>
      <c r="B48" s="633"/>
      <c r="C48" s="634" t="s">
        <v>661</v>
      </c>
      <c r="D48" s="633"/>
      <c r="E48" s="633"/>
      <c r="F48" s="633"/>
      <c r="G48" s="635" t="s">
        <v>147</v>
      </c>
      <c r="H48" s="636">
        <f>SUM(H8:H47)</f>
        <v>0</v>
      </c>
      <c r="I48" s="379"/>
      <c r="J48" s="627"/>
      <c r="K48" s="379"/>
      <c r="L48" s="628"/>
      <c r="M48" s="379"/>
    </row>
    <row r="49" spans="1:15" s="592" customFormat="1" ht="14.25" x14ac:dyDescent="0.2">
      <c r="A49" s="376"/>
      <c r="D49" s="377"/>
      <c r="E49" s="377"/>
      <c r="F49" s="377"/>
      <c r="G49" s="625"/>
      <c r="H49" s="626"/>
      <c r="I49" s="379"/>
      <c r="J49" s="627"/>
      <c r="K49" s="379"/>
      <c r="L49" s="628"/>
      <c r="M49" s="379"/>
    </row>
    <row r="50" spans="1:15" s="592" customFormat="1" ht="14.25" x14ac:dyDescent="0.2">
      <c r="A50" s="376" t="s">
        <v>1427</v>
      </c>
      <c r="B50" s="592" t="s">
        <v>1428</v>
      </c>
      <c r="D50" s="377"/>
      <c r="E50" s="377"/>
      <c r="F50" s="377"/>
      <c r="G50" s="625"/>
      <c r="H50" s="626"/>
      <c r="I50" s="379"/>
      <c r="J50" s="627"/>
      <c r="K50" s="379"/>
      <c r="L50" s="628"/>
      <c r="M50" s="379"/>
    </row>
    <row r="51" spans="1:15" s="592" customFormat="1" ht="14.25" x14ac:dyDescent="0.2">
      <c r="A51" s="376"/>
      <c r="C51" s="380"/>
      <c r="D51" s="389"/>
      <c r="E51" s="389"/>
      <c r="F51" s="389"/>
      <c r="G51" s="629"/>
      <c r="H51" s="626"/>
      <c r="I51" s="379"/>
      <c r="J51" s="627"/>
      <c r="K51" s="379"/>
      <c r="L51" s="628"/>
      <c r="M51" s="379"/>
    </row>
    <row r="52" spans="1:15" s="592" customFormat="1" ht="14.25" x14ac:dyDescent="0.2">
      <c r="A52" s="376"/>
      <c r="C52" s="380" t="s">
        <v>1429</v>
      </c>
      <c r="E52" s="377"/>
      <c r="F52" s="377"/>
      <c r="G52" s="630"/>
      <c r="H52" s="626"/>
      <c r="I52" s="379"/>
      <c r="J52" s="631"/>
      <c r="K52" s="379"/>
      <c r="L52" s="628"/>
      <c r="M52" s="379"/>
    </row>
    <row r="53" spans="1:15" s="592" customFormat="1" ht="14.25" x14ac:dyDescent="0.2">
      <c r="A53" s="376"/>
      <c r="B53" s="592">
        <v>1</v>
      </c>
      <c r="C53" s="592" t="s">
        <v>1430</v>
      </c>
      <c r="D53" s="377"/>
      <c r="E53" s="377">
        <v>8</v>
      </c>
      <c r="F53" s="377" t="s">
        <v>851</v>
      </c>
      <c r="G53" s="630">
        <f t="shared" ref="G53:G76" si="4">J53</f>
        <v>0</v>
      </c>
      <c r="H53" s="626">
        <f t="shared" ref="H53:H76" si="5">E53*G53</f>
        <v>0</v>
      </c>
      <c r="I53" s="379"/>
      <c r="J53" s="631">
        <v>0</v>
      </c>
      <c r="K53" s="379"/>
      <c r="L53" s="628"/>
      <c r="M53" s="379"/>
      <c r="N53" s="592" t="str">
        <f>$B$50&amp;" - "&amp;$C$52&amp;" "&amp;C53</f>
        <v xml:space="preserve">Design - Architect: Senior </v>
      </c>
      <c r="O53" s="592">
        <f t="shared" ref="O53:O56" si="6">G53</f>
        <v>0</v>
      </c>
    </row>
    <row r="54" spans="1:15" s="592" customFormat="1" ht="14.25" x14ac:dyDescent="0.2">
      <c r="A54" s="376"/>
      <c r="B54" s="592">
        <f>B53+1</f>
        <v>2</v>
      </c>
      <c r="C54" s="592" t="s">
        <v>1431</v>
      </c>
      <c r="D54" s="377"/>
      <c r="E54" s="377">
        <v>8</v>
      </c>
      <c r="F54" s="377" t="s">
        <v>851</v>
      </c>
      <c r="G54" s="630">
        <f t="shared" si="4"/>
        <v>0</v>
      </c>
      <c r="H54" s="626">
        <f t="shared" si="5"/>
        <v>0</v>
      </c>
      <c r="I54" s="379"/>
      <c r="J54" s="631">
        <v>0</v>
      </c>
      <c r="K54" s="379"/>
      <c r="L54" s="628"/>
      <c r="M54" s="379"/>
      <c r="N54" s="592" t="str">
        <f t="shared" ref="N54:N56" si="7">$B$50&amp;" - "&amp;$C$52&amp;" "&amp;C54</f>
        <v>Design - Architect: Qualified</v>
      </c>
      <c r="O54" s="592">
        <f t="shared" si="6"/>
        <v>0</v>
      </c>
    </row>
    <row r="55" spans="1:15" s="592" customFormat="1" ht="14.25" x14ac:dyDescent="0.2">
      <c r="A55" s="376"/>
      <c r="B55" s="592">
        <f t="shared" ref="B55:B56" si="8">B54+1</f>
        <v>3</v>
      </c>
      <c r="C55" s="592" t="s">
        <v>1432</v>
      </c>
      <c r="D55" s="377"/>
      <c r="E55" s="377">
        <v>8</v>
      </c>
      <c r="F55" s="377" t="s">
        <v>851</v>
      </c>
      <c r="G55" s="630">
        <f t="shared" si="4"/>
        <v>0</v>
      </c>
      <c r="H55" s="626">
        <f t="shared" si="5"/>
        <v>0</v>
      </c>
      <c r="I55" s="379"/>
      <c r="J55" s="631">
        <v>0</v>
      </c>
      <c r="K55" s="379"/>
      <c r="L55" s="628"/>
      <c r="M55" s="379"/>
      <c r="N55" s="592" t="str">
        <f t="shared" si="7"/>
        <v>Design - Architect: Assistant/Technician</v>
      </c>
      <c r="O55" s="592">
        <f t="shared" si="6"/>
        <v>0</v>
      </c>
    </row>
    <row r="56" spans="1:15" s="592" customFormat="1" ht="14.25" x14ac:dyDescent="0.2">
      <c r="A56" s="376"/>
      <c r="B56" s="592">
        <f t="shared" si="8"/>
        <v>4</v>
      </c>
      <c r="C56" s="592" t="s">
        <v>1433</v>
      </c>
      <c r="D56" s="377"/>
      <c r="E56" s="377">
        <v>8</v>
      </c>
      <c r="F56" s="377" t="s">
        <v>851</v>
      </c>
      <c r="G56" s="630">
        <f t="shared" si="4"/>
        <v>0</v>
      </c>
      <c r="H56" s="626">
        <f t="shared" si="5"/>
        <v>0</v>
      </c>
      <c r="I56" s="379"/>
      <c r="J56" s="631">
        <v>0</v>
      </c>
      <c r="K56" s="379"/>
      <c r="L56" s="628"/>
      <c r="M56" s="379"/>
      <c r="N56" s="592" t="str">
        <f t="shared" si="7"/>
        <v>Design - Architect: Trainee</v>
      </c>
      <c r="O56" s="592">
        <f t="shared" si="6"/>
        <v>0</v>
      </c>
    </row>
    <row r="57" spans="1:15" s="592" customFormat="1" ht="14.25" x14ac:dyDescent="0.2">
      <c r="A57" s="376"/>
      <c r="C57" s="380" t="s">
        <v>1434</v>
      </c>
      <c r="D57" s="377"/>
      <c r="E57" s="377"/>
      <c r="F57" s="377"/>
      <c r="G57" s="630"/>
      <c r="H57" s="626"/>
      <c r="I57" s="379"/>
      <c r="J57" s="631"/>
      <c r="K57" s="379"/>
      <c r="L57" s="628"/>
      <c r="M57" s="379"/>
    </row>
    <row r="58" spans="1:15" s="592" customFormat="1" ht="14.25" customHeight="1" x14ac:dyDescent="0.2">
      <c r="A58" s="376"/>
      <c r="B58" s="592">
        <f>B56+1</f>
        <v>5</v>
      </c>
      <c r="C58" s="592" t="s">
        <v>1430</v>
      </c>
      <c r="D58" s="377"/>
      <c r="E58" s="377">
        <v>8</v>
      </c>
      <c r="F58" s="377" t="s">
        <v>851</v>
      </c>
      <c r="G58" s="630">
        <f t="shared" si="4"/>
        <v>0</v>
      </c>
      <c r="H58" s="626">
        <f t="shared" si="5"/>
        <v>0</v>
      </c>
      <c r="I58" s="379"/>
      <c r="J58" s="631">
        <v>0</v>
      </c>
      <c r="K58" s="379"/>
      <c r="L58" s="628"/>
      <c r="M58" s="379"/>
      <c r="N58" s="592" t="str">
        <f>$B$50&amp;" - "&amp;$C$57&amp;" "&amp;C58</f>
        <v xml:space="preserve">Design - Civil / Structural Engineer: Senior </v>
      </c>
      <c r="O58" s="592">
        <f t="shared" ref="O58:O61" si="9">G58</f>
        <v>0</v>
      </c>
    </row>
    <row r="59" spans="1:15" s="592" customFormat="1" ht="14.25" customHeight="1" x14ac:dyDescent="0.2">
      <c r="A59" s="376"/>
      <c r="B59" s="592">
        <f t="shared" ref="B59:B61" si="10">B58+1</f>
        <v>6</v>
      </c>
      <c r="C59" s="592" t="s">
        <v>1431</v>
      </c>
      <c r="D59" s="377"/>
      <c r="E59" s="377">
        <v>8</v>
      </c>
      <c r="F59" s="377" t="s">
        <v>851</v>
      </c>
      <c r="G59" s="630">
        <f t="shared" si="4"/>
        <v>0</v>
      </c>
      <c r="H59" s="626">
        <f t="shared" si="5"/>
        <v>0</v>
      </c>
      <c r="I59" s="379"/>
      <c r="J59" s="631">
        <v>0</v>
      </c>
      <c r="K59" s="379"/>
      <c r="L59" s="628"/>
      <c r="M59" s="379"/>
      <c r="N59" s="592" t="str">
        <f t="shared" ref="N59:N61" si="11">$B$50&amp;" - "&amp;$C$57&amp;" "&amp;C59</f>
        <v>Design - Civil / Structural Engineer: Qualified</v>
      </c>
      <c r="O59" s="592">
        <f t="shared" si="9"/>
        <v>0</v>
      </c>
    </row>
    <row r="60" spans="1:15" s="592" customFormat="1" ht="14.25" customHeight="1" x14ac:dyDescent="0.2">
      <c r="A60" s="376"/>
      <c r="B60" s="592">
        <f t="shared" si="10"/>
        <v>7</v>
      </c>
      <c r="C60" s="592" t="s">
        <v>1432</v>
      </c>
      <c r="D60" s="377"/>
      <c r="E60" s="377">
        <v>8</v>
      </c>
      <c r="F60" s="377" t="s">
        <v>851</v>
      </c>
      <c r="G60" s="630">
        <f t="shared" si="4"/>
        <v>0</v>
      </c>
      <c r="H60" s="626">
        <f t="shared" si="5"/>
        <v>0</v>
      </c>
      <c r="I60" s="379"/>
      <c r="J60" s="631">
        <v>0</v>
      </c>
      <c r="K60" s="379"/>
      <c r="L60" s="628"/>
      <c r="M60" s="379"/>
      <c r="N60" s="592" t="str">
        <f t="shared" si="11"/>
        <v>Design - Civil / Structural Engineer: Assistant/Technician</v>
      </c>
      <c r="O60" s="592">
        <f t="shared" si="9"/>
        <v>0</v>
      </c>
    </row>
    <row r="61" spans="1:15" s="592" customFormat="1" ht="14.25" customHeight="1" x14ac:dyDescent="0.2">
      <c r="A61" s="376"/>
      <c r="B61" s="592">
        <f t="shared" si="10"/>
        <v>8</v>
      </c>
      <c r="C61" s="592" t="s">
        <v>1433</v>
      </c>
      <c r="D61" s="377"/>
      <c r="E61" s="377">
        <v>8</v>
      </c>
      <c r="F61" s="377" t="s">
        <v>851</v>
      </c>
      <c r="G61" s="630">
        <f t="shared" si="4"/>
        <v>0</v>
      </c>
      <c r="H61" s="626">
        <f t="shared" si="5"/>
        <v>0</v>
      </c>
      <c r="I61" s="379"/>
      <c r="J61" s="631">
        <v>0</v>
      </c>
      <c r="K61" s="379"/>
      <c r="L61" s="628"/>
      <c r="M61" s="379"/>
      <c r="N61" s="592" t="str">
        <f t="shared" si="11"/>
        <v>Design - Civil / Structural Engineer: Trainee</v>
      </c>
      <c r="O61" s="592">
        <f t="shared" si="9"/>
        <v>0</v>
      </c>
    </row>
    <row r="62" spans="1:15" s="592" customFormat="1" ht="14.25" customHeight="1" x14ac:dyDescent="0.2">
      <c r="A62" s="376"/>
      <c r="C62" s="380" t="s">
        <v>1435</v>
      </c>
      <c r="D62" s="377"/>
      <c r="E62" s="377"/>
      <c r="F62" s="377"/>
      <c r="G62" s="630"/>
      <c r="H62" s="626"/>
      <c r="I62" s="379"/>
      <c r="J62" s="631"/>
      <c r="K62" s="379"/>
      <c r="L62" s="628"/>
      <c r="M62" s="379"/>
    </row>
    <row r="63" spans="1:15" s="592" customFormat="1" ht="14.25" customHeight="1" x14ac:dyDescent="0.2">
      <c r="A63" s="376"/>
      <c r="B63" s="592">
        <f>B61+1</f>
        <v>9</v>
      </c>
      <c r="C63" s="592" t="s">
        <v>1430</v>
      </c>
      <c r="D63" s="377"/>
      <c r="E63" s="377">
        <v>8</v>
      </c>
      <c r="F63" s="377" t="s">
        <v>851</v>
      </c>
      <c r="G63" s="630">
        <f t="shared" si="4"/>
        <v>0</v>
      </c>
      <c r="H63" s="626">
        <f t="shared" si="5"/>
        <v>0</v>
      </c>
      <c r="I63" s="379"/>
      <c r="J63" s="631">
        <v>0</v>
      </c>
      <c r="K63" s="379"/>
      <c r="L63" s="628"/>
      <c r="M63" s="379"/>
      <c r="N63" s="592" t="str">
        <f>$B$50&amp;" - "&amp;$C$62&amp;" "&amp;C63</f>
        <v xml:space="preserve">Design - Mechanical Engineer: Senior </v>
      </c>
      <c r="O63" s="592">
        <f t="shared" ref="O63:O66" si="12">G63</f>
        <v>0</v>
      </c>
    </row>
    <row r="64" spans="1:15" s="592" customFormat="1" ht="14.25" customHeight="1" x14ac:dyDescent="0.2">
      <c r="A64" s="376"/>
      <c r="B64" s="592">
        <f t="shared" ref="B64:B66" si="13">B63+1</f>
        <v>10</v>
      </c>
      <c r="C64" s="592" t="s">
        <v>1431</v>
      </c>
      <c r="D64" s="377"/>
      <c r="E64" s="377">
        <v>8</v>
      </c>
      <c r="F64" s="377" t="s">
        <v>851</v>
      </c>
      <c r="G64" s="630">
        <f t="shared" si="4"/>
        <v>0</v>
      </c>
      <c r="H64" s="626">
        <f t="shared" si="5"/>
        <v>0</v>
      </c>
      <c r="I64" s="379"/>
      <c r="J64" s="631">
        <v>0</v>
      </c>
      <c r="K64" s="379"/>
      <c r="L64" s="628"/>
      <c r="M64" s="379"/>
      <c r="N64" s="592" t="str">
        <f t="shared" ref="N64:N66" si="14">$B$50&amp;" - "&amp;$C$62&amp;" "&amp;C64</f>
        <v>Design - Mechanical Engineer: Qualified</v>
      </c>
      <c r="O64" s="592">
        <f t="shared" si="12"/>
        <v>0</v>
      </c>
    </row>
    <row r="65" spans="1:15" s="592" customFormat="1" ht="14.25" customHeight="1" x14ac:dyDescent="0.2">
      <c r="A65" s="376"/>
      <c r="B65" s="592">
        <f t="shared" si="13"/>
        <v>11</v>
      </c>
      <c r="C65" s="592" t="s">
        <v>1432</v>
      </c>
      <c r="D65" s="377"/>
      <c r="E65" s="377">
        <v>8</v>
      </c>
      <c r="F65" s="377" t="s">
        <v>851</v>
      </c>
      <c r="G65" s="630">
        <f t="shared" si="4"/>
        <v>0</v>
      </c>
      <c r="H65" s="626">
        <f t="shared" si="5"/>
        <v>0</v>
      </c>
      <c r="I65" s="379"/>
      <c r="J65" s="631">
        <v>0</v>
      </c>
      <c r="K65" s="379"/>
      <c r="L65" s="628"/>
      <c r="M65" s="379"/>
      <c r="N65" s="592" t="str">
        <f t="shared" si="14"/>
        <v>Design - Mechanical Engineer: Assistant/Technician</v>
      </c>
      <c r="O65" s="592">
        <f t="shared" si="12"/>
        <v>0</v>
      </c>
    </row>
    <row r="66" spans="1:15" s="592" customFormat="1" ht="14.25" customHeight="1" x14ac:dyDescent="0.2">
      <c r="A66" s="376"/>
      <c r="B66" s="592">
        <f t="shared" si="13"/>
        <v>12</v>
      </c>
      <c r="C66" s="592" t="s">
        <v>1433</v>
      </c>
      <c r="D66" s="377"/>
      <c r="E66" s="377">
        <v>8</v>
      </c>
      <c r="F66" s="377" t="s">
        <v>851</v>
      </c>
      <c r="G66" s="630">
        <f t="shared" si="4"/>
        <v>0</v>
      </c>
      <c r="H66" s="626">
        <f t="shared" si="5"/>
        <v>0</v>
      </c>
      <c r="I66" s="379"/>
      <c r="J66" s="631">
        <v>0</v>
      </c>
      <c r="K66" s="379"/>
      <c r="L66" s="628"/>
      <c r="M66" s="379"/>
      <c r="N66" s="592" t="str">
        <f t="shared" si="14"/>
        <v>Design - Mechanical Engineer: Trainee</v>
      </c>
      <c r="O66" s="592">
        <f t="shared" si="12"/>
        <v>0</v>
      </c>
    </row>
    <row r="67" spans="1:15" s="592" customFormat="1" ht="14.25" customHeight="1" x14ac:dyDescent="0.2">
      <c r="A67" s="376"/>
      <c r="C67" s="380" t="s">
        <v>1436</v>
      </c>
      <c r="D67" s="377"/>
      <c r="E67" s="377"/>
      <c r="F67" s="377"/>
      <c r="G67" s="630"/>
      <c r="H67" s="626"/>
      <c r="I67" s="379"/>
      <c r="J67" s="631"/>
      <c r="K67" s="379"/>
      <c r="L67" s="628"/>
      <c r="M67" s="379"/>
    </row>
    <row r="68" spans="1:15" s="592" customFormat="1" ht="14.25" customHeight="1" x14ac:dyDescent="0.2">
      <c r="A68" s="376"/>
      <c r="B68" s="592">
        <f>B66+1</f>
        <v>13</v>
      </c>
      <c r="C68" s="592" t="s">
        <v>1430</v>
      </c>
      <c r="D68" s="377"/>
      <c r="E68" s="377">
        <v>8</v>
      </c>
      <c r="F68" s="377" t="s">
        <v>851</v>
      </c>
      <c r="G68" s="630">
        <f t="shared" si="4"/>
        <v>0</v>
      </c>
      <c r="H68" s="626">
        <f t="shared" si="5"/>
        <v>0</v>
      </c>
      <c r="I68" s="379"/>
      <c r="J68" s="631">
        <v>0</v>
      </c>
      <c r="K68" s="379"/>
      <c r="L68" s="628"/>
      <c r="M68" s="379"/>
      <c r="N68" s="592" t="str">
        <f>$B$50&amp;" - "&amp;$C$67&amp;" "&amp;C68</f>
        <v xml:space="preserve">Design - Electrical Engineer: Senior </v>
      </c>
      <c r="O68" s="592">
        <f t="shared" ref="O68:O71" si="15">G68</f>
        <v>0</v>
      </c>
    </row>
    <row r="69" spans="1:15" s="592" customFormat="1" ht="14.25" customHeight="1" x14ac:dyDescent="0.2">
      <c r="A69" s="376"/>
      <c r="B69" s="592">
        <f t="shared" ref="B69:B71" si="16">B68+1</f>
        <v>14</v>
      </c>
      <c r="C69" s="592" t="s">
        <v>1431</v>
      </c>
      <c r="D69" s="377"/>
      <c r="E69" s="377">
        <v>8</v>
      </c>
      <c r="F69" s="377" t="s">
        <v>851</v>
      </c>
      <c r="G69" s="630">
        <f t="shared" si="4"/>
        <v>0</v>
      </c>
      <c r="H69" s="626">
        <f t="shared" si="5"/>
        <v>0</v>
      </c>
      <c r="I69" s="379"/>
      <c r="J69" s="631">
        <v>0</v>
      </c>
      <c r="K69" s="379"/>
      <c r="L69" s="628"/>
      <c r="M69" s="379"/>
      <c r="N69" s="592" t="str">
        <f t="shared" ref="N69:N71" si="17">$B$50&amp;" - "&amp;$C$67&amp;" "&amp;C69</f>
        <v>Design - Electrical Engineer: Qualified</v>
      </c>
      <c r="O69" s="592">
        <f t="shared" si="15"/>
        <v>0</v>
      </c>
    </row>
    <row r="70" spans="1:15" s="592" customFormat="1" ht="14.25" customHeight="1" x14ac:dyDescent="0.2">
      <c r="A70" s="376"/>
      <c r="B70" s="592">
        <f t="shared" si="16"/>
        <v>15</v>
      </c>
      <c r="C70" s="592" t="s">
        <v>1432</v>
      </c>
      <c r="D70" s="377"/>
      <c r="E70" s="377">
        <v>8</v>
      </c>
      <c r="F70" s="377" t="s">
        <v>851</v>
      </c>
      <c r="G70" s="630">
        <f t="shared" si="4"/>
        <v>0</v>
      </c>
      <c r="H70" s="626">
        <f t="shared" si="5"/>
        <v>0</v>
      </c>
      <c r="I70" s="379"/>
      <c r="J70" s="631">
        <v>0</v>
      </c>
      <c r="K70" s="379"/>
      <c r="L70" s="628"/>
      <c r="M70" s="379"/>
      <c r="N70" s="592" t="str">
        <f t="shared" si="17"/>
        <v>Design - Electrical Engineer: Assistant/Technician</v>
      </c>
      <c r="O70" s="592">
        <f t="shared" si="15"/>
        <v>0</v>
      </c>
    </row>
    <row r="71" spans="1:15" s="592" customFormat="1" ht="14.25" customHeight="1" x14ac:dyDescent="0.2">
      <c r="A71" s="376"/>
      <c r="B71" s="592">
        <f t="shared" si="16"/>
        <v>16</v>
      </c>
      <c r="C71" s="592" t="s">
        <v>1433</v>
      </c>
      <c r="D71" s="377"/>
      <c r="E71" s="377">
        <v>8</v>
      </c>
      <c r="F71" s="377" t="s">
        <v>851</v>
      </c>
      <c r="G71" s="630">
        <f t="shared" si="4"/>
        <v>0</v>
      </c>
      <c r="H71" s="626">
        <f t="shared" si="5"/>
        <v>0</v>
      </c>
      <c r="I71" s="379"/>
      <c r="J71" s="631">
        <v>0</v>
      </c>
      <c r="K71" s="379"/>
      <c r="L71" s="628"/>
      <c r="M71" s="379"/>
      <c r="N71" s="592" t="str">
        <f t="shared" si="17"/>
        <v>Design - Electrical Engineer: Trainee</v>
      </c>
      <c r="O71" s="592">
        <f t="shared" si="15"/>
        <v>0</v>
      </c>
    </row>
    <row r="72" spans="1:15" s="592" customFormat="1" ht="14.25" customHeight="1" x14ac:dyDescent="0.2">
      <c r="A72" s="376"/>
      <c r="C72" s="380" t="s">
        <v>1437</v>
      </c>
      <c r="D72" s="377"/>
      <c r="E72" s="377"/>
      <c r="F72" s="377"/>
      <c r="G72" s="630"/>
      <c r="H72" s="626"/>
      <c r="I72" s="379"/>
      <c r="J72" s="631"/>
      <c r="K72" s="379"/>
      <c r="L72" s="628"/>
      <c r="M72" s="379"/>
    </row>
    <row r="73" spans="1:15" s="592" customFormat="1" ht="14.25" customHeight="1" x14ac:dyDescent="0.2">
      <c r="A73" s="376"/>
      <c r="B73" s="592">
        <f>B71+1</f>
        <v>17</v>
      </c>
      <c r="C73" s="592" t="s">
        <v>1430</v>
      </c>
      <c r="D73" s="377"/>
      <c r="E73" s="377">
        <v>8</v>
      </c>
      <c r="F73" s="377" t="s">
        <v>851</v>
      </c>
      <c r="G73" s="630">
        <f t="shared" si="4"/>
        <v>0</v>
      </c>
      <c r="H73" s="626">
        <f t="shared" si="5"/>
        <v>0</v>
      </c>
      <c r="I73" s="379"/>
      <c r="J73" s="631">
        <v>0</v>
      </c>
      <c r="K73" s="379"/>
      <c r="L73" s="628"/>
      <c r="M73" s="379"/>
      <c r="N73" s="592" t="str">
        <f>$B$50&amp;" - "&amp;$C$72&amp;" "&amp;C73</f>
        <v xml:space="preserve">Design - Environmental Services: Senior </v>
      </c>
      <c r="O73" s="592">
        <f t="shared" ref="O73:O76" si="18">G73</f>
        <v>0</v>
      </c>
    </row>
    <row r="74" spans="1:15" s="592" customFormat="1" ht="14.25" customHeight="1" x14ac:dyDescent="0.2">
      <c r="A74" s="376"/>
      <c r="B74" s="592">
        <f t="shared" ref="B74:B76" si="19">B73+1</f>
        <v>18</v>
      </c>
      <c r="C74" s="592" t="s">
        <v>1431</v>
      </c>
      <c r="D74" s="377"/>
      <c r="E74" s="377">
        <v>8</v>
      </c>
      <c r="F74" s="377" t="s">
        <v>851</v>
      </c>
      <c r="G74" s="630">
        <f t="shared" si="4"/>
        <v>0</v>
      </c>
      <c r="H74" s="626">
        <f t="shared" si="5"/>
        <v>0</v>
      </c>
      <c r="I74" s="379"/>
      <c r="J74" s="631">
        <v>0</v>
      </c>
      <c r="K74" s="379"/>
      <c r="L74" s="628"/>
      <c r="M74" s="379"/>
      <c r="N74" s="592" t="str">
        <f t="shared" ref="N74:N76" si="20">$B$50&amp;" - "&amp;$C$72&amp;" "&amp;C74</f>
        <v>Design - Environmental Services: Qualified</v>
      </c>
      <c r="O74" s="592">
        <f t="shared" si="18"/>
        <v>0</v>
      </c>
    </row>
    <row r="75" spans="1:15" s="592" customFormat="1" ht="14.25" customHeight="1" x14ac:dyDescent="0.2">
      <c r="A75" s="376"/>
      <c r="B75" s="592">
        <f t="shared" si="19"/>
        <v>19</v>
      </c>
      <c r="C75" s="592" t="s">
        <v>1432</v>
      </c>
      <c r="D75" s="377"/>
      <c r="E75" s="377">
        <v>8</v>
      </c>
      <c r="F75" s="377" t="s">
        <v>851</v>
      </c>
      <c r="G75" s="630">
        <f t="shared" si="4"/>
        <v>0</v>
      </c>
      <c r="H75" s="626">
        <f t="shared" si="5"/>
        <v>0</v>
      </c>
      <c r="I75" s="379"/>
      <c r="J75" s="631">
        <v>0</v>
      </c>
      <c r="K75" s="379"/>
      <c r="L75" s="628"/>
      <c r="M75" s="379"/>
      <c r="N75" s="592" t="str">
        <f t="shared" si="20"/>
        <v>Design - Environmental Services: Assistant/Technician</v>
      </c>
      <c r="O75" s="592">
        <f t="shared" si="18"/>
        <v>0</v>
      </c>
    </row>
    <row r="76" spans="1:15" s="592" customFormat="1" ht="14.25" customHeight="1" x14ac:dyDescent="0.2">
      <c r="A76" s="376"/>
      <c r="B76" s="592">
        <f t="shared" si="19"/>
        <v>20</v>
      </c>
      <c r="C76" s="592" t="s">
        <v>1433</v>
      </c>
      <c r="D76" s="377"/>
      <c r="E76" s="377">
        <v>8</v>
      </c>
      <c r="F76" s="377" t="s">
        <v>851</v>
      </c>
      <c r="G76" s="630">
        <f t="shared" si="4"/>
        <v>0</v>
      </c>
      <c r="H76" s="626">
        <f t="shared" si="5"/>
        <v>0</v>
      </c>
      <c r="I76" s="379"/>
      <c r="J76" s="631">
        <v>0</v>
      </c>
      <c r="K76" s="379"/>
      <c r="L76" s="628"/>
      <c r="M76" s="379"/>
      <c r="N76" s="592" t="str">
        <f t="shared" si="20"/>
        <v>Design - Environmental Services: Trainee</v>
      </c>
      <c r="O76" s="592">
        <f t="shared" si="18"/>
        <v>0</v>
      </c>
    </row>
    <row r="77" spans="1:15" s="592" customFormat="1" ht="14.25" customHeight="1" x14ac:dyDescent="0.2">
      <c r="A77" s="376"/>
      <c r="C77" s="380"/>
      <c r="D77" s="377"/>
      <c r="E77" s="377"/>
      <c r="F77" s="377"/>
      <c r="G77" s="630"/>
      <c r="H77" s="626"/>
      <c r="I77" s="379"/>
      <c r="J77" s="631"/>
      <c r="K77" s="379"/>
      <c r="L77" s="628"/>
      <c r="M77" s="379"/>
    </row>
    <row r="78" spans="1:15" s="592" customFormat="1" ht="14.25" customHeight="1" x14ac:dyDescent="0.2">
      <c r="A78" s="376"/>
      <c r="D78" s="377"/>
      <c r="E78" s="377"/>
      <c r="F78" s="377"/>
      <c r="G78" s="630"/>
      <c r="H78" s="626"/>
      <c r="I78" s="379"/>
      <c r="J78" s="631"/>
      <c r="K78" s="379"/>
      <c r="L78" s="628"/>
      <c r="M78" s="379"/>
    </row>
    <row r="79" spans="1:15" s="592" customFormat="1" ht="14.25" customHeight="1" x14ac:dyDescent="0.2">
      <c r="A79" s="376"/>
      <c r="C79" s="380"/>
      <c r="D79" s="389"/>
      <c r="E79" s="389"/>
      <c r="F79" s="389"/>
      <c r="G79" s="629"/>
      <c r="H79" s="626"/>
      <c r="I79" s="379"/>
      <c r="J79" s="631"/>
      <c r="K79" s="379"/>
      <c r="L79" s="628"/>
      <c r="M79" s="379"/>
    </row>
    <row r="80" spans="1:15" s="592" customFormat="1" ht="13.35" customHeight="1" x14ac:dyDescent="0.2">
      <c r="A80" s="376"/>
      <c r="C80" s="380"/>
      <c r="D80" s="377"/>
      <c r="E80" s="377"/>
      <c r="F80" s="377"/>
      <c r="G80" s="625"/>
      <c r="H80" s="626"/>
      <c r="I80" s="379"/>
      <c r="J80" s="627"/>
      <c r="K80" s="379"/>
      <c r="L80" s="628"/>
      <c r="M80" s="379"/>
    </row>
    <row r="81" spans="1:13" s="592" customFormat="1" ht="13.35" customHeight="1" x14ac:dyDescent="0.2">
      <c r="A81" s="376"/>
      <c r="C81" s="380"/>
      <c r="D81" s="377"/>
      <c r="E81" s="377"/>
      <c r="F81" s="377"/>
      <c r="G81" s="625"/>
      <c r="H81" s="626"/>
      <c r="I81" s="379"/>
      <c r="J81" s="627"/>
      <c r="K81" s="379"/>
      <c r="L81" s="628"/>
      <c r="M81" s="379"/>
    </row>
    <row r="82" spans="1:13" s="592" customFormat="1" ht="13.35" customHeight="1" x14ac:dyDescent="0.2">
      <c r="A82" s="376"/>
      <c r="D82" s="377"/>
      <c r="E82" s="377"/>
      <c r="F82" s="377"/>
      <c r="G82" s="630"/>
      <c r="H82" s="626"/>
      <c r="I82" s="379"/>
      <c r="J82" s="631"/>
      <c r="K82" s="379"/>
      <c r="L82" s="628"/>
      <c r="M82" s="379"/>
    </row>
    <row r="83" spans="1:13" s="592" customFormat="1" ht="13.35" customHeight="1" x14ac:dyDescent="0.2">
      <c r="A83" s="376"/>
      <c r="D83" s="377"/>
      <c r="E83" s="377"/>
      <c r="F83" s="377"/>
      <c r="G83" s="630"/>
      <c r="H83" s="626"/>
      <c r="I83" s="379"/>
      <c r="J83" s="631"/>
      <c r="K83" s="379"/>
      <c r="L83" s="628"/>
      <c r="M83" s="379"/>
    </row>
    <row r="84" spans="1:13" s="592" customFormat="1" ht="13.35" customHeight="1" x14ac:dyDescent="0.2">
      <c r="A84" s="376"/>
      <c r="D84" s="377"/>
      <c r="E84" s="377"/>
      <c r="F84" s="377"/>
      <c r="G84" s="630"/>
      <c r="H84" s="626"/>
      <c r="I84" s="379"/>
      <c r="J84" s="631"/>
      <c r="K84" s="379"/>
      <c r="L84" s="628"/>
      <c r="M84" s="379"/>
    </row>
    <row r="85" spans="1:13" s="592" customFormat="1" ht="13.35" customHeight="1" x14ac:dyDescent="0.2">
      <c r="A85" s="376"/>
      <c r="C85" s="380"/>
      <c r="D85" s="377"/>
      <c r="E85" s="377"/>
      <c r="F85" s="377"/>
      <c r="G85" s="625"/>
      <c r="H85" s="626"/>
      <c r="I85" s="379"/>
      <c r="J85" s="637"/>
      <c r="K85" s="379"/>
      <c r="L85" s="628"/>
      <c r="M85" s="379"/>
    </row>
    <row r="86" spans="1:13" s="592" customFormat="1" ht="13.35" customHeight="1" x14ac:dyDescent="0.2">
      <c r="A86" s="376"/>
      <c r="D86" s="377"/>
      <c r="E86" s="377"/>
      <c r="F86" s="377"/>
      <c r="G86" s="630"/>
      <c r="H86" s="626"/>
      <c r="I86" s="379"/>
      <c r="J86" s="631"/>
      <c r="K86" s="379"/>
      <c r="L86" s="628"/>
      <c r="M86" s="379"/>
    </row>
    <row r="87" spans="1:13" s="592" customFormat="1" ht="13.35" customHeight="1" x14ac:dyDescent="0.2">
      <c r="A87" s="376"/>
      <c r="D87" s="377"/>
      <c r="E87" s="377"/>
      <c r="F87" s="377"/>
      <c r="G87" s="630"/>
      <c r="H87" s="626"/>
      <c r="I87" s="379"/>
      <c r="J87" s="631"/>
      <c r="K87" s="379"/>
      <c r="L87" s="628"/>
      <c r="M87" s="379"/>
    </row>
    <row r="88" spans="1:13" s="592" customFormat="1" ht="13.35" customHeight="1" x14ac:dyDescent="0.2">
      <c r="A88" s="376"/>
      <c r="D88" s="377"/>
      <c r="E88" s="377"/>
      <c r="F88" s="377"/>
      <c r="G88" s="630"/>
      <c r="H88" s="626"/>
      <c r="I88" s="379"/>
      <c r="J88" s="631"/>
      <c r="K88" s="379"/>
      <c r="L88" s="628"/>
      <c r="M88" s="379"/>
    </row>
    <row r="89" spans="1:13" s="592" customFormat="1" ht="13.35" customHeight="1" x14ac:dyDescent="0.2">
      <c r="A89" s="376"/>
      <c r="D89" s="377"/>
      <c r="E89" s="377"/>
      <c r="F89" s="377"/>
      <c r="G89" s="630"/>
      <c r="H89" s="626"/>
      <c r="I89" s="379"/>
      <c r="J89" s="631"/>
      <c r="K89" s="379"/>
      <c r="L89" s="628"/>
      <c r="M89" s="379"/>
    </row>
    <row r="90" spans="1:13" s="592" customFormat="1" ht="13.35" customHeight="1" x14ac:dyDescent="0.2">
      <c r="A90" s="376"/>
      <c r="D90" s="377"/>
      <c r="E90" s="377"/>
      <c r="F90" s="377"/>
      <c r="G90" s="630"/>
      <c r="H90" s="626"/>
      <c r="I90" s="379"/>
      <c r="J90" s="631"/>
      <c r="K90" s="379"/>
      <c r="L90" s="628"/>
      <c r="M90" s="379"/>
    </row>
    <row r="91" spans="1:13" s="592" customFormat="1" ht="13.35" customHeight="1" x14ac:dyDescent="0.2">
      <c r="A91" s="376"/>
      <c r="D91" s="377"/>
      <c r="E91" s="377"/>
      <c r="F91" s="377"/>
      <c r="G91" s="625"/>
      <c r="H91" s="626"/>
      <c r="I91" s="379"/>
      <c r="J91" s="627"/>
      <c r="K91" s="379"/>
      <c r="L91" s="628"/>
      <c r="M91" s="379"/>
    </row>
    <row r="92" spans="1:13" s="592" customFormat="1" ht="28.5" customHeight="1" x14ac:dyDescent="0.2">
      <c r="A92" s="632"/>
      <c r="B92" s="633"/>
      <c r="C92" s="634" t="s">
        <v>1438</v>
      </c>
      <c r="D92" s="633"/>
      <c r="E92" s="633"/>
      <c r="F92" s="633"/>
      <c r="G92" s="635" t="s">
        <v>147</v>
      </c>
      <c r="H92" s="636">
        <f>SUM(H50:H91)</f>
        <v>0</v>
      </c>
      <c r="I92" s="379"/>
      <c r="J92" s="627"/>
      <c r="K92" s="379"/>
      <c r="L92" s="628"/>
      <c r="M92" s="379"/>
    </row>
    <row r="93" spans="1:13" s="592" customFormat="1" ht="14.25" customHeight="1" x14ac:dyDescent="0.2">
      <c r="A93" s="376"/>
      <c r="D93" s="377"/>
      <c r="E93" s="377"/>
      <c r="F93" s="377"/>
      <c r="G93" s="625"/>
      <c r="H93" s="626"/>
      <c r="I93" s="379"/>
      <c r="J93" s="627"/>
      <c r="K93" s="379"/>
      <c r="L93" s="628"/>
      <c r="M93" s="379"/>
    </row>
    <row r="94" spans="1:13" s="592" customFormat="1" ht="14.25" customHeight="1" x14ac:dyDescent="0.2">
      <c r="A94" s="376"/>
      <c r="B94" s="592" t="s">
        <v>281</v>
      </c>
      <c r="D94" s="377"/>
      <c r="E94" s="377"/>
      <c r="F94" s="377"/>
      <c r="G94" s="625"/>
      <c r="H94" s="626"/>
      <c r="I94" s="379"/>
      <c r="J94" s="627"/>
      <c r="K94" s="379"/>
      <c r="L94" s="628"/>
      <c r="M94" s="379"/>
    </row>
    <row r="95" spans="1:13" s="592" customFormat="1" ht="14.25" customHeight="1" x14ac:dyDescent="0.2">
      <c r="A95" s="376"/>
      <c r="D95" s="377"/>
      <c r="E95" s="377"/>
      <c r="F95" s="377"/>
      <c r="G95" s="625"/>
      <c r="H95" s="626"/>
      <c r="I95" s="379"/>
      <c r="J95" s="627"/>
      <c r="K95" s="379"/>
      <c r="L95" s="628"/>
      <c r="M95" s="379"/>
    </row>
    <row r="96" spans="1:13" s="592" customFormat="1" ht="14.25" customHeight="1" x14ac:dyDescent="0.2">
      <c r="A96" s="376"/>
      <c r="C96" s="592" t="s">
        <v>661</v>
      </c>
      <c r="D96" s="377"/>
      <c r="E96" s="377"/>
      <c r="F96" s="377"/>
      <c r="G96" s="625"/>
      <c r="H96" s="626">
        <f>H48</f>
        <v>0</v>
      </c>
      <c r="I96" s="379"/>
      <c r="J96" s="627"/>
      <c r="K96" s="379"/>
      <c r="L96" s="628"/>
      <c r="M96" s="379"/>
    </row>
    <row r="97" spans="1:13" s="592" customFormat="1" ht="14.25" customHeight="1" x14ac:dyDescent="0.2">
      <c r="A97" s="376"/>
      <c r="D97" s="377"/>
      <c r="E97" s="377"/>
      <c r="F97" s="377"/>
      <c r="G97" s="625"/>
      <c r="H97" s="626"/>
      <c r="I97" s="379"/>
      <c r="J97" s="627"/>
      <c r="K97" s="379"/>
      <c r="L97" s="628"/>
      <c r="M97" s="379"/>
    </row>
    <row r="98" spans="1:13" s="592" customFormat="1" ht="14.25" customHeight="1" x14ac:dyDescent="0.2">
      <c r="A98" s="376"/>
      <c r="C98" s="592" t="s">
        <v>1438</v>
      </c>
      <c r="D98" s="377"/>
      <c r="E98" s="377"/>
      <c r="F98" s="377"/>
      <c r="G98" s="625"/>
      <c r="H98" s="626">
        <f>H92</f>
        <v>0</v>
      </c>
      <c r="I98" s="379"/>
      <c r="J98" s="627"/>
      <c r="K98" s="379"/>
      <c r="L98" s="628"/>
      <c r="M98" s="379"/>
    </row>
    <row r="99" spans="1:13" s="592" customFormat="1" ht="14.25" customHeight="1" x14ac:dyDescent="0.2">
      <c r="A99" s="376"/>
      <c r="D99" s="377"/>
      <c r="E99" s="377"/>
      <c r="F99" s="377"/>
      <c r="G99" s="625"/>
      <c r="H99" s="626"/>
      <c r="I99" s="379"/>
      <c r="J99" s="627"/>
      <c r="K99" s="379"/>
      <c r="L99" s="628"/>
      <c r="M99" s="379"/>
    </row>
    <row r="100" spans="1:13" s="592" customFormat="1" ht="14.25" customHeight="1" x14ac:dyDescent="0.2">
      <c r="A100" s="376"/>
      <c r="D100" s="377"/>
      <c r="E100" s="377"/>
      <c r="F100" s="377"/>
      <c r="G100" s="625"/>
      <c r="H100" s="626"/>
      <c r="I100" s="379"/>
      <c r="J100" s="627"/>
      <c r="K100" s="379"/>
      <c r="L100" s="628"/>
      <c r="M100" s="379"/>
    </row>
    <row r="101" spans="1:13" s="592" customFormat="1" ht="14.25" customHeight="1" x14ac:dyDescent="0.2">
      <c r="A101" s="376"/>
      <c r="D101" s="377"/>
      <c r="E101" s="377"/>
      <c r="F101" s="377"/>
      <c r="G101" s="625"/>
      <c r="H101" s="626"/>
      <c r="I101" s="379"/>
      <c r="J101" s="627"/>
      <c r="K101" s="379"/>
      <c r="L101" s="628"/>
      <c r="M101" s="379"/>
    </row>
    <row r="102" spans="1:13" s="592" customFormat="1" ht="14.25" customHeight="1" x14ac:dyDescent="0.2">
      <c r="A102" s="376"/>
      <c r="D102" s="377"/>
      <c r="E102" s="377"/>
      <c r="F102" s="377"/>
      <c r="G102" s="625"/>
      <c r="H102" s="626"/>
      <c r="I102" s="379"/>
      <c r="J102" s="627"/>
      <c r="K102" s="379"/>
      <c r="L102" s="628"/>
      <c r="M102" s="379"/>
    </row>
    <row r="103" spans="1:13" s="592" customFormat="1" ht="14.25" customHeight="1" x14ac:dyDescent="0.2">
      <c r="A103" s="376"/>
      <c r="D103" s="377"/>
      <c r="E103" s="377"/>
      <c r="F103" s="377"/>
      <c r="G103" s="625"/>
      <c r="H103" s="626"/>
      <c r="I103" s="379"/>
      <c r="J103" s="627"/>
      <c r="K103" s="379"/>
      <c r="L103" s="628"/>
      <c r="M103" s="379"/>
    </row>
    <row r="104" spans="1:13" s="592" customFormat="1" ht="14.25" customHeight="1" x14ac:dyDescent="0.2">
      <c r="A104" s="376"/>
      <c r="D104" s="377"/>
      <c r="E104" s="377"/>
      <c r="F104" s="377"/>
      <c r="G104" s="625"/>
      <c r="H104" s="626"/>
      <c r="I104" s="379"/>
      <c r="J104" s="627"/>
      <c r="K104" s="379"/>
      <c r="L104" s="628"/>
      <c r="M104" s="379"/>
    </row>
    <row r="105" spans="1:13" s="592" customFormat="1" ht="14.25" customHeight="1" x14ac:dyDescent="0.2">
      <c r="A105" s="376"/>
      <c r="D105" s="377"/>
      <c r="E105" s="377"/>
      <c r="F105" s="377"/>
      <c r="G105" s="625"/>
      <c r="H105" s="626"/>
      <c r="I105" s="379"/>
      <c r="J105" s="627"/>
      <c r="K105" s="379"/>
      <c r="L105" s="628"/>
      <c r="M105" s="379"/>
    </row>
    <row r="106" spans="1:13" s="592" customFormat="1" ht="14.25" customHeight="1" x14ac:dyDescent="0.2">
      <c r="A106" s="376"/>
      <c r="D106" s="377"/>
      <c r="E106" s="377"/>
      <c r="F106" s="377"/>
      <c r="G106" s="625"/>
      <c r="H106" s="626"/>
      <c r="I106" s="379"/>
      <c r="J106" s="627"/>
      <c r="K106" s="379"/>
      <c r="L106" s="628"/>
      <c r="M106" s="379"/>
    </row>
    <row r="107" spans="1:13" s="592" customFormat="1" ht="14.25" customHeight="1" x14ac:dyDescent="0.2">
      <c r="A107" s="376"/>
      <c r="D107" s="377"/>
      <c r="E107" s="377"/>
      <c r="F107" s="377"/>
      <c r="G107" s="625"/>
      <c r="H107" s="626"/>
      <c r="I107" s="379"/>
      <c r="J107" s="627"/>
      <c r="K107" s="379"/>
      <c r="L107" s="628"/>
      <c r="M107" s="379"/>
    </row>
    <row r="108" spans="1:13" s="592" customFormat="1" ht="14.25" customHeight="1" x14ac:dyDescent="0.2">
      <c r="A108" s="376"/>
      <c r="D108" s="377"/>
      <c r="E108" s="377"/>
      <c r="F108" s="377"/>
      <c r="G108" s="625"/>
      <c r="H108" s="626"/>
      <c r="I108" s="379"/>
      <c r="J108" s="627"/>
      <c r="K108" s="379"/>
      <c r="L108" s="628"/>
      <c r="M108" s="379"/>
    </row>
    <row r="109" spans="1:13" s="592" customFormat="1" ht="14.25" customHeight="1" x14ac:dyDescent="0.2">
      <c r="A109" s="376"/>
      <c r="D109" s="377"/>
      <c r="E109" s="377"/>
      <c r="F109" s="377"/>
      <c r="G109" s="625"/>
      <c r="H109" s="626"/>
      <c r="I109" s="379"/>
      <c r="J109" s="627"/>
      <c r="K109" s="379"/>
      <c r="L109" s="628"/>
      <c r="M109" s="379"/>
    </row>
    <row r="110" spans="1:13" s="592" customFormat="1" ht="14.25" customHeight="1" x14ac:dyDescent="0.2">
      <c r="A110" s="376"/>
      <c r="D110" s="377"/>
      <c r="E110" s="377"/>
      <c r="F110" s="377"/>
      <c r="G110" s="625"/>
      <c r="H110" s="626"/>
      <c r="I110" s="379"/>
      <c r="J110" s="627"/>
      <c r="K110" s="379"/>
      <c r="L110" s="628"/>
      <c r="M110" s="379"/>
    </row>
    <row r="111" spans="1:13" s="592" customFormat="1" ht="14.25" customHeight="1" x14ac:dyDescent="0.2">
      <c r="A111" s="376"/>
      <c r="D111" s="377"/>
      <c r="E111" s="377"/>
      <c r="F111" s="377"/>
      <c r="G111" s="625"/>
      <c r="H111" s="626"/>
      <c r="I111" s="379"/>
      <c r="J111" s="627"/>
      <c r="K111" s="379"/>
      <c r="L111" s="628"/>
      <c r="M111" s="379"/>
    </row>
    <row r="112" spans="1:13" s="592" customFormat="1" ht="14.25" customHeight="1" x14ac:dyDescent="0.2">
      <c r="A112" s="376"/>
      <c r="D112" s="377"/>
      <c r="E112" s="377"/>
      <c r="F112" s="377"/>
      <c r="G112" s="625"/>
      <c r="H112" s="626"/>
      <c r="I112" s="379"/>
      <c r="J112" s="627"/>
      <c r="K112" s="379"/>
      <c r="L112" s="628"/>
      <c r="M112" s="379"/>
    </row>
    <row r="113" spans="1:13" s="592" customFormat="1" ht="14.25" customHeight="1" x14ac:dyDescent="0.2">
      <c r="A113" s="376"/>
      <c r="D113" s="377"/>
      <c r="E113" s="377"/>
      <c r="F113" s="377"/>
      <c r="G113" s="625"/>
      <c r="H113" s="626"/>
      <c r="I113" s="379"/>
      <c r="J113" s="627"/>
      <c r="K113" s="379"/>
      <c r="L113" s="628"/>
      <c r="M113" s="379"/>
    </row>
    <row r="114" spans="1:13" s="592" customFormat="1" ht="14.25" customHeight="1" x14ac:dyDescent="0.2">
      <c r="A114" s="376"/>
      <c r="D114" s="377"/>
      <c r="E114" s="377"/>
      <c r="F114" s="377"/>
      <c r="G114" s="625"/>
      <c r="H114" s="626"/>
      <c r="I114" s="379"/>
      <c r="J114" s="627"/>
      <c r="K114" s="379"/>
      <c r="L114" s="628"/>
      <c r="M114" s="379"/>
    </row>
    <row r="115" spans="1:13" s="592" customFormat="1" ht="14.25" customHeight="1" x14ac:dyDescent="0.2">
      <c r="A115" s="376"/>
      <c r="D115" s="377"/>
      <c r="E115" s="377"/>
      <c r="F115" s="377"/>
      <c r="G115" s="625"/>
      <c r="H115" s="626"/>
      <c r="I115" s="379"/>
      <c r="J115" s="627"/>
      <c r="K115" s="379"/>
      <c r="L115" s="628"/>
      <c r="M115" s="379"/>
    </row>
    <row r="116" spans="1:13" s="592" customFormat="1" ht="14.25" customHeight="1" x14ac:dyDescent="0.2">
      <c r="A116" s="376"/>
      <c r="D116" s="377"/>
      <c r="E116" s="377"/>
      <c r="F116" s="377"/>
      <c r="G116" s="625"/>
      <c r="H116" s="626"/>
      <c r="I116" s="379"/>
      <c r="J116" s="627"/>
      <c r="K116" s="379"/>
      <c r="L116" s="628"/>
      <c r="M116" s="379"/>
    </row>
    <row r="117" spans="1:13" s="592" customFormat="1" ht="14.25" customHeight="1" x14ac:dyDescent="0.2">
      <c r="A117" s="376"/>
      <c r="D117" s="377"/>
      <c r="E117" s="377"/>
      <c r="F117" s="377"/>
      <c r="G117" s="625"/>
      <c r="H117" s="626"/>
      <c r="I117" s="379"/>
      <c r="J117" s="627"/>
      <c r="K117" s="379"/>
      <c r="L117" s="628"/>
      <c r="M117" s="379"/>
    </row>
    <row r="118" spans="1:13" s="592" customFormat="1" ht="14.25" customHeight="1" x14ac:dyDescent="0.2">
      <c r="A118" s="376"/>
      <c r="D118" s="377"/>
      <c r="E118" s="377"/>
      <c r="F118" s="377"/>
      <c r="G118" s="625"/>
      <c r="H118" s="626"/>
      <c r="I118" s="379"/>
      <c r="J118" s="627"/>
      <c r="K118" s="379"/>
      <c r="L118" s="628"/>
      <c r="M118" s="379"/>
    </row>
    <row r="119" spans="1:13" s="592" customFormat="1" ht="14.25" customHeight="1" x14ac:dyDescent="0.2">
      <c r="A119" s="376"/>
      <c r="D119" s="377"/>
      <c r="E119" s="377"/>
      <c r="F119" s="377"/>
      <c r="G119" s="625"/>
      <c r="H119" s="626"/>
      <c r="I119" s="379"/>
      <c r="J119" s="627"/>
      <c r="K119" s="379"/>
      <c r="L119" s="628"/>
      <c r="M119" s="379"/>
    </row>
    <row r="120" spans="1:13" s="592" customFormat="1" ht="14.25" customHeight="1" x14ac:dyDescent="0.2">
      <c r="A120" s="376"/>
      <c r="D120" s="377"/>
      <c r="E120" s="377"/>
      <c r="F120" s="377"/>
      <c r="G120" s="625"/>
      <c r="H120" s="626"/>
      <c r="I120" s="379"/>
      <c r="J120" s="627"/>
      <c r="K120" s="379"/>
      <c r="L120" s="628"/>
      <c r="M120" s="379"/>
    </row>
    <row r="121" spans="1:13" s="592" customFormat="1" ht="14.25" customHeight="1" x14ac:dyDescent="0.2">
      <c r="A121" s="376"/>
      <c r="D121" s="377"/>
      <c r="E121" s="377"/>
      <c r="F121" s="377"/>
      <c r="G121" s="625"/>
      <c r="H121" s="626"/>
      <c r="I121" s="379"/>
      <c r="J121" s="627"/>
      <c r="K121" s="379"/>
      <c r="L121" s="628"/>
      <c r="M121" s="379"/>
    </row>
    <row r="122" spans="1:13" s="592" customFormat="1" ht="14.25" customHeight="1" x14ac:dyDescent="0.2">
      <c r="A122" s="376"/>
      <c r="D122" s="377"/>
      <c r="E122" s="377"/>
      <c r="F122" s="377"/>
      <c r="G122" s="625"/>
      <c r="H122" s="626"/>
      <c r="I122" s="379"/>
      <c r="J122" s="627"/>
      <c r="K122" s="379"/>
      <c r="L122" s="628"/>
      <c r="M122" s="379"/>
    </row>
    <row r="123" spans="1:13" s="592" customFormat="1" ht="14.25" customHeight="1" x14ac:dyDescent="0.2">
      <c r="A123" s="376"/>
      <c r="D123" s="377"/>
      <c r="E123" s="377"/>
      <c r="F123" s="377"/>
      <c r="G123" s="625"/>
      <c r="H123" s="626"/>
      <c r="I123" s="379"/>
      <c r="J123" s="627"/>
      <c r="K123" s="379"/>
      <c r="L123" s="628"/>
      <c r="M123" s="379"/>
    </row>
    <row r="124" spans="1:13" s="592" customFormat="1" ht="14.25" customHeight="1" x14ac:dyDescent="0.2">
      <c r="A124" s="376"/>
      <c r="D124" s="377"/>
      <c r="E124" s="377"/>
      <c r="F124" s="377"/>
      <c r="G124" s="625"/>
      <c r="H124" s="626"/>
      <c r="I124" s="379"/>
      <c r="J124" s="627"/>
      <c r="K124" s="379"/>
      <c r="L124" s="628"/>
      <c r="M124" s="379"/>
    </row>
    <row r="125" spans="1:13" s="592" customFormat="1" ht="14.25" customHeight="1" x14ac:dyDescent="0.2">
      <c r="A125" s="376"/>
      <c r="D125" s="377"/>
      <c r="E125" s="377"/>
      <c r="F125" s="377"/>
      <c r="G125" s="625"/>
      <c r="H125" s="626"/>
      <c r="I125" s="379"/>
      <c r="J125" s="627"/>
      <c r="K125" s="379"/>
      <c r="L125" s="628"/>
      <c r="M125" s="379"/>
    </row>
    <row r="126" spans="1:13" s="592" customFormat="1" ht="14.25" customHeight="1" x14ac:dyDescent="0.2">
      <c r="A126" s="376"/>
      <c r="D126" s="377"/>
      <c r="E126" s="377"/>
      <c r="F126" s="377"/>
      <c r="G126" s="625"/>
      <c r="H126" s="626"/>
      <c r="I126" s="379"/>
      <c r="J126" s="627"/>
      <c r="K126" s="379"/>
      <c r="L126" s="628"/>
      <c r="M126" s="379"/>
    </row>
    <row r="127" spans="1:13" s="592" customFormat="1" ht="14.25" customHeight="1" x14ac:dyDescent="0.2">
      <c r="A127" s="376"/>
      <c r="D127" s="377"/>
      <c r="E127" s="377"/>
      <c r="F127" s="377"/>
      <c r="G127" s="625"/>
      <c r="H127" s="626"/>
      <c r="I127" s="379"/>
      <c r="J127" s="627"/>
      <c r="K127" s="379"/>
      <c r="L127" s="628"/>
      <c r="M127" s="379"/>
    </row>
    <row r="128" spans="1:13" s="592" customFormat="1" ht="14.25" customHeight="1" x14ac:dyDescent="0.2">
      <c r="A128" s="376"/>
      <c r="D128" s="377"/>
      <c r="E128" s="377"/>
      <c r="F128" s="377"/>
      <c r="G128" s="625"/>
      <c r="H128" s="626"/>
      <c r="I128" s="379"/>
      <c r="J128" s="627"/>
      <c r="K128" s="379"/>
      <c r="L128" s="628"/>
      <c r="M128" s="379"/>
    </row>
    <row r="129" spans="1:13" s="592" customFormat="1" ht="14.25" customHeight="1" x14ac:dyDescent="0.2">
      <c r="A129" s="376"/>
      <c r="D129" s="377"/>
      <c r="E129" s="377"/>
      <c r="F129" s="377"/>
      <c r="G129" s="625"/>
      <c r="H129" s="626"/>
      <c r="I129" s="379"/>
      <c r="J129" s="627"/>
      <c r="K129" s="379"/>
      <c r="L129" s="628"/>
      <c r="M129" s="379"/>
    </row>
    <row r="130" spans="1:13" s="592" customFormat="1" ht="14.25" customHeight="1" x14ac:dyDescent="0.2">
      <c r="A130" s="376"/>
      <c r="D130" s="377"/>
      <c r="E130" s="377"/>
      <c r="F130" s="377"/>
      <c r="G130" s="625"/>
      <c r="H130" s="626"/>
      <c r="I130" s="379"/>
      <c r="J130" s="627"/>
      <c r="K130" s="379"/>
      <c r="L130" s="628"/>
      <c r="M130" s="379"/>
    </row>
    <row r="131" spans="1:13" s="592" customFormat="1" ht="14.25" customHeight="1" x14ac:dyDescent="0.2">
      <c r="A131" s="376"/>
      <c r="D131" s="377"/>
      <c r="E131" s="377"/>
      <c r="F131" s="377"/>
      <c r="G131" s="625"/>
      <c r="H131" s="626"/>
      <c r="I131" s="379"/>
      <c r="J131" s="627"/>
      <c r="K131" s="379"/>
      <c r="L131" s="628"/>
      <c r="M131" s="379"/>
    </row>
    <row r="132" spans="1:13" s="592" customFormat="1" ht="14.25" customHeight="1" x14ac:dyDescent="0.2">
      <c r="A132" s="376"/>
      <c r="D132" s="377"/>
      <c r="E132" s="377"/>
      <c r="F132" s="377"/>
      <c r="G132" s="625"/>
      <c r="H132" s="626"/>
      <c r="I132" s="379"/>
      <c r="J132" s="627"/>
      <c r="K132" s="379"/>
      <c r="L132" s="628"/>
      <c r="M132" s="379"/>
    </row>
    <row r="133" spans="1:13" s="592" customFormat="1" ht="14.25" customHeight="1" x14ac:dyDescent="0.2">
      <c r="A133" s="376"/>
      <c r="D133" s="377"/>
      <c r="E133" s="377"/>
      <c r="F133" s="377"/>
      <c r="G133" s="625"/>
      <c r="H133" s="626"/>
      <c r="I133" s="379"/>
      <c r="J133" s="627"/>
      <c r="K133" s="379"/>
      <c r="L133" s="628"/>
      <c r="M133" s="379"/>
    </row>
    <row r="134" spans="1:13" s="592" customFormat="1" ht="14.25" customHeight="1" x14ac:dyDescent="0.2">
      <c r="A134" s="376"/>
      <c r="D134" s="377"/>
      <c r="E134" s="377"/>
      <c r="F134" s="377"/>
      <c r="G134" s="625"/>
      <c r="H134" s="626"/>
      <c r="I134" s="379"/>
      <c r="J134" s="638"/>
      <c r="K134" s="379"/>
      <c r="L134" s="639"/>
      <c r="M134" s="379"/>
    </row>
    <row r="135" spans="1:13" ht="28.5" customHeight="1" x14ac:dyDescent="0.2">
      <c r="A135" s="384"/>
      <c r="B135" s="384"/>
      <c r="C135" s="384"/>
      <c r="D135" s="384"/>
      <c r="E135" s="384"/>
      <c r="F135" s="384"/>
      <c r="G135" s="640" t="s">
        <v>299</v>
      </c>
      <c r="H135" s="384">
        <f>SUM(H94:H134)</f>
        <v>0</v>
      </c>
      <c r="I135" s="372"/>
      <c r="J135" s="618"/>
      <c r="K135" s="372"/>
      <c r="L135" s="618"/>
      <c r="M135" s="372"/>
    </row>
    <row r="1730" spans="3:3" ht="14.25" x14ac:dyDescent="0.2">
      <c r="C1730" s="641" t="s">
        <v>1439</v>
      </c>
    </row>
  </sheetData>
  <mergeCells count="1">
    <mergeCell ref="J5:L5"/>
  </mergeCells>
  <pageMargins left="0.59055118110236227" right="0.59055118110236227" top="0.43307086614173229" bottom="0.43307086614173229" header="0.31496062992125984" footer="0.19685039370078741"/>
  <pageSetup paperSize="9" orientation="portrait" useFirstPageNumber="1" r:id="rId1"/>
  <headerFooter>
    <oddHeader>&amp;R&amp;G</oddHeader>
    <oddFooter>&amp;L&amp;6&amp;F
&amp;D</oddFooter>
  </headerFooter>
  <rowBreaks count="1" manualBreakCount="1">
    <brk id="48" max="7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1426-E461-4AA2-BC89-CEA3CE7A38CC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609" t="str">
        <f>Content!A76</f>
        <v>D. PRE CONSTRUCTION SERVICES AGREEMENT (PCSA)</v>
      </c>
      <c r="E2" s="609"/>
      <c r="F2" s="597" t="str">
        <f>Content!B78</f>
        <v>D.2 PCSA Form of Tender</v>
      </c>
    </row>
    <row r="3" spans="1:6" ht="196.5" customHeight="1" x14ac:dyDescent="0.8">
      <c r="A3" s="279"/>
      <c r="B3" s="279"/>
      <c r="C3" s="279"/>
      <c r="D3" s="609"/>
      <c r="E3" s="609"/>
      <c r="F3" s="597"/>
    </row>
    <row r="4" spans="1:6" ht="196.5" customHeight="1" x14ac:dyDescent="0.8">
      <c r="A4" s="279"/>
      <c r="B4" s="279"/>
      <c r="C4" s="279"/>
      <c r="D4" s="609"/>
      <c r="E4" s="609"/>
      <c r="F4" s="597"/>
    </row>
    <row r="5" spans="1:6" ht="187.35" customHeight="1" x14ac:dyDescent="0.8">
      <c r="A5" s="279"/>
      <c r="B5" s="279"/>
      <c r="C5" s="279"/>
      <c r="D5" s="609"/>
      <c r="E5" s="609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O111"/>
  <sheetViews>
    <sheetView workbookViewId="0">
      <selection activeCell="E50" sqref="E50"/>
    </sheetView>
  </sheetViews>
  <sheetFormatPr defaultColWidth="9.140625" defaultRowHeight="12.75" x14ac:dyDescent="0.2"/>
  <cols>
    <col min="1" max="3" width="5.7109375" style="145" customWidth="1"/>
    <col min="4" max="4" width="8.7109375" style="145" customWidth="1"/>
    <col min="5" max="5" width="28.85546875" style="145" customWidth="1"/>
    <col min="6" max="6" width="5.7109375" style="145" customWidth="1"/>
    <col min="7" max="7" width="10.85546875" style="146" customWidth="1"/>
    <col min="8" max="8" width="13.85546875" style="145" customWidth="1"/>
    <col min="9" max="9" width="6.7109375" style="145" customWidth="1"/>
    <col min="10" max="16384" width="9.140625" style="145"/>
  </cols>
  <sheetData>
    <row r="1" spans="1:15" s="148" customFormat="1" ht="21" customHeight="1" x14ac:dyDescent="0.2">
      <c r="A1" s="484" t="str">
        <f>Setup!E5</f>
        <v>1ST STAGE TENDER DOCUMENT</v>
      </c>
      <c r="B1" s="484"/>
      <c r="C1" s="484"/>
      <c r="D1" s="484"/>
    </row>
    <row r="2" spans="1:15" s="149" customFormat="1" ht="21" customHeight="1" x14ac:dyDescent="0.2">
      <c r="A2" s="485" t="str">
        <f>Setup!E6</f>
        <v>New Sports and Community Pavilion, Edmonds Park, Didcot</v>
      </c>
      <c r="B2" s="485"/>
      <c r="C2" s="485"/>
      <c r="D2" s="485"/>
    </row>
    <row r="3" spans="1:15" s="149" customFormat="1" ht="21" customHeight="1" x14ac:dyDescent="0.2">
      <c r="A3" s="485"/>
      <c r="B3" s="485"/>
      <c r="C3" s="485"/>
      <c r="D3" s="485"/>
    </row>
    <row r="4" spans="1:15" s="148" customFormat="1" ht="21" customHeight="1" x14ac:dyDescent="0.2">
      <c r="A4" s="484" t="s">
        <v>735</v>
      </c>
      <c r="B4" s="484"/>
      <c r="C4" s="484"/>
      <c r="D4" s="484"/>
    </row>
    <row r="5" spans="1:15" s="22" customFormat="1" ht="25.5" customHeight="1" x14ac:dyDescent="0.2">
      <c r="A5" s="492" t="s">
        <v>736</v>
      </c>
      <c r="B5" s="493" t="s">
        <v>676</v>
      </c>
      <c r="C5" s="493"/>
      <c r="D5" s="493"/>
      <c r="G5" s="23"/>
      <c r="I5" s="139"/>
      <c r="J5" s="613"/>
      <c r="K5" s="614"/>
      <c r="L5" s="615"/>
      <c r="M5" s="139"/>
      <c r="N5" s="140"/>
      <c r="O5" s="139"/>
    </row>
    <row r="6" spans="1:15" s="155" customFormat="1" ht="14.25" x14ac:dyDescent="0.25">
      <c r="G6" s="247"/>
      <c r="I6" s="276"/>
      <c r="J6" s="276"/>
      <c r="K6" s="276"/>
      <c r="L6" s="276"/>
      <c r="M6" s="276"/>
      <c r="N6" s="276"/>
      <c r="O6" s="276"/>
    </row>
    <row r="7" spans="1:15" s="155" customFormat="1" ht="14.25" x14ac:dyDescent="0.25">
      <c r="G7" s="247"/>
      <c r="I7" s="276"/>
      <c r="J7" s="276"/>
      <c r="K7" s="276"/>
      <c r="L7" s="276"/>
      <c r="M7" s="276"/>
      <c r="N7" s="276"/>
      <c r="O7" s="276"/>
    </row>
    <row r="8" spans="1:15" s="155" customFormat="1" ht="14.25" x14ac:dyDescent="0.25">
      <c r="A8" s="155" t="s">
        <v>307</v>
      </c>
      <c r="C8" s="155" t="s">
        <v>77</v>
      </c>
      <c r="G8" s="247"/>
    </row>
    <row r="9" spans="1:15" s="249" customFormat="1" ht="12.75" customHeight="1" x14ac:dyDescent="0.2">
      <c r="A9" s="248"/>
      <c r="C9" s="249" t="s">
        <v>50</v>
      </c>
      <c r="G9" s="250"/>
    </row>
    <row r="10" spans="1:15" s="155" customFormat="1" ht="14.25" x14ac:dyDescent="0.25">
      <c r="C10" s="155" t="s">
        <v>51</v>
      </c>
      <c r="G10" s="247"/>
    </row>
    <row r="11" spans="1:15" s="155" customFormat="1" ht="14.25" x14ac:dyDescent="0.25">
      <c r="C11" s="155" t="s">
        <v>52</v>
      </c>
      <c r="G11" s="247"/>
    </row>
    <row r="12" spans="1:15" s="155" customFormat="1" ht="14.25" x14ac:dyDescent="0.25">
      <c r="C12" s="155" t="s">
        <v>53</v>
      </c>
      <c r="G12" s="247"/>
    </row>
    <row r="13" spans="1:15" s="155" customFormat="1" ht="14.25" x14ac:dyDescent="0.25">
      <c r="C13" s="155" t="s">
        <v>54</v>
      </c>
      <c r="G13" s="247"/>
    </row>
    <row r="14" spans="1:15" s="155" customFormat="1" ht="14.25" x14ac:dyDescent="0.25">
      <c r="G14" s="247"/>
    </row>
    <row r="15" spans="1:15" s="155" customFormat="1" ht="14.25" x14ac:dyDescent="0.25">
      <c r="A15" s="155" t="s">
        <v>308</v>
      </c>
      <c r="C15" s="155" t="s">
        <v>309</v>
      </c>
      <c r="G15" s="247"/>
    </row>
    <row r="16" spans="1:15" s="155" customFormat="1" ht="14.25" x14ac:dyDescent="0.25">
      <c r="C16" s="155" t="s">
        <v>309</v>
      </c>
      <c r="G16" s="247"/>
    </row>
    <row r="17" spans="1:7" s="155" customFormat="1" ht="14.25" x14ac:dyDescent="0.25">
      <c r="C17" s="155" t="s">
        <v>309</v>
      </c>
      <c r="G17" s="247"/>
    </row>
    <row r="18" spans="1:7" s="155" customFormat="1" ht="14.25" x14ac:dyDescent="0.25">
      <c r="C18" s="155" t="s">
        <v>309</v>
      </c>
      <c r="G18" s="247"/>
    </row>
    <row r="19" spans="1:7" s="155" customFormat="1" ht="14.25" x14ac:dyDescent="0.25">
      <c r="C19" s="155" t="s">
        <v>309</v>
      </c>
      <c r="G19" s="247"/>
    </row>
    <row r="20" spans="1:7" s="155" customFormat="1" ht="14.25" x14ac:dyDescent="0.25">
      <c r="G20" s="247"/>
    </row>
    <row r="21" spans="1:7" s="155" customFormat="1" ht="14.25" x14ac:dyDescent="0.25">
      <c r="G21" s="247"/>
    </row>
    <row r="22" spans="1:7" s="155" customFormat="1" ht="14.25" x14ac:dyDescent="0.25">
      <c r="A22" s="155" t="s">
        <v>671</v>
      </c>
      <c r="G22" s="247"/>
    </row>
    <row r="23" spans="1:7" s="155" customFormat="1" ht="14.25" x14ac:dyDescent="0.25">
      <c r="A23" s="155" t="s">
        <v>672</v>
      </c>
      <c r="G23" s="247"/>
    </row>
    <row r="24" spans="1:7" s="155" customFormat="1" ht="9.75" customHeight="1" x14ac:dyDescent="0.25">
      <c r="G24" s="247"/>
    </row>
    <row r="25" spans="1:7" s="163" customFormat="1" ht="14.25" x14ac:dyDescent="0.25">
      <c r="A25" s="163" t="s">
        <v>817</v>
      </c>
      <c r="G25" s="251"/>
    </row>
    <row r="26" spans="1:7" s="155" customFormat="1" ht="14.25" x14ac:dyDescent="0.25">
      <c r="G26" s="247"/>
    </row>
    <row r="27" spans="1:7" s="155" customFormat="1" ht="14.25" x14ac:dyDescent="0.25">
      <c r="A27" s="155" t="s">
        <v>316</v>
      </c>
      <c r="D27" s="155" t="s">
        <v>355</v>
      </c>
      <c r="G27" s="247"/>
    </row>
    <row r="28" spans="1:7" s="155" customFormat="1" ht="14.25" x14ac:dyDescent="0.25">
      <c r="G28" s="247"/>
    </row>
    <row r="29" spans="1:7" s="155" customFormat="1" ht="14.25" x14ac:dyDescent="0.25">
      <c r="D29" s="155" t="s">
        <v>317</v>
      </c>
      <c r="G29" s="247"/>
    </row>
    <row r="30" spans="1:7" s="155" customFormat="1" ht="14.25" x14ac:dyDescent="0.25">
      <c r="G30" s="247"/>
    </row>
    <row r="31" spans="1:7" s="155" customFormat="1" ht="14.25" x14ac:dyDescent="0.25">
      <c r="A31" s="155" t="s">
        <v>318</v>
      </c>
      <c r="B31" s="155">
        <f>B33+B36</f>
        <v>12</v>
      </c>
      <c r="C31" s="155" t="s">
        <v>1120</v>
      </c>
      <c r="G31" s="247"/>
    </row>
    <row r="32" spans="1:7" s="155" customFormat="1" ht="14.25" x14ac:dyDescent="0.25">
      <c r="G32" s="247"/>
    </row>
    <row r="33" spans="1:7" s="155" customFormat="1" ht="14.25" x14ac:dyDescent="0.25">
      <c r="A33" s="155" t="s">
        <v>10</v>
      </c>
      <c r="B33" s="155">
        <v>4</v>
      </c>
      <c r="C33" s="155" t="s">
        <v>1121</v>
      </c>
      <c r="G33" s="247"/>
    </row>
    <row r="34" spans="1:7" s="155" customFormat="1" ht="14.25" x14ac:dyDescent="0.25">
      <c r="C34" s="155" t="s">
        <v>1122</v>
      </c>
      <c r="G34" s="247"/>
    </row>
    <row r="35" spans="1:7" s="155" customFormat="1" ht="14.25" x14ac:dyDescent="0.25">
      <c r="G35" s="247"/>
    </row>
    <row r="36" spans="1:7" s="155" customFormat="1" ht="14.25" x14ac:dyDescent="0.25">
      <c r="A36" s="155" t="s">
        <v>10</v>
      </c>
      <c r="B36" s="155">
        <v>8</v>
      </c>
      <c r="C36" s="155" t="s">
        <v>1119</v>
      </c>
      <c r="G36" s="247"/>
    </row>
    <row r="37" spans="1:7" s="155" customFormat="1" ht="9.75" customHeight="1" x14ac:dyDescent="0.25">
      <c r="G37" s="247"/>
    </row>
    <row r="38" spans="1:7" s="163" customFormat="1" ht="14.25" x14ac:dyDescent="0.25">
      <c r="A38" s="163" t="s">
        <v>818</v>
      </c>
      <c r="G38" s="251"/>
    </row>
    <row r="39" spans="1:7" s="155" customFormat="1" ht="9.75" customHeight="1" x14ac:dyDescent="0.25">
      <c r="G39" s="247"/>
    </row>
    <row r="40" spans="1:7" s="155" customFormat="1" ht="14.25" x14ac:dyDescent="0.25">
      <c r="A40" s="155" t="s">
        <v>314</v>
      </c>
      <c r="G40" s="247"/>
    </row>
    <row r="41" spans="1:7" s="155" customFormat="1" ht="14.25" x14ac:dyDescent="0.25">
      <c r="A41" s="155" t="s">
        <v>315</v>
      </c>
      <c r="G41" s="247"/>
    </row>
    <row r="42" spans="1:7" s="155" customFormat="1" ht="14.25" x14ac:dyDescent="0.25">
      <c r="G42" s="247"/>
    </row>
    <row r="43" spans="1:7" s="155" customFormat="1" ht="14.25" x14ac:dyDescent="0.25">
      <c r="A43" s="155" t="s">
        <v>316</v>
      </c>
      <c r="D43" s="155" t="s">
        <v>355</v>
      </c>
      <c r="G43" s="247"/>
    </row>
    <row r="44" spans="1:7" s="155" customFormat="1" ht="14.25" x14ac:dyDescent="0.25">
      <c r="G44" s="247"/>
    </row>
    <row r="45" spans="1:7" s="155" customFormat="1" ht="14.25" x14ac:dyDescent="0.25">
      <c r="D45" s="155" t="s">
        <v>317</v>
      </c>
      <c r="G45" s="247"/>
    </row>
    <row r="46" spans="1:7" s="155" customFormat="1" ht="14.25" x14ac:dyDescent="0.25">
      <c r="G46" s="247"/>
    </row>
    <row r="47" spans="1:7" s="155" customFormat="1" ht="14.25" x14ac:dyDescent="0.25">
      <c r="A47" s="155" t="s">
        <v>318</v>
      </c>
      <c r="B47" s="155">
        <f>B49+B52</f>
        <v>0</v>
      </c>
      <c r="C47" s="155" t="s">
        <v>1120</v>
      </c>
      <c r="G47" s="247"/>
    </row>
    <row r="48" spans="1:7" s="155" customFormat="1" ht="14.25" x14ac:dyDescent="0.25">
      <c r="G48" s="247"/>
    </row>
    <row r="49" spans="1:7" s="155" customFormat="1" ht="14.25" x14ac:dyDescent="0.25">
      <c r="A49" s="155" t="s">
        <v>10</v>
      </c>
      <c r="C49" s="155" t="s">
        <v>1121</v>
      </c>
      <c r="G49" s="247"/>
    </row>
    <row r="50" spans="1:7" s="155" customFormat="1" ht="14.25" x14ac:dyDescent="0.25">
      <c r="C50" s="155" t="s">
        <v>1122</v>
      </c>
      <c r="G50" s="247"/>
    </row>
    <row r="51" spans="1:7" s="155" customFormat="1" ht="14.25" x14ac:dyDescent="0.25">
      <c r="G51" s="247"/>
    </row>
    <row r="52" spans="1:7" s="155" customFormat="1" ht="14.25" x14ac:dyDescent="0.25">
      <c r="A52" s="155" t="s">
        <v>10</v>
      </c>
      <c r="C52" s="155" t="s">
        <v>1119</v>
      </c>
      <c r="G52" s="247"/>
    </row>
    <row r="53" spans="1:7" s="155" customFormat="1" ht="14.25" x14ac:dyDescent="0.25">
      <c r="G53" s="247"/>
    </row>
    <row r="54" spans="1:7" s="155" customFormat="1" ht="14.25" x14ac:dyDescent="0.25">
      <c r="A54" s="155" t="s">
        <v>1126</v>
      </c>
      <c r="G54" s="247"/>
    </row>
    <row r="55" spans="1:7" s="155" customFormat="1" ht="14.25" x14ac:dyDescent="0.25">
      <c r="G55" s="247"/>
    </row>
    <row r="56" spans="1:7" s="155" customFormat="1" ht="14.25" x14ac:dyDescent="0.25">
      <c r="A56" s="155" t="s">
        <v>320</v>
      </c>
      <c r="G56" s="247"/>
    </row>
    <row r="57" spans="1:7" s="155" customFormat="1" ht="14.25" x14ac:dyDescent="0.25">
      <c r="A57" s="155" t="s">
        <v>321</v>
      </c>
      <c r="G57" s="247"/>
    </row>
    <row r="58" spans="1:7" s="155" customFormat="1" ht="14.25" x14ac:dyDescent="0.25">
      <c r="A58" s="155" t="s">
        <v>673</v>
      </c>
      <c r="G58" s="247"/>
    </row>
    <row r="59" spans="1:7" s="155" customFormat="1" ht="14.25" x14ac:dyDescent="0.25">
      <c r="G59" s="247"/>
    </row>
    <row r="60" spans="1:7" s="155" customFormat="1" ht="14.25" x14ac:dyDescent="0.25">
      <c r="A60" s="155" t="s">
        <v>322</v>
      </c>
      <c r="G60" s="247"/>
    </row>
    <row r="61" spans="1:7" s="155" customFormat="1" ht="14.25" x14ac:dyDescent="0.25">
      <c r="A61" s="155" t="s">
        <v>660</v>
      </c>
      <c r="G61" s="247"/>
    </row>
    <row r="62" spans="1:7" s="155" customFormat="1" ht="14.25" x14ac:dyDescent="0.25">
      <c r="G62" s="247"/>
    </row>
    <row r="63" spans="1:7" s="155" customFormat="1" ht="14.25" x14ac:dyDescent="0.25">
      <c r="A63" s="155" t="s">
        <v>323</v>
      </c>
      <c r="G63" s="247"/>
    </row>
    <row r="64" spans="1:7" s="155" customFormat="1" ht="14.25" x14ac:dyDescent="0.25">
      <c r="A64" s="155" t="s">
        <v>324</v>
      </c>
      <c r="G64" s="247"/>
    </row>
    <row r="65" spans="1:7" s="155" customFormat="1" ht="14.25" x14ac:dyDescent="0.25">
      <c r="G65" s="247"/>
    </row>
    <row r="66" spans="1:7" s="155" customFormat="1" ht="14.25" x14ac:dyDescent="0.25">
      <c r="A66" s="155" t="s">
        <v>325</v>
      </c>
      <c r="G66" s="247"/>
    </row>
    <row r="67" spans="1:7" s="155" customFormat="1" ht="14.25" x14ac:dyDescent="0.25">
      <c r="A67" s="155" t="s">
        <v>326</v>
      </c>
      <c r="G67" s="247"/>
    </row>
    <row r="68" spans="1:7" s="155" customFormat="1" ht="14.25" x14ac:dyDescent="0.25">
      <c r="G68" s="247"/>
    </row>
    <row r="69" spans="1:7" s="155" customFormat="1" ht="14.25" x14ac:dyDescent="0.25">
      <c r="A69" s="163" t="s">
        <v>332</v>
      </c>
      <c r="G69" s="247"/>
    </row>
    <row r="70" spans="1:7" s="155" customFormat="1" ht="14.25" x14ac:dyDescent="0.25">
      <c r="G70" s="247"/>
    </row>
    <row r="71" spans="1:7" s="155" customFormat="1" ht="14.25" x14ac:dyDescent="0.25">
      <c r="A71" s="155" t="s">
        <v>333</v>
      </c>
      <c r="G71" s="247"/>
    </row>
    <row r="72" spans="1:7" s="155" customFormat="1" ht="14.25" x14ac:dyDescent="0.25">
      <c r="A72" s="155" t="s">
        <v>334</v>
      </c>
      <c r="G72" s="247"/>
    </row>
    <row r="73" spans="1:7" s="155" customFormat="1" ht="14.25" x14ac:dyDescent="0.25">
      <c r="A73" s="155" t="s">
        <v>335</v>
      </c>
      <c r="G73" s="247"/>
    </row>
    <row r="74" spans="1:7" s="155" customFormat="1" ht="14.25" x14ac:dyDescent="0.25">
      <c r="A74" s="155" t="s">
        <v>336</v>
      </c>
      <c r="G74" s="247"/>
    </row>
    <row r="75" spans="1:7" s="155" customFormat="1" ht="14.25" x14ac:dyDescent="0.25">
      <c r="A75" s="155" t="s">
        <v>337</v>
      </c>
      <c r="G75" s="247"/>
    </row>
    <row r="76" spans="1:7" s="155" customFormat="1" ht="14.25" x14ac:dyDescent="0.25">
      <c r="A76" s="155" t="s">
        <v>338</v>
      </c>
      <c r="G76" s="247"/>
    </row>
    <row r="77" spans="1:7" s="155" customFormat="1" ht="14.25" x14ac:dyDescent="0.25">
      <c r="G77" s="247"/>
    </row>
    <row r="78" spans="1:7" s="155" customFormat="1" ht="14.25" x14ac:dyDescent="0.25">
      <c r="A78" s="155" t="s">
        <v>339</v>
      </c>
      <c r="B78" s="155" t="s">
        <v>340</v>
      </c>
      <c r="G78" s="247"/>
    </row>
    <row r="79" spans="1:7" s="155" customFormat="1" ht="14.25" x14ac:dyDescent="0.25">
      <c r="B79" s="155" t="s">
        <v>341</v>
      </c>
      <c r="G79" s="247"/>
    </row>
    <row r="80" spans="1:7" s="155" customFormat="1" ht="14.25" x14ac:dyDescent="0.25">
      <c r="B80" s="155" t="s">
        <v>342</v>
      </c>
      <c r="G80" s="247"/>
    </row>
    <row r="81" spans="1:7" s="155" customFormat="1" ht="14.25" x14ac:dyDescent="0.25">
      <c r="B81" s="155" t="s">
        <v>343</v>
      </c>
      <c r="G81" s="247"/>
    </row>
    <row r="82" spans="1:7" s="155" customFormat="1" ht="14.25" x14ac:dyDescent="0.25">
      <c r="G82" s="247"/>
    </row>
    <row r="83" spans="1:7" s="155" customFormat="1" ht="14.25" x14ac:dyDescent="0.25">
      <c r="A83" s="155" t="s">
        <v>344</v>
      </c>
      <c r="B83" s="155" t="s">
        <v>345</v>
      </c>
      <c r="G83" s="247"/>
    </row>
    <row r="84" spans="1:7" s="155" customFormat="1" ht="14.25" x14ac:dyDescent="0.25">
      <c r="B84" s="155" t="s">
        <v>346</v>
      </c>
      <c r="G84" s="247"/>
    </row>
    <row r="85" spans="1:7" s="155" customFormat="1" ht="14.25" x14ac:dyDescent="0.25">
      <c r="G85" s="247"/>
    </row>
    <row r="86" spans="1:7" s="155" customFormat="1" ht="14.25" x14ac:dyDescent="0.25">
      <c r="A86" s="155" t="s">
        <v>347</v>
      </c>
      <c r="B86" s="155" t="s">
        <v>348</v>
      </c>
      <c r="G86" s="247"/>
    </row>
    <row r="87" spans="1:7" s="155" customFormat="1" ht="14.25" x14ac:dyDescent="0.25">
      <c r="B87" s="155" t="s">
        <v>349</v>
      </c>
      <c r="G87" s="247"/>
    </row>
    <row r="88" spans="1:7" s="155" customFormat="1" ht="14.25" x14ac:dyDescent="0.25">
      <c r="B88" s="155" t="s">
        <v>350</v>
      </c>
      <c r="G88" s="247"/>
    </row>
    <row r="89" spans="1:7" s="155" customFormat="1" ht="14.25" x14ac:dyDescent="0.25">
      <c r="B89" s="155" t="s">
        <v>351</v>
      </c>
      <c r="G89" s="247"/>
    </row>
    <row r="90" spans="1:7" s="155" customFormat="1" ht="14.25" x14ac:dyDescent="0.25">
      <c r="G90" s="247"/>
    </row>
    <row r="91" spans="1:7" s="155" customFormat="1" ht="14.25" x14ac:dyDescent="0.25">
      <c r="A91" s="155" t="s">
        <v>352</v>
      </c>
      <c r="G91" s="247"/>
    </row>
    <row r="92" spans="1:7" s="155" customFormat="1" ht="14.25" x14ac:dyDescent="0.25">
      <c r="A92" s="155" t="s">
        <v>353</v>
      </c>
      <c r="G92" s="247"/>
    </row>
    <row r="93" spans="1:7" s="155" customFormat="1" ht="14.25" x14ac:dyDescent="0.25">
      <c r="A93" s="155" t="s">
        <v>354</v>
      </c>
      <c r="G93" s="247"/>
    </row>
    <row r="94" spans="1:7" s="155" customFormat="1" ht="14.25" x14ac:dyDescent="0.25">
      <c r="G94" s="247"/>
    </row>
    <row r="95" spans="1:7" s="155" customFormat="1" ht="14.25" x14ac:dyDescent="0.25">
      <c r="G95" s="247"/>
    </row>
    <row r="96" spans="1:7" s="155" customFormat="1" ht="14.25" x14ac:dyDescent="0.25">
      <c r="G96" s="247"/>
    </row>
    <row r="97" spans="1:8" s="155" customFormat="1" ht="14.25" x14ac:dyDescent="0.25">
      <c r="G97" s="247"/>
    </row>
    <row r="98" spans="1:8" s="155" customFormat="1" ht="14.25" x14ac:dyDescent="0.25">
      <c r="A98" s="155" t="s">
        <v>356</v>
      </c>
      <c r="F98" s="247"/>
    </row>
    <row r="99" spans="1:8" s="155" customFormat="1" ht="14.25" x14ac:dyDescent="0.25">
      <c r="A99" s="155" t="s">
        <v>357</v>
      </c>
      <c r="D99" s="155" t="s">
        <v>327</v>
      </c>
      <c r="F99" s="247"/>
    </row>
    <row r="100" spans="1:8" s="155" customFormat="1" ht="14.25" x14ac:dyDescent="0.25">
      <c r="F100" s="247"/>
    </row>
    <row r="101" spans="1:8" s="155" customFormat="1" ht="14.25" x14ac:dyDescent="0.25">
      <c r="F101" s="247"/>
    </row>
    <row r="102" spans="1:8" s="155" customFormat="1" ht="14.25" x14ac:dyDescent="0.25">
      <c r="A102" s="155" t="s">
        <v>328</v>
      </c>
      <c r="D102" s="155" t="s">
        <v>327</v>
      </c>
      <c r="F102" s="247"/>
    </row>
    <row r="103" spans="1:8" s="155" customFormat="1" ht="14.25" x14ac:dyDescent="0.25">
      <c r="D103" s="155" t="s">
        <v>358</v>
      </c>
      <c r="F103" s="247"/>
    </row>
    <row r="104" spans="1:8" s="155" customFormat="1" ht="14.25" x14ac:dyDescent="0.25">
      <c r="F104" s="247"/>
    </row>
    <row r="105" spans="1:8" s="155" customFormat="1" ht="14.25" x14ac:dyDescent="0.25">
      <c r="A105" s="155" t="s">
        <v>329</v>
      </c>
      <c r="D105" s="155" t="s">
        <v>327</v>
      </c>
      <c r="F105" s="247"/>
    </row>
    <row r="106" spans="1:8" s="155" customFormat="1" ht="14.25" x14ac:dyDescent="0.25">
      <c r="F106" s="247"/>
    </row>
    <row r="107" spans="1:8" s="155" customFormat="1" ht="14.25" x14ac:dyDescent="0.25">
      <c r="A107" s="155" t="s">
        <v>330</v>
      </c>
      <c r="D107" s="155" t="s">
        <v>331</v>
      </c>
      <c r="F107" s="247"/>
    </row>
    <row r="108" spans="1:8" s="155" customFormat="1" ht="14.25" x14ac:dyDescent="0.25">
      <c r="F108" s="247"/>
    </row>
    <row r="109" spans="1:8" s="155" customFormat="1" ht="14.25" x14ac:dyDescent="0.25">
      <c r="A109" s="163" t="s">
        <v>674</v>
      </c>
      <c r="B109" s="163"/>
      <c r="C109" s="163"/>
      <c r="D109" s="163"/>
      <c r="E109" s="163"/>
      <c r="F109" s="163"/>
      <c r="G109" s="251"/>
      <c r="H109" s="163"/>
    </row>
    <row r="110" spans="1:8" s="155" customFormat="1" ht="14.25" x14ac:dyDescent="0.25">
      <c r="A110" s="163" t="s">
        <v>675</v>
      </c>
      <c r="B110" s="163"/>
      <c r="C110" s="163"/>
      <c r="D110" s="163"/>
      <c r="E110" s="163"/>
      <c r="F110" s="163"/>
      <c r="G110" s="251"/>
      <c r="H110" s="163"/>
    </row>
    <row r="111" spans="1:8" s="155" customFormat="1" ht="14.25" x14ac:dyDescent="0.25">
      <c r="G111" s="247"/>
    </row>
  </sheetData>
  <mergeCells count="1">
    <mergeCell ref="J5:L5"/>
  </mergeCells>
  <pageMargins left="0.59055118110236227" right="0.59055118110236227" top="0.51181102362204722" bottom="0.43307086614173229" header="0.39370078740157483" footer="0.19685039370078741"/>
  <pageSetup paperSize="9" orientation="portrait" useFirstPageNumber="1" r:id="rId1"/>
  <headerFooter>
    <oddHeader>&amp;R&amp;G</oddHeader>
    <oddFooter>&amp;C&amp;"Arial,Regular"&amp;9&amp;K03+000D.2/&amp;P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656F-883B-4D68-9302-7E4CB8C406C0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609" t="str">
        <f>Content!A76</f>
        <v>D. PRE CONSTRUCTION SERVICES AGREEMENT (PCSA)</v>
      </c>
      <c r="E2" s="609"/>
      <c r="F2" s="616" t="str">
        <f>Content!B79</f>
        <v>D.3 PCSA Contract Particulars</v>
      </c>
    </row>
    <row r="3" spans="1:6" ht="196.5" customHeight="1" x14ac:dyDescent="0.8">
      <c r="A3" s="279"/>
      <c r="B3" s="279"/>
      <c r="C3" s="279"/>
      <c r="D3" s="609"/>
      <c r="E3" s="609"/>
      <c r="F3" s="616"/>
    </row>
    <row r="4" spans="1:6" ht="196.5" customHeight="1" x14ac:dyDescent="0.8">
      <c r="A4" s="279"/>
      <c r="B4" s="279"/>
      <c r="C4" s="279"/>
      <c r="D4" s="609"/>
      <c r="E4" s="609"/>
      <c r="F4" s="616"/>
    </row>
    <row r="5" spans="1:6" ht="187.35" customHeight="1" x14ac:dyDescent="0.8">
      <c r="A5" s="279"/>
      <c r="B5" s="279"/>
      <c r="C5" s="279"/>
      <c r="D5" s="609"/>
      <c r="E5" s="609"/>
      <c r="F5" s="616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F03D-D582-40AF-AE5E-7147BC509376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Content!A80</f>
        <v xml:space="preserve">E. COST PLAN </v>
      </c>
      <c r="E2" s="598" t="str">
        <f>Content!A80</f>
        <v xml:space="preserve">E. COST PLAN </v>
      </c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13ED-5D98-47B0-A9E7-798495B9E929}">
  <sheetPr>
    <tabColor rgb="FFFFC000"/>
  </sheetPr>
  <dimension ref="A1:N447"/>
  <sheetViews>
    <sheetView showGridLines="0" view="pageBreakPreview" topLeftCell="A371" zoomScale="93" zoomScaleNormal="100" zoomScaleSheetLayoutView="93" workbookViewId="0">
      <selection activeCell="E50" sqref="E50"/>
    </sheetView>
  </sheetViews>
  <sheetFormatPr defaultColWidth="9.140625" defaultRowHeight="12.75" x14ac:dyDescent="0.2"/>
  <cols>
    <col min="1" max="1" width="4.7109375" style="427" customWidth="1"/>
    <col min="2" max="2" width="3.7109375" style="428" customWidth="1"/>
    <col min="3" max="3" width="35" style="429" customWidth="1"/>
    <col min="4" max="4" width="8.7109375" style="427" customWidth="1"/>
    <col min="5" max="5" width="5.140625" style="427" customWidth="1"/>
    <col min="6" max="6" width="8.7109375" style="427" customWidth="1"/>
    <col min="7" max="7" width="12.7109375" style="427" customWidth="1"/>
    <col min="8" max="8" width="13.7109375" style="427" customWidth="1"/>
    <col min="9" max="9" width="1.85546875" style="356" customWidth="1"/>
    <col min="10" max="10" width="12.85546875" style="356" bestFit="1" customWidth="1"/>
    <col min="11" max="16384" width="9.140625" style="356"/>
  </cols>
  <sheetData>
    <row r="1" spans="1:14" s="401" customFormat="1" ht="21" customHeight="1" x14ac:dyDescent="0.2">
      <c r="A1" s="484" t="str">
        <f>Setup!E5</f>
        <v>1ST STAGE TENDER DOCUMENT</v>
      </c>
      <c r="B1" s="484"/>
      <c r="C1" s="148"/>
      <c r="D1" s="148"/>
      <c r="E1" s="148"/>
      <c r="F1" s="148"/>
      <c r="G1" s="148"/>
      <c r="H1" s="148"/>
      <c r="I1" s="399"/>
      <c r="J1" s="400"/>
      <c r="M1" s="404"/>
      <c r="N1" s="404"/>
    </row>
    <row r="2" spans="1:14" s="404" customFormat="1" ht="21" customHeight="1" x14ac:dyDescent="0.2">
      <c r="A2" s="485" t="str">
        <f>Setup!E6</f>
        <v>New Sports and Community Pavilion, Edmonds Park, Didcot</v>
      </c>
      <c r="B2" s="485"/>
      <c r="C2" s="396"/>
      <c r="D2" s="396"/>
      <c r="E2" s="396"/>
      <c r="F2" s="396"/>
      <c r="G2" s="396"/>
      <c r="H2" s="396"/>
      <c r="I2" s="402"/>
      <c r="J2" s="403"/>
    </row>
    <row r="3" spans="1:14" s="404" customFormat="1" ht="21" customHeight="1" x14ac:dyDescent="0.2">
      <c r="A3" s="484"/>
      <c r="B3" s="484"/>
      <c r="C3" s="148"/>
      <c r="D3" s="148"/>
      <c r="E3" s="148"/>
      <c r="F3" s="148"/>
      <c r="G3" s="148"/>
      <c r="H3" s="148"/>
      <c r="I3" s="402"/>
      <c r="J3" s="403"/>
    </row>
    <row r="4" spans="1:14" s="404" customFormat="1" ht="21" customHeight="1" x14ac:dyDescent="0.2">
      <c r="A4" s="484" t="str">
        <f>Content!A80</f>
        <v xml:space="preserve">E. COST PLAN </v>
      </c>
      <c r="B4" s="484"/>
      <c r="C4" s="148"/>
      <c r="D4" s="148"/>
      <c r="E4" s="148"/>
      <c r="F4" s="148"/>
      <c r="G4" s="148"/>
      <c r="H4" s="148"/>
      <c r="I4" s="402"/>
      <c r="J4" s="403"/>
    </row>
    <row r="5" spans="1:14" s="405" customFormat="1" ht="21" customHeight="1" x14ac:dyDescent="0.2">
      <c r="A5" s="396"/>
      <c r="B5" s="396"/>
      <c r="C5" s="396"/>
      <c r="D5" s="396"/>
      <c r="E5" s="396"/>
      <c r="F5" s="396"/>
      <c r="G5" s="396"/>
      <c r="H5" s="355"/>
      <c r="I5" s="356"/>
      <c r="J5" s="356"/>
    </row>
    <row r="6" spans="1:14" s="395" customFormat="1" ht="28.5" customHeight="1" x14ac:dyDescent="0.2">
      <c r="A6" s="362" t="s">
        <v>819</v>
      </c>
      <c r="B6" s="406" t="s">
        <v>89</v>
      </c>
      <c r="C6" s="357"/>
      <c r="D6" s="617" t="s">
        <v>936</v>
      </c>
      <c r="E6" s="617"/>
      <c r="F6" s="362" t="s">
        <v>937</v>
      </c>
      <c r="G6" s="407" t="s">
        <v>938</v>
      </c>
      <c r="H6" s="407" t="s">
        <v>939</v>
      </c>
    </row>
    <row r="7" spans="1:14" s="395" customFormat="1" ht="7.15" customHeight="1" x14ac:dyDescent="0.2">
      <c r="A7" s="408"/>
      <c r="D7" s="409"/>
      <c r="E7" s="410"/>
      <c r="F7" s="411"/>
      <c r="G7" s="411"/>
      <c r="H7" s="174"/>
    </row>
    <row r="8" spans="1:14" s="395" customFormat="1" ht="14.25" customHeight="1" x14ac:dyDescent="0.2">
      <c r="A8" s="412">
        <v>0</v>
      </c>
      <c r="B8" s="395" t="s">
        <v>940</v>
      </c>
      <c r="D8" s="409"/>
      <c r="E8" s="410"/>
      <c r="F8" s="411"/>
      <c r="G8" s="411"/>
      <c r="H8" s="174"/>
    </row>
    <row r="9" spans="1:14" s="395" customFormat="1" ht="14.25" customHeight="1" x14ac:dyDescent="0.2">
      <c r="A9" s="408">
        <v>0.1</v>
      </c>
      <c r="B9" s="395" t="s">
        <v>941</v>
      </c>
      <c r="D9" s="409"/>
      <c r="E9" s="410"/>
      <c r="F9" s="411"/>
      <c r="G9" s="411"/>
      <c r="H9" s="174"/>
    </row>
    <row r="10" spans="1:14" s="395" customFormat="1" ht="14.25" x14ac:dyDescent="0.25">
      <c r="A10" s="408"/>
      <c r="B10" s="413" t="s">
        <v>10</v>
      </c>
      <c r="C10" s="414" t="s">
        <v>942</v>
      </c>
      <c r="D10" s="415"/>
      <c r="E10" s="416"/>
      <c r="F10" s="417"/>
      <c r="G10" s="418"/>
      <c r="H10" s="174"/>
    </row>
    <row r="11" spans="1:14" s="395" customFormat="1" ht="14.25" customHeight="1" x14ac:dyDescent="0.2">
      <c r="A11" s="408"/>
      <c r="B11" s="395" t="s">
        <v>10</v>
      </c>
      <c r="C11" s="395" t="s">
        <v>943</v>
      </c>
      <c r="D11" s="409"/>
      <c r="E11" s="410"/>
      <c r="F11" s="411"/>
      <c r="G11" s="420"/>
      <c r="H11" s="174"/>
    </row>
    <row r="12" spans="1:14" s="395" customFormat="1" ht="28.5" customHeight="1" x14ac:dyDescent="0.25">
      <c r="A12" s="408"/>
      <c r="B12" s="413" t="s">
        <v>10</v>
      </c>
      <c r="C12" s="414" t="s">
        <v>945</v>
      </c>
      <c r="D12" s="415"/>
      <c r="E12" s="416"/>
      <c r="F12" s="417"/>
      <c r="G12" s="418"/>
      <c r="H12" s="174"/>
    </row>
    <row r="13" spans="1:14" s="395" customFormat="1" ht="14.25" customHeight="1" x14ac:dyDescent="0.2">
      <c r="A13" s="408"/>
      <c r="D13" s="409"/>
      <c r="E13" s="410"/>
      <c r="F13" s="411"/>
      <c r="G13" s="421"/>
      <c r="H13" s="174">
        <f>SUM(G9:G13)</f>
        <v>0</v>
      </c>
    </row>
    <row r="14" spans="1:14" s="395" customFormat="1" ht="14.25" customHeight="1" x14ac:dyDescent="0.2">
      <c r="A14" s="408">
        <v>0.2</v>
      </c>
      <c r="B14" s="395" t="s">
        <v>946</v>
      </c>
      <c r="D14" s="409"/>
      <c r="E14" s="410"/>
      <c r="F14" s="411"/>
      <c r="G14" s="411"/>
      <c r="H14" s="174"/>
    </row>
    <row r="15" spans="1:14" s="395" customFormat="1" ht="14.25" x14ac:dyDescent="0.25">
      <c r="A15" s="408"/>
      <c r="B15" s="413" t="s">
        <v>10</v>
      </c>
      <c r="C15" s="414" t="s">
        <v>947</v>
      </c>
      <c r="D15" s="422"/>
      <c r="E15" s="416"/>
      <c r="F15" s="417"/>
      <c r="G15" s="418"/>
      <c r="H15" s="174"/>
    </row>
    <row r="16" spans="1:14" s="395" customFormat="1" ht="14.25" customHeight="1" x14ac:dyDescent="0.25">
      <c r="A16" s="408"/>
      <c r="B16" s="395" t="s">
        <v>10</v>
      </c>
      <c r="C16" s="395" t="s">
        <v>948</v>
      </c>
      <c r="D16" s="409">
        <v>1</v>
      </c>
      <c r="E16" s="410" t="s">
        <v>963</v>
      </c>
      <c r="F16" s="411"/>
      <c r="G16" s="417">
        <f t="shared" ref="G16" si="0">IF(E16="item",ROUND(F16,0),ROUND(D16*F16,0))</f>
        <v>0</v>
      </c>
      <c r="H16" s="174"/>
    </row>
    <row r="17" spans="1:8" s="395" customFormat="1" ht="9.6" customHeight="1" x14ac:dyDescent="0.2">
      <c r="A17" s="408"/>
      <c r="D17" s="409"/>
      <c r="E17" s="410"/>
      <c r="F17" s="411"/>
      <c r="G17" s="421"/>
      <c r="H17" s="174">
        <f>SUM(G15:G17)</f>
        <v>0</v>
      </c>
    </row>
    <row r="18" spans="1:8" s="395" customFormat="1" ht="14.25" customHeight="1" x14ac:dyDescent="0.2">
      <c r="A18" s="408">
        <v>0.3</v>
      </c>
      <c r="B18" s="395" t="s">
        <v>949</v>
      </c>
      <c r="D18" s="409"/>
      <c r="E18" s="410"/>
      <c r="F18" s="411"/>
      <c r="G18" s="411"/>
      <c r="H18" s="174"/>
    </row>
    <row r="19" spans="1:8" s="395" customFormat="1" ht="14.25" customHeight="1" x14ac:dyDescent="0.25">
      <c r="A19" s="408"/>
      <c r="B19" s="395" t="s">
        <v>10</v>
      </c>
      <c r="C19" s="395" t="s">
        <v>950</v>
      </c>
      <c r="D19" s="409"/>
      <c r="E19" s="410"/>
      <c r="F19" s="411"/>
      <c r="G19" s="418"/>
      <c r="H19" s="174"/>
    </row>
    <row r="20" spans="1:8" s="395" customFormat="1" ht="14.25" customHeight="1" x14ac:dyDescent="0.25">
      <c r="A20" s="408"/>
      <c r="B20" s="395" t="s">
        <v>10</v>
      </c>
      <c r="C20" s="395" t="s">
        <v>951</v>
      </c>
      <c r="D20" s="409"/>
      <c r="E20" s="410"/>
      <c r="F20" s="411"/>
      <c r="G20" s="418"/>
      <c r="H20" s="174"/>
    </row>
    <row r="21" spans="1:8" s="395" customFormat="1" ht="14.25" customHeight="1" x14ac:dyDescent="0.25">
      <c r="A21" s="408"/>
      <c r="B21" s="395" t="s">
        <v>10</v>
      </c>
      <c r="C21" s="395" t="s">
        <v>952</v>
      </c>
      <c r="D21" s="409"/>
      <c r="E21" s="410"/>
      <c r="F21" s="411"/>
      <c r="G21" s="418"/>
      <c r="H21" s="174"/>
    </row>
    <row r="22" spans="1:8" s="395" customFormat="1" ht="9.6" customHeight="1" x14ac:dyDescent="0.2">
      <c r="A22" s="408"/>
      <c r="D22" s="409"/>
      <c r="E22" s="410"/>
      <c r="F22" s="411"/>
      <c r="G22" s="421"/>
      <c r="H22" s="174">
        <f>SUM(G18:G22)</f>
        <v>0</v>
      </c>
    </row>
    <row r="23" spans="1:8" s="395" customFormat="1" ht="14.25" customHeight="1" x14ac:dyDescent="0.2">
      <c r="A23" s="408">
        <v>0.4</v>
      </c>
      <c r="B23" s="395" t="s">
        <v>953</v>
      </c>
      <c r="D23" s="409"/>
      <c r="E23" s="410"/>
      <c r="F23" s="411"/>
      <c r="G23" s="411"/>
      <c r="H23" s="174"/>
    </row>
    <row r="24" spans="1:8" s="395" customFormat="1" ht="14.25" customHeight="1" x14ac:dyDescent="0.25">
      <c r="A24" s="408"/>
      <c r="B24" s="395" t="s">
        <v>10</v>
      </c>
      <c r="C24" s="395" t="s">
        <v>954</v>
      </c>
      <c r="D24" s="409"/>
      <c r="E24" s="410"/>
      <c r="F24" s="411"/>
      <c r="G24" s="418"/>
      <c r="H24" s="174"/>
    </row>
    <row r="25" spans="1:8" s="395" customFormat="1" ht="14.25" customHeight="1" x14ac:dyDescent="0.25">
      <c r="A25" s="408"/>
      <c r="B25" s="395" t="s">
        <v>10</v>
      </c>
      <c r="C25" s="395" t="s">
        <v>955</v>
      </c>
      <c r="D25" s="409"/>
      <c r="E25" s="410"/>
      <c r="F25" s="411"/>
      <c r="G25" s="418"/>
      <c r="H25" s="174"/>
    </row>
    <row r="26" spans="1:8" s="395" customFormat="1" ht="9.6" customHeight="1" x14ac:dyDescent="0.2">
      <c r="A26" s="408"/>
      <c r="D26" s="409"/>
      <c r="E26" s="410"/>
      <c r="F26" s="411"/>
      <c r="G26" s="421"/>
      <c r="H26" s="174">
        <f>SUM(G23:G26)</f>
        <v>0</v>
      </c>
    </row>
    <row r="27" spans="1:8" s="395" customFormat="1" ht="14.25" customHeight="1" x14ac:dyDescent="0.2">
      <c r="A27" s="408">
        <v>0.5</v>
      </c>
      <c r="B27" s="395" t="s">
        <v>956</v>
      </c>
      <c r="D27" s="409"/>
      <c r="E27" s="410"/>
      <c r="F27" s="411"/>
      <c r="G27" s="411"/>
      <c r="H27" s="174"/>
    </row>
    <row r="28" spans="1:8" s="395" customFormat="1" ht="14.25" customHeight="1" x14ac:dyDescent="0.2">
      <c r="A28" s="408"/>
      <c r="B28" s="395" t="s">
        <v>10</v>
      </c>
      <c r="C28" s="395" t="s">
        <v>957</v>
      </c>
      <c r="D28" s="409"/>
      <c r="E28" s="410"/>
      <c r="F28" s="411"/>
      <c r="G28" s="420"/>
      <c r="H28" s="174"/>
    </row>
    <row r="29" spans="1:8" s="395" customFormat="1" ht="14.25" customHeight="1" x14ac:dyDescent="0.25">
      <c r="A29" s="408"/>
      <c r="B29" s="395" t="s">
        <v>10</v>
      </c>
      <c r="C29" s="395" t="s">
        <v>958</v>
      </c>
      <c r="D29" s="409"/>
      <c r="E29" s="410"/>
      <c r="F29" s="411"/>
      <c r="G29" s="418"/>
      <c r="H29" s="174"/>
    </row>
    <row r="30" spans="1:8" s="395" customFormat="1" ht="14.25" customHeight="1" x14ac:dyDescent="0.25">
      <c r="A30" s="408"/>
      <c r="B30" s="395" t="s">
        <v>10</v>
      </c>
      <c r="C30" s="395" t="s">
        <v>959</v>
      </c>
      <c r="D30" s="409"/>
      <c r="E30" s="410"/>
      <c r="F30" s="411"/>
      <c r="G30" s="418"/>
      <c r="H30" s="174"/>
    </row>
    <row r="31" spans="1:8" s="395" customFormat="1" ht="14.25" customHeight="1" x14ac:dyDescent="0.2">
      <c r="A31" s="408"/>
      <c r="D31" s="409"/>
      <c r="E31" s="410"/>
      <c r="F31" s="411"/>
      <c r="G31" s="421"/>
      <c r="H31" s="174">
        <f>SUM(G27:G31)</f>
        <v>0</v>
      </c>
    </row>
    <row r="32" spans="1:8" s="395" customFormat="1" ht="7.15" customHeight="1" x14ac:dyDescent="0.2">
      <c r="A32" s="408"/>
      <c r="D32" s="409"/>
      <c r="E32" s="410"/>
      <c r="F32" s="411"/>
      <c r="G32" s="411"/>
      <c r="H32" s="174"/>
    </row>
    <row r="33" spans="1:8" s="395" customFormat="1" ht="14.25" customHeight="1" x14ac:dyDescent="0.2">
      <c r="A33" s="423"/>
      <c r="B33" s="423"/>
      <c r="C33" s="423" t="s">
        <v>960</v>
      </c>
      <c r="D33" s="423"/>
      <c r="E33" s="423"/>
      <c r="F33" s="423"/>
      <c r="G33" s="424" t="s">
        <v>65</v>
      </c>
      <c r="H33" s="423">
        <f>SUM(H7:H32)</f>
        <v>0</v>
      </c>
    </row>
    <row r="34" spans="1:8" s="395" customFormat="1" ht="7.15" customHeight="1" x14ac:dyDescent="0.2">
      <c r="A34" s="408"/>
      <c r="D34" s="409"/>
      <c r="E34" s="410"/>
      <c r="F34" s="411"/>
      <c r="G34" s="411"/>
      <c r="H34" s="174"/>
    </row>
    <row r="35" spans="1:8" s="395" customFormat="1" ht="14.25" customHeight="1" x14ac:dyDescent="0.2">
      <c r="A35" s="412">
        <v>1</v>
      </c>
      <c r="B35" s="395" t="s">
        <v>291</v>
      </c>
      <c r="D35" s="409"/>
      <c r="E35" s="410"/>
      <c r="F35" s="411"/>
      <c r="G35" s="411"/>
      <c r="H35" s="174"/>
    </row>
    <row r="36" spans="1:8" s="395" customFormat="1" ht="14.25" customHeight="1" x14ac:dyDescent="0.2">
      <c r="A36" s="408">
        <v>1.1000000000000001</v>
      </c>
      <c r="B36" s="395" t="s">
        <v>291</v>
      </c>
      <c r="D36" s="409"/>
      <c r="E36" s="410"/>
      <c r="F36" s="411"/>
      <c r="G36" s="411"/>
      <c r="H36" s="174"/>
    </row>
    <row r="37" spans="1:8" s="523" customFormat="1" ht="14.25" customHeight="1" x14ac:dyDescent="0.25">
      <c r="A37" s="519" t="s">
        <v>10</v>
      </c>
      <c r="B37" s="524" t="s">
        <v>1147</v>
      </c>
      <c r="C37" s="220"/>
      <c r="D37" s="520"/>
      <c r="E37" s="521"/>
      <c r="F37" s="217"/>
      <c r="G37" s="522"/>
      <c r="H37" s="319"/>
    </row>
    <row r="38" spans="1:8" s="523" customFormat="1" ht="99.75" x14ac:dyDescent="0.25">
      <c r="A38" s="519"/>
      <c r="B38" s="524" t="s">
        <v>10</v>
      </c>
      <c r="C38" s="525" t="s">
        <v>1148</v>
      </c>
      <c r="D38" s="532">
        <v>433</v>
      </c>
      <c r="E38" s="533" t="s">
        <v>1149</v>
      </c>
      <c r="F38" s="534"/>
      <c r="G38" s="417">
        <f t="shared" ref="G38:G41" si="1">IF(E38="item",ROUND(F38,0),ROUND(D38*F38,0))</f>
        <v>0</v>
      </c>
      <c r="H38" s="319"/>
    </row>
    <row r="39" spans="1:8" s="523" customFormat="1" ht="71.25" x14ac:dyDescent="0.25">
      <c r="A39" s="519"/>
      <c r="B39" s="524" t="s">
        <v>10</v>
      </c>
      <c r="C39" s="525" t="s">
        <v>1150</v>
      </c>
      <c r="D39" s="532">
        <v>5</v>
      </c>
      <c r="E39" s="533" t="s">
        <v>962</v>
      </c>
      <c r="F39" s="534"/>
      <c r="G39" s="417">
        <f t="shared" si="1"/>
        <v>0</v>
      </c>
      <c r="H39" s="319"/>
    </row>
    <row r="40" spans="1:8" s="523" customFormat="1" ht="42.75" x14ac:dyDescent="0.25">
      <c r="A40" s="519"/>
      <c r="B40" s="524" t="s">
        <v>10</v>
      </c>
      <c r="C40" s="525" t="s">
        <v>1347</v>
      </c>
      <c r="D40" s="532">
        <v>122</v>
      </c>
      <c r="E40" s="533" t="s">
        <v>961</v>
      </c>
      <c r="F40" s="534"/>
      <c r="G40" s="417">
        <f t="shared" si="1"/>
        <v>0</v>
      </c>
      <c r="H40" s="319"/>
    </row>
    <row r="41" spans="1:8" s="523" customFormat="1" ht="42.75" x14ac:dyDescent="0.25">
      <c r="A41" s="519"/>
      <c r="B41" s="524" t="s">
        <v>10</v>
      </c>
      <c r="C41" s="525" t="s">
        <v>1348</v>
      </c>
      <c r="D41" s="532">
        <v>87</v>
      </c>
      <c r="E41" s="533" t="s">
        <v>961</v>
      </c>
      <c r="F41" s="534"/>
      <c r="G41" s="417">
        <f t="shared" si="1"/>
        <v>0</v>
      </c>
      <c r="H41" s="319"/>
    </row>
    <row r="42" spans="1:8" s="523" customFormat="1" ht="14.25" x14ac:dyDescent="0.25">
      <c r="A42" s="519"/>
      <c r="B42" s="524"/>
      <c r="C42" s="525"/>
      <c r="D42" s="532"/>
      <c r="E42" s="533"/>
      <c r="F42" s="534"/>
      <c r="G42" s="415"/>
      <c r="H42" s="319"/>
    </row>
    <row r="43" spans="1:8" s="523" customFormat="1" ht="14.25" x14ac:dyDescent="0.25">
      <c r="A43" s="519"/>
      <c r="B43" s="220"/>
      <c r="C43" s="220"/>
      <c r="D43" s="520"/>
      <c r="E43" s="521"/>
      <c r="F43" s="217"/>
      <c r="G43" s="526"/>
      <c r="H43" s="319">
        <f>SUM(G37:G43)</f>
        <v>0</v>
      </c>
    </row>
    <row r="44" spans="1:8" s="523" customFormat="1" ht="14.25" x14ac:dyDescent="0.2">
      <c r="A44" s="519" t="s">
        <v>10</v>
      </c>
      <c r="B44" s="220" t="s">
        <v>1151</v>
      </c>
      <c r="C44" s="220"/>
      <c r="D44" s="520"/>
      <c r="E44" s="521"/>
      <c r="F44" s="217"/>
      <c r="G44" s="217"/>
      <c r="H44" s="319"/>
    </row>
    <row r="45" spans="1:8" s="523" customFormat="1" ht="85.5" x14ac:dyDescent="0.25">
      <c r="A45" s="519"/>
      <c r="B45" s="524" t="s">
        <v>10</v>
      </c>
      <c r="C45" s="525" t="s">
        <v>1152</v>
      </c>
      <c r="D45" s="532">
        <v>122</v>
      </c>
      <c r="E45" s="533" t="s">
        <v>961</v>
      </c>
      <c r="F45" s="534"/>
      <c r="G45" s="417">
        <f t="shared" ref="G45" si="2">IF(E45="item",ROUND(F45,0),ROUND(D45*F45,0))</f>
        <v>0</v>
      </c>
      <c r="H45" s="319"/>
    </row>
    <row r="46" spans="1:8" s="523" customFormat="1" ht="14.25" x14ac:dyDescent="0.25">
      <c r="A46" s="519"/>
      <c r="B46" s="524"/>
      <c r="C46" s="525"/>
      <c r="D46" s="532"/>
      <c r="E46" s="533"/>
      <c r="F46" s="534"/>
      <c r="G46" s="415"/>
      <c r="H46" s="319"/>
    </row>
    <row r="47" spans="1:8" s="523" customFormat="1" ht="14.25" x14ac:dyDescent="0.25">
      <c r="A47" s="519"/>
      <c r="B47" s="220"/>
      <c r="C47" s="220"/>
      <c r="D47" s="520"/>
      <c r="E47" s="521"/>
      <c r="F47" s="217"/>
      <c r="G47" s="526"/>
      <c r="H47" s="319">
        <f>SUM(G44:G47)</f>
        <v>0</v>
      </c>
    </row>
    <row r="48" spans="1:8" s="523" customFormat="1" ht="14.25" x14ac:dyDescent="0.2">
      <c r="A48" s="519">
        <v>1.2</v>
      </c>
      <c r="B48" s="220" t="s">
        <v>1153</v>
      </c>
      <c r="C48" s="220"/>
      <c r="D48" s="520"/>
      <c r="E48" s="521"/>
      <c r="F48" s="217"/>
      <c r="G48" s="217"/>
      <c r="H48" s="319"/>
    </row>
    <row r="49" spans="1:8" s="523" customFormat="1" ht="87.75" customHeight="1" x14ac:dyDescent="0.25">
      <c r="A49" s="519"/>
      <c r="B49" s="524" t="s">
        <v>10</v>
      </c>
      <c r="C49" s="525" t="s">
        <v>1154</v>
      </c>
      <c r="D49" s="532">
        <v>433</v>
      </c>
      <c r="E49" s="533" t="s">
        <v>964</v>
      </c>
      <c r="F49" s="534"/>
      <c r="G49" s="417">
        <f t="shared" ref="G49:G50" si="3">IF(E49="item",ROUND(F49,0),ROUND(D49*F49,0))</f>
        <v>0</v>
      </c>
      <c r="H49" s="319"/>
    </row>
    <row r="50" spans="1:8" s="523" customFormat="1" ht="14.25" x14ac:dyDescent="0.25">
      <c r="A50" s="519"/>
      <c r="B50" s="524" t="s">
        <v>10</v>
      </c>
      <c r="C50" s="530" t="s">
        <v>1302</v>
      </c>
      <c r="D50" s="527">
        <v>433</v>
      </c>
      <c r="E50" s="528" t="s">
        <v>964</v>
      </c>
      <c r="F50" s="217"/>
      <c r="G50" s="417">
        <f t="shared" si="3"/>
        <v>0</v>
      </c>
      <c r="H50" s="319"/>
    </row>
    <row r="51" spans="1:8" s="523" customFormat="1" ht="14.25" x14ac:dyDescent="0.25">
      <c r="A51" s="519"/>
      <c r="B51" s="524"/>
      <c r="C51" s="530"/>
      <c r="D51" s="527"/>
      <c r="E51" s="528"/>
      <c r="F51" s="217"/>
      <c r="G51" s="415"/>
      <c r="H51" s="319"/>
    </row>
    <row r="52" spans="1:8" s="523" customFormat="1" ht="14.25" x14ac:dyDescent="0.2">
      <c r="A52" s="519"/>
      <c r="B52" s="220"/>
      <c r="C52" s="220"/>
      <c r="D52" s="520"/>
      <c r="E52" s="521"/>
      <c r="F52" s="217"/>
      <c r="G52" s="531"/>
      <c r="H52" s="319">
        <f>SUM(G48:G52)</f>
        <v>0</v>
      </c>
    </row>
    <row r="53" spans="1:8" s="395" customFormat="1" ht="7.15" customHeight="1" x14ac:dyDescent="0.2">
      <c r="A53" s="408"/>
      <c r="D53" s="409"/>
      <c r="E53" s="410"/>
      <c r="F53" s="411"/>
      <c r="G53" s="411"/>
      <c r="H53" s="174"/>
    </row>
    <row r="54" spans="1:8" s="395" customFormat="1" ht="14.25" customHeight="1" x14ac:dyDescent="0.2">
      <c r="A54" s="423"/>
      <c r="B54" s="423"/>
      <c r="C54" s="423" t="s">
        <v>960</v>
      </c>
      <c r="D54" s="423"/>
      <c r="E54" s="423"/>
      <c r="F54" s="423"/>
      <c r="G54" s="424" t="s">
        <v>65</v>
      </c>
      <c r="H54" s="423">
        <f>SUM(H34:H53)</f>
        <v>0</v>
      </c>
    </row>
    <row r="55" spans="1:8" s="395" customFormat="1" ht="14.25" customHeight="1" x14ac:dyDescent="0.2">
      <c r="A55" s="408"/>
      <c r="D55" s="409"/>
      <c r="E55" s="410"/>
      <c r="F55" s="411"/>
      <c r="G55" s="411"/>
      <c r="H55" s="174"/>
    </row>
    <row r="56" spans="1:8" s="395" customFormat="1" ht="14.25" customHeight="1" x14ac:dyDescent="0.2">
      <c r="A56" s="519">
        <v>2</v>
      </c>
      <c r="B56" s="220" t="s">
        <v>292</v>
      </c>
      <c r="C56" s="220"/>
      <c r="D56" s="520"/>
      <c r="E56" s="521"/>
      <c r="F56" s="217"/>
      <c r="G56" s="217"/>
      <c r="H56" s="319"/>
    </row>
    <row r="57" spans="1:8" s="395" customFormat="1" ht="14.25" customHeight="1" x14ac:dyDescent="0.2">
      <c r="A57" s="519">
        <v>2.1</v>
      </c>
      <c r="B57" s="220" t="s">
        <v>653</v>
      </c>
      <c r="C57" s="220"/>
      <c r="D57" s="520"/>
      <c r="E57" s="521"/>
      <c r="F57" s="217"/>
      <c r="G57" s="217"/>
      <c r="H57" s="319"/>
    </row>
    <row r="58" spans="1:8" s="395" customFormat="1" ht="14.25" customHeight="1" x14ac:dyDescent="0.25">
      <c r="A58" s="519"/>
      <c r="B58" s="220" t="s">
        <v>10</v>
      </c>
      <c r="C58" s="220" t="s">
        <v>1303</v>
      </c>
      <c r="D58" s="535">
        <v>433</v>
      </c>
      <c r="E58" s="521" t="s">
        <v>964</v>
      </c>
      <c r="F58" s="217"/>
      <c r="G58" s="417">
        <f t="shared" ref="G58:G60" si="4">IF(E58="item",ROUND(F58,0),ROUND(D58*F58,0))</f>
        <v>0</v>
      </c>
      <c r="H58" s="319"/>
    </row>
    <row r="59" spans="1:8" s="395" customFormat="1" ht="14.25" customHeight="1" x14ac:dyDescent="0.25">
      <c r="A59" s="519"/>
      <c r="B59" s="220" t="s">
        <v>10</v>
      </c>
      <c r="C59" s="536" t="s">
        <v>1304</v>
      </c>
      <c r="D59" s="535">
        <v>433</v>
      </c>
      <c r="E59" s="521" t="s">
        <v>964</v>
      </c>
      <c r="F59" s="217"/>
      <c r="G59" s="417">
        <f t="shared" si="4"/>
        <v>0</v>
      </c>
      <c r="H59" s="319"/>
    </row>
    <row r="60" spans="1:8" s="395" customFormat="1" ht="14.25" customHeight="1" x14ac:dyDescent="0.25">
      <c r="A60" s="519"/>
      <c r="B60" s="220" t="s">
        <v>10</v>
      </c>
      <c r="C60" s="536" t="s">
        <v>1305</v>
      </c>
      <c r="D60" s="541">
        <v>5</v>
      </c>
      <c r="E60" s="528" t="s">
        <v>962</v>
      </c>
      <c r="F60" s="529"/>
      <c r="G60" s="417">
        <f t="shared" si="4"/>
        <v>0</v>
      </c>
      <c r="H60" s="319"/>
    </row>
    <row r="61" spans="1:8" s="395" customFormat="1" ht="14.25" customHeight="1" x14ac:dyDescent="0.25">
      <c r="A61" s="519"/>
      <c r="B61" s="220"/>
      <c r="C61" s="536"/>
      <c r="D61" s="537"/>
      <c r="E61" s="528"/>
      <c r="F61" s="529"/>
      <c r="G61" s="529"/>
      <c r="H61" s="319"/>
    </row>
    <row r="62" spans="1:8" s="395" customFormat="1" ht="14.25" customHeight="1" x14ac:dyDescent="0.2">
      <c r="A62" s="519"/>
      <c r="B62" s="220"/>
      <c r="C62" s="220"/>
      <c r="D62" s="520"/>
      <c r="E62" s="521"/>
      <c r="F62" s="217"/>
      <c r="G62" s="538"/>
      <c r="H62" s="319">
        <f>SUM(G57:G62)</f>
        <v>0</v>
      </c>
    </row>
    <row r="63" spans="1:8" s="395" customFormat="1" ht="14.25" customHeight="1" x14ac:dyDescent="0.2">
      <c r="A63" s="519">
        <v>2.2000000000000002</v>
      </c>
      <c r="B63" s="220" t="s">
        <v>965</v>
      </c>
      <c r="C63" s="220"/>
      <c r="D63" s="520"/>
      <c r="E63" s="521"/>
      <c r="F63" s="217"/>
      <c r="G63" s="217"/>
      <c r="H63" s="319"/>
    </row>
    <row r="64" spans="1:8" s="395" customFormat="1" ht="14.25" customHeight="1" x14ac:dyDescent="0.25">
      <c r="A64" s="519"/>
      <c r="B64" s="524" t="s">
        <v>10</v>
      </c>
      <c r="C64" s="536" t="s">
        <v>965</v>
      </c>
      <c r="D64" s="527"/>
      <c r="E64" s="528"/>
      <c r="F64" s="529"/>
      <c r="G64" s="522" t="s">
        <v>1155</v>
      </c>
      <c r="H64" s="319"/>
    </row>
    <row r="65" spans="1:8" s="395" customFormat="1" ht="14.25" customHeight="1" x14ac:dyDescent="0.2">
      <c r="A65" s="519"/>
      <c r="B65" s="220"/>
      <c r="C65" s="220"/>
      <c r="D65" s="520"/>
      <c r="E65" s="521"/>
      <c r="F65" s="217"/>
      <c r="G65" s="538"/>
      <c r="H65" s="319">
        <f>SUM(G63:G65)</f>
        <v>0</v>
      </c>
    </row>
    <row r="66" spans="1:8" s="395" customFormat="1" ht="14.25" customHeight="1" x14ac:dyDescent="0.2">
      <c r="A66" s="519">
        <v>2.2999999999999998</v>
      </c>
      <c r="B66" s="220" t="s">
        <v>966</v>
      </c>
      <c r="C66" s="220"/>
      <c r="D66" s="520"/>
      <c r="E66" s="521"/>
      <c r="F66" s="217"/>
      <c r="G66" s="217"/>
      <c r="H66" s="319"/>
    </row>
    <row r="67" spans="1:8" s="395" customFormat="1" ht="14.25" customHeight="1" x14ac:dyDescent="0.2">
      <c r="A67" s="539" t="s">
        <v>10</v>
      </c>
      <c r="B67" s="220" t="s">
        <v>1156</v>
      </c>
      <c r="C67" s="220"/>
      <c r="D67" s="520"/>
      <c r="E67" s="521"/>
      <c r="F67" s="217"/>
      <c r="G67" s="217"/>
      <c r="H67" s="319"/>
    </row>
    <row r="68" spans="1:8" s="395" customFormat="1" ht="57" x14ac:dyDescent="0.25">
      <c r="A68" s="539"/>
      <c r="B68" s="524" t="s">
        <v>10</v>
      </c>
      <c r="C68" s="530" t="s">
        <v>1157</v>
      </c>
      <c r="D68" s="577">
        <v>499</v>
      </c>
      <c r="E68" s="533" t="s">
        <v>967</v>
      </c>
      <c r="F68" s="534"/>
      <c r="G68" s="417">
        <f t="shared" ref="G68" si="5">IF(E68="item",ROUND(F68,0),ROUND(D68*F68,0))</f>
        <v>0</v>
      </c>
      <c r="H68" s="553"/>
    </row>
    <row r="69" spans="1:8" s="395" customFormat="1" ht="14.25" customHeight="1" x14ac:dyDescent="0.25">
      <c r="A69" s="539"/>
      <c r="B69" s="220"/>
      <c r="C69" s="536"/>
      <c r="D69" s="537"/>
      <c r="E69" s="528"/>
      <c r="F69" s="529"/>
      <c r="G69" s="529"/>
      <c r="H69" s="319"/>
    </row>
    <row r="70" spans="1:8" s="395" customFormat="1" ht="14.25" x14ac:dyDescent="0.2">
      <c r="A70" s="539" t="s">
        <v>10</v>
      </c>
      <c r="B70" s="220" t="s">
        <v>1158</v>
      </c>
      <c r="C70" s="220"/>
      <c r="D70" s="520"/>
      <c r="E70" s="521"/>
      <c r="F70" s="217"/>
      <c r="G70" s="217"/>
      <c r="H70" s="319"/>
    </row>
    <row r="71" spans="1:8" s="395" customFormat="1" ht="45.75" customHeight="1" x14ac:dyDescent="0.25">
      <c r="A71" s="539"/>
      <c r="B71" s="524" t="s">
        <v>10</v>
      </c>
      <c r="C71" s="540" t="s">
        <v>1297</v>
      </c>
      <c r="D71" s="541">
        <v>723</v>
      </c>
      <c r="E71" s="528" t="s">
        <v>967</v>
      </c>
      <c r="F71" s="529"/>
      <c r="G71" s="417">
        <f t="shared" ref="G71:G78" si="6">IF(E71="item",ROUND(F71,0),ROUND(D71*F71,0))</f>
        <v>0</v>
      </c>
      <c r="H71" s="319"/>
    </row>
    <row r="72" spans="1:8" s="395" customFormat="1" ht="14.25" x14ac:dyDescent="0.25">
      <c r="A72" s="539"/>
      <c r="B72" s="220" t="s">
        <v>10</v>
      </c>
      <c r="C72" s="536" t="s">
        <v>1159</v>
      </c>
      <c r="D72" s="541">
        <v>48</v>
      </c>
      <c r="E72" s="528" t="s">
        <v>1160</v>
      </c>
      <c r="F72" s="529"/>
      <c r="G72" s="417">
        <f t="shared" si="6"/>
        <v>0</v>
      </c>
      <c r="H72" s="319"/>
    </row>
    <row r="73" spans="1:8" s="395" customFormat="1" ht="28.5" x14ac:dyDescent="0.25">
      <c r="A73" s="539"/>
      <c r="B73" s="524" t="s">
        <v>10</v>
      </c>
      <c r="C73" s="530" t="s">
        <v>1161</v>
      </c>
      <c r="D73" s="541">
        <v>95</v>
      </c>
      <c r="E73" s="528" t="s">
        <v>961</v>
      </c>
      <c r="F73" s="529"/>
      <c r="G73" s="417">
        <f t="shared" si="6"/>
        <v>0</v>
      </c>
      <c r="H73" s="319"/>
    </row>
    <row r="74" spans="1:8" s="395" customFormat="1" ht="14.25" customHeight="1" x14ac:dyDescent="0.25">
      <c r="A74" s="539"/>
      <c r="B74" s="524" t="s">
        <v>10</v>
      </c>
      <c r="C74" s="536" t="s">
        <v>1162</v>
      </c>
      <c r="D74" s="541">
        <v>95</v>
      </c>
      <c r="E74" s="528" t="s">
        <v>961</v>
      </c>
      <c r="F74" s="529"/>
      <c r="G74" s="417">
        <f t="shared" si="6"/>
        <v>0</v>
      </c>
      <c r="H74" s="319"/>
    </row>
    <row r="75" spans="1:8" s="395" customFormat="1" ht="14.25" x14ac:dyDescent="0.25">
      <c r="A75" s="539"/>
      <c r="B75" s="220" t="s">
        <v>10</v>
      </c>
      <c r="C75" s="536" t="s">
        <v>1163</v>
      </c>
      <c r="D75" s="541">
        <v>60</v>
      </c>
      <c r="E75" s="528" t="s">
        <v>961</v>
      </c>
      <c r="F75" s="529"/>
      <c r="G75" s="417">
        <f t="shared" si="6"/>
        <v>0</v>
      </c>
      <c r="H75" s="319"/>
    </row>
    <row r="76" spans="1:8" s="395" customFormat="1" ht="14.25" customHeight="1" x14ac:dyDescent="0.25">
      <c r="A76" s="539"/>
      <c r="B76" s="220" t="s">
        <v>10</v>
      </c>
      <c r="C76" s="536" t="s">
        <v>1164</v>
      </c>
      <c r="D76" s="541">
        <v>16</v>
      </c>
      <c r="E76" s="528" t="s">
        <v>961</v>
      </c>
      <c r="F76" s="529"/>
      <c r="G76" s="417">
        <f t="shared" si="6"/>
        <v>0</v>
      </c>
      <c r="H76" s="319"/>
    </row>
    <row r="77" spans="1:8" s="395" customFormat="1" ht="57" x14ac:dyDescent="0.25">
      <c r="A77" s="539"/>
      <c r="B77" s="524" t="s">
        <v>10</v>
      </c>
      <c r="C77" s="536" t="s">
        <v>1165</v>
      </c>
      <c r="D77" s="541">
        <v>611</v>
      </c>
      <c r="E77" s="528" t="s">
        <v>967</v>
      </c>
      <c r="F77" s="529"/>
      <c r="G77" s="417">
        <f t="shared" si="6"/>
        <v>0</v>
      </c>
      <c r="H77" s="319"/>
    </row>
    <row r="78" spans="1:8" s="395" customFormat="1" ht="57" x14ac:dyDescent="0.25">
      <c r="A78" s="539"/>
      <c r="B78" s="524" t="s">
        <v>10</v>
      </c>
      <c r="C78" s="536" t="s">
        <v>1166</v>
      </c>
      <c r="D78" s="541">
        <v>112</v>
      </c>
      <c r="E78" s="528" t="s">
        <v>967</v>
      </c>
      <c r="F78" s="529"/>
      <c r="G78" s="417">
        <f t="shared" si="6"/>
        <v>0</v>
      </c>
      <c r="H78" s="319"/>
    </row>
    <row r="79" spans="1:8" s="395" customFormat="1" ht="14.25" x14ac:dyDescent="0.25">
      <c r="A79" s="539"/>
      <c r="B79" s="220"/>
      <c r="C79" s="536"/>
      <c r="D79" s="541"/>
      <c r="E79" s="528"/>
      <c r="F79" s="529"/>
      <c r="G79" s="529"/>
      <c r="H79" s="319"/>
    </row>
    <row r="80" spans="1:8" s="395" customFormat="1" ht="14.25" customHeight="1" x14ac:dyDescent="0.2">
      <c r="A80" s="539" t="s">
        <v>10</v>
      </c>
      <c r="B80" s="220" t="s">
        <v>1167</v>
      </c>
      <c r="C80" s="220"/>
      <c r="D80" s="535"/>
      <c r="E80" s="521"/>
      <c r="F80" s="217"/>
      <c r="G80" s="217"/>
      <c r="H80" s="319"/>
    </row>
    <row r="81" spans="1:8" s="395" customFormat="1" ht="14.25" customHeight="1" x14ac:dyDescent="0.25">
      <c r="A81" s="539"/>
      <c r="B81" s="524" t="s">
        <v>10</v>
      </c>
      <c r="C81" s="540" t="s">
        <v>1298</v>
      </c>
      <c r="D81" s="541">
        <v>95</v>
      </c>
      <c r="E81" s="528" t="s">
        <v>961</v>
      </c>
      <c r="F81" s="529"/>
      <c r="G81" s="417">
        <f t="shared" ref="G81:G83" si="7">IF(E81="item",ROUND(F81,0),ROUND(D81*F81,0))</f>
        <v>0</v>
      </c>
      <c r="H81" s="319"/>
    </row>
    <row r="82" spans="1:8" s="395" customFormat="1" ht="14.25" customHeight="1" x14ac:dyDescent="0.25">
      <c r="A82" s="539"/>
      <c r="B82" s="220" t="s">
        <v>10</v>
      </c>
      <c r="C82" s="536" t="s">
        <v>1168</v>
      </c>
      <c r="D82" s="541">
        <v>30</v>
      </c>
      <c r="E82" s="528" t="s">
        <v>1160</v>
      </c>
      <c r="F82" s="529"/>
      <c r="G82" s="417">
        <f t="shared" si="7"/>
        <v>0</v>
      </c>
      <c r="H82" s="319"/>
    </row>
    <row r="83" spans="1:8" s="395" customFormat="1" ht="28.5" x14ac:dyDescent="0.25">
      <c r="A83" s="539"/>
      <c r="B83" s="524" t="s">
        <v>10</v>
      </c>
      <c r="C83" s="536" t="s">
        <v>1169</v>
      </c>
      <c r="D83" s="541">
        <v>10</v>
      </c>
      <c r="E83" s="528" t="s">
        <v>962</v>
      </c>
      <c r="F83" s="529"/>
      <c r="G83" s="417">
        <f t="shared" si="7"/>
        <v>0</v>
      </c>
      <c r="H83" s="319"/>
    </row>
    <row r="84" spans="1:8" s="395" customFormat="1" ht="14.25" x14ac:dyDescent="0.2">
      <c r="A84" s="542"/>
      <c r="B84" s="543"/>
      <c r="C84" s="544"/>
      <c r="D84" s="545"/>
      <c r="E84" s="546"/>
      <c r="F84" s="547"/>
      <c r="G84" s="547"/>
      <c r="H84" s="548"/>
    </row>
    <row r="85" spans="1:8" s="395" customFormat="1" ht="14.25" x14ac:dyDescent="0.25">
      <c r="A85" s="539"/>
      <c r="B85" s="220"/>
      <c r="C85" s="536"/>
      <c r="D85" s="541"/>
      <c r="E85" s="528"/>
      <c r="F85" s="529"/>
      <c r="G85" s="529"/>
      <c r="H85" s="319"/>
    </row>
    <row r="86" spans="1:8" s="395" customFormat="1" ht="14.25" x14ac:dyDescent="0.25">
      <c r="A86" s="539" t="s">
        <v>10</v>
      </c>
      <c r="B86" s="220" t="s">
        <v>1170</v>
      </c>
      <c r="C86" s="536"/>
      <c r="D86" s="541"/>
      <c r="E86" s="528"/>
      <c r="F86" s="529"/>
      <c r="G86" s="529"/>
      <c r="H86" s="319"/>
    </row>
    <row r="87" spans="1:8" s="395" customFormat="1" ht="42.75" x14ac:dyDescent="0.25">
      <c r="A87" s="539"/>
      <c r="B87" s="524" t="s">
        <v>10</v>
      </c>
      <c r="C87" s="540" t="s">
        <v>1306</v>
      </c>
      <c r="D87" s="541">
        <v>1</v>
      </c>
      <c r="E87" s="528" t="s">
        <v>963</v>
      </c>
      <c r="F87" s="529"/>
      <c r="G87" s="417">
        <f t="shared" ref="G87:G88" si="8">IF(E87="item",ROUND(F87,0),ROUND(D87*F87,0))</f>
        <v>0</v>
      </c>
      <c r="H87" s="319"/>
    </row>
    <row r="88" spans="1:8" s="395" customFormat="1" ht="15.75" x14ac:dyDescent="0.25">
      <c r="A88" s="519"/>
      <c r="B88" s="524" t="s">
        <v>10</v>
      </c>
      <c r="C88" s="540" t="s">
        <v>1171</v>
      </c>
      <c r="D88" s="541">
        <v>12</v>
      </c>
      <c r="E88" s="528" t="s">
        <v>967</v>
      </c>
      <c r="F88" s="529"/>
      <c r="G88" s="417">
        <f t="shared" si="8"/>
        <v>0</v>
      </c>
      <c r="H88" s="319"/>
    </row>
    <row r="89" spans="1:8" s="507" customFormat="1" ht="14.25" x14ac:dyDescent="0.25">
      <c r="A89" s="519"/>
      <c r="B89" s="524"/>
      <c r="C89" s="540"/>
      <c r="D89" s="541"/>
      <c r="E89" s="528"/>
      <c r="F89" s="529"/>
      <c r="G89" s="417"/>
      <c r="H89" s="319"/>
    </row>
    <row r="90" spans="1:8" s="395" customFormat="1" ht="14.25" x14ac:dyDescent="0.2">
      <c r="A90" s="519"/>
      <c r="B90" s="220"/>
      <c r="C90" s="220"/>
      <c r="D90" s="535"/>
      <c r="E90" s="521"/>
      <c r="F90" s="217"/>
      <c r="G90" s="538"/>
      <c r="H90" s="319">
        <f>SUM(G66:G90)</f>
        <v>0</v>
      </c>
    </row>
    <row r="91" spans="1:8" s="395" customFormat="1" ht="14.25" x14ac:dyDescent="0.2">
      <c r="A91" s="519">
        <v>2.4</v>
      </c>
      <c r="B91" s="220" t="s">
        <v>968</v>
      </c>
      <c r="C91" s="220"/>
      <c r="D91" s="520"/>
      <c r="E91" s="521"/>
      <c r="F91" s="217"/>
      <c r="G91" s="217"/>
      <c r="H91" s="319"/>
    </row>
    <row r="92" spans="1:8" s="395" customFormat="1" ht="14.25" x14ac:dyDescent="0.25">
      <c r="A92" s="519"/>
      <c r="B92" s="524" t="s">
        <v>10</v>
      </c>
      <c r="C92" s="536" t="s">
        <v>1299</v>
      </c>
      <c r="D92" s="527">
        <v>1</v>
      </c>
      <c r="E92" s="528" t="s">
        <v>962</v>
      </c>
      <c r="F92" s="529"/>
      <c r="G92" s="417">
        <f t="shared" ref="G92:G94" si="9">IF(E92="item",ROUND(F92,0),ROUND(D92*F92,0))</f>
        <v>0</v>
      </c>
      <c r="H92" s="319"/>
    </row>
    <row r="93" spans="1:8" s="395" customFormat="1" ht="14.25" x14ac:dyDescent="0.25">
      <c r="A93" s="519"/>
      <c r="B93" s="524" t="s">
        <v>10</v>
      </c>
      <c r="C93" s="536" t="s">
        <v>1300</v>
      </c>
      <c r="D93" s="527">
        <v>1</v>
      </c>
      <c r="E93" s="528" t="s">
        <v>962</v>
      </c>
      <c r="F93" s="529"/>
      <c r="G93" s="417">
        <f t="shared" si="9"/>
        <v>0</v>
      </c>
      <c r="H93" s="319"/>
    </row>
    <row r="94" spans="1:8" s="395" customFormat="1" ht="14.25" x14ac:dyDescent="0.25">
      <c r="A94" s="519"/>
      <c r="B94" s="524" t="s">
        <v>10</v>
      </c>
      <c r="C94" s="536" t="s">
        <v>1301</v>
      </c>
      <c r="D94" s="527">
        <v>1</v>
      </c>
      <c r="E94" s="528" t="s">
        <v>962</v>
      </c>
      <c r="F94" s="529"/>
      <c r="G94" s="417">
        <f t="shared" si="9"/>
        <v>0</v>
      </c>
      <c r="H94" s="319"/>
    </row>
    <row r="95" spans="1:8" s="507" customFormat="1" ht="14.25" x14ac:dyDescent="0.25">
      <c r="A95" s="519"/>
      <c r="B95" s="524"/>
      <c r="C95" s="536"/>
      <c r="D95" s="527"/>
      <c r="E95" s="528"/>
      <c r="F95" s="529"/>
      <c r="G95" s="417"/>
      <c r="H95" s="319"/>
    </row>
    <row r="96" spans="1:8" s="395" customFormat="1" ht="14.25" x14ac:dyDescent="0.2">
      <c r="A96" s="519"/>
      <c r="B96" s="220"/>
      <c r="C96" s="220"/>
      <c r="D96" s="520"/>
      <c r="E96" s="521"/>
      <c r="F96" s="217"/>
      <c r="G96" s="538"/>
      <c r="H96" s="319">
        <f>SUM(G91:G96)</f>
        <v>0</v>
      </c>
    </row>
    <row r="97" spans="1:8" s="395" customFormat="1" ht="14.25" x14ac:dyDescent="0.2">
      <c r="A97" s="519">
        <v>2.5</v>
      </c>
      <c r="B97" s="220" t="s">
        <v>969</v>
      </c>
      <c r="C97" s="220"/>
      <c r="D97" s="520"/>
      <c r="E97" s="521"/>
      <c r="F97" s="217"/>
      <c r="G97" s="217"/>
      <c r="H97" s="319"/>
    </row>
    <row r="98" spans="1:8" s="395" customFormat="1" ht="28.5" x14ac:dyDescent="0.25">
      <c r="A98" s="519"/>
      <c r="B98" s="524" t="s">
        <v>10</v>
      </c>
      <c r="C98" s="536" t="s">
        <v>1172</v>
      </c>
      <c r="D98" s="527">
        <v>415</v>
      </c>
      <c r="E98" s="528" t="s">
        <v>967</v>
      </c>
      <c r="F98" s="529"/>
      <c r="G98" s="417">
        <f t="shared" ref="G98:G108" si="10">IF(E98="item",ROUND(F98,0),ROUND(D98*F98,0))</f>
        <v>0</v>
      </c>
      <c r="H98" s="319"/>
    </row>
    <row r="99" spans="1:8" s="395" customFormat="1" ht="15.75" x14ac:dyDescent="0.25">
      <c r="A99" s="519"/>
      <c r="B99" s="524" t="s">
        <v>10</v>
      </c>
      <c r="C99" s="540" t="s">
        <v>1173</v>
      </c>
      <c r="D99" s="541">
        <v>415</v>
      </c>
      <c r="E99" s="528" t="s">
        <v>967</v>
      </c>
      <c r="F99" s="529"/>
      <c r="G99" s="417">
        <f t="shared" si="10"/>
        <v>0</v>
      </c>
      <c r="H99" s="319"/>
    </row>
    <row r="100" spans="1:8" s="395" customFormat="1" ht="14.25" x14ac:dyDescent="0.25">
      <c r="A100" s="519"/>
      <c r="B100" s="524" t="s">
        <v>10</v>
      </c>
      <c r="C100" s="540" t="s">
        <v>1174</v>
      </c>
      <c r="D100" s="541">
        <v>109</v>
      </c>
      <c r="E100" s="528" t="s">
        <v>961</v>
      </c>
      <c r="F100" s="529"/>
      <c r="G100" s="417">
        <f t="shared" si="10"/>
        <v>0</v>
      </c>
      <c r="H100" s="319"/>
    </row>
    <row r="101" spans="1:8" s="395" customFormat="1" ht="42.75" x14ac:dyDescent="0.25">
      <c r="A101" s="519"/>
      <c r="B101" s="524" t="s">
        <v>10</v>
      </c>
      <c r="C101" s="540" t="s">
        <v>1175</v>
      </c>
      <c r="D101" s="541">
        <v>109</v>
      </c>
      <c r="E101" s="528" t="s">
        <v>961</v>
      </c>
      <c r="F101" s="529"/>
      <c r="G101" s="417">
        <f t="shared" si="10"/>
        <v>0</v>
      </c>
      <c r="H101" s="319"/>
    </row>
    <row r="102" spans="1:8" s="395" customFormat="1" ht="14.25" x14ac:dyDescent="0.25">
      <c r="A102" s="519"/>
      <c r="B102" s="524" t="s">
        <v>10</v>
      </c>
      <c r="C102" s="540" t="s">
        <v>1176</v>
      </c>
      <c r="D102" s="541">
        <v>122</v>
      </c>
      <c r="E102" s="528" t="s">
        <v>961</v>
      </c>
      <c r="F102" s="529"/>
      <c r="G102" s="417">
        <f t="shared" si="10"/>
        <v>0</v>
      </c>
      <c r="H102" s="319"/>
    </row>
    <row r="103" spans="1:8" s="395" customFormat="1" ht="28.5" x14ac:dyDescent="0.25">
      <c r="A103" s="519"/>
      <c r="B103" s="524" t="s">
        <v>10</v>
      </c>
      <c r="C103" s="536" t="s">
        <v>1177</v>
      </c>
      <c r="D103" s="527">
        <v>19</v>
      </c>
      <c r="E103" s="528" t="s">
        <v>967</v>
      </c>
      <c r="F103" s="529"/>
      <c r="G103" s="417">
        <f t="shared" si="10"/>
        <v>0</v>
      </c>
      <c r="H103" s="319"/>
    </row>
    <row r="104" spans="1:8" s="395" customFormat="1" ht="28.5" x14ac:dyDescent="0.25">
      <c r="A104" s="519"/>
      <c r="B104" s="524" t="s">
        <v>10</v>
      </c>
      <c r="C104" s="540" t="s">
        <v>1178</v>
      </c>
      <c r="D104" s="541">
        <v>30</v>
      </c>
      <c r="E104" s="528" t="s">
        <v>961</v>
      </c>
      <c r="F104" s="529"/>
      <c r="G104" s="417">
        <f t="shared" si="10"/>
        <v>0</v>
      </c>
      <c r="H104" s="319"/>
    </row>
    <row r="105" spans="1:8" s="395" customFormat="1" ht="28.5" x14ac:dyDescent="0.25">
      <c r="A105" s="519"/>
      <c r="B105" s="524" t="s">
        <v>10</v>
      </c>
      <c r="C105" s="540" t="s">
        <v>1179</v>
      </c>
      <c r="D105" s="541">
        <v>1</v>
      </c>
      <c r="E105" s="528" t="s">
        <v>963</v>
      </c>
      <c r="F105" s="529"/>
      <c r="G105" s="417">
        <f t="shared" si="10"/>
        <v>0</v>
      </c>
      <c r="H105" s="319"/>
    </row>
    <row r="106" spans="1:8" s="395" customFormat="1" ht="28.5" x14ac:dyDescent="0.25">
      <c r="A106" s="519"/>
      <c r="B106" s="524" t="s">
        <v>10</v>
      </c>
      <c r="C106" s="540" t="s">
        <v>1180</v>
      </c>
      <c r="D106" s="541">
        <v>5</v>
      </c>
      <c r="E106" s="528" t="s">
        <v>962</v>
      </c>
      <c r="F106" s="529"/>
      <c r="G106" s="417">
        <f t="shared" si="10"/>
        <v>0</v>
      </c>
      <c r="H106" s="319"/>
    </row>
    <row r="107" spans="1:8" s="395" customFormat="1" ht="28.5" x14ac:dyDescent="0.25">
      <c r="A107" s="519"/>
      <c r="B107" s="524" t="s">
        <v>10</v>
      </c>
      <c r="C107" s="540" t="s">
        <v>1181</v>
      </c>
      <c r="D107" s="541">
        <v>6</v>
      </c>
      <c r="E107" s="528" t="s">
        <v>962</v>
      </c>
      <c r="F107" s="529"/>
      <c r="G107" s="417">
        <f t="shared" si="10"/>
        <v>0</v>
      </c>
      <c r="H107" s="319"/>
    </row>
    <row r="108" spans="1:8" s="395" customFormat="1" ht="28.5" x14ac:dyDescent="0.25">
      <c r="A108" s="519"/>
      <c r="B108" s="524" t="s">
        <v>10</v>
      </c>
      <c r="C108" s="540" t="s">
        <v>1182</v>
      </c>
      <c r="D108" s="541">
        <v>415</v>
      </c>
      <c r="E108" s="528" t="s">
        <v>967</v>
      </c>
      <c r="F108" s="529"/>
      <c r="G108" s="417">
        <f t="shared" si="10"/>
        <v>0</v>
      </c>
      <c r="H108" s="319"/>
    </row>
    <row r="109" spans="1:8" s="395" customFormat="1" ht="14.25" x14ac:dyDescent="0.25">
      <c r="A109" s="519"/>
      <c r="B109" s="524"/>
      <c r="C109" s="536"/>
      <c r="D109" s="527"/>
      <c r="E109" s="528"/>
      <c r="F109" s="529"/>
      <c r="G109" s="529"/>
      <c r="H109" s="319"/>
    </row>
    <row r="110" spans="1:8" s="395" customFormat="1" ht="14.25" x14ac:dyDescent="0.2">
      <c r="A110" s="519"/>
      <c r="B110" s="220"/>
      <c r="C110" s="220"/>
      <c r="D110" s="520"/>
      <c r="E110" s="521"/>
      <c r="F110" s="217"/>
      <c r="G110" s="538"/>
      <c r="H110" s="319">
        <f>SUM(G98:G110)</f>
        <v>0</v>
      </c>
    </row>
    <row r="111" spans="1:8" s="507" customFormat="1" ht="14.25" x14ac:dyDescent="0.2">
      <c r="A111" s="519"/>
      <c r="B111" s="220"/>
      <c r="C111" s="220"/>
      <c r="D111" s="520"/>
      <c r="E111" s="521"/>
      <c r="F111" s="217"/>
      <c r="G111" s="217"/>
      <c r="H111" s="319"/>
    </row>
    <row r="112" spans="1:8" s="507" customFormat="1" ht="14.25" x14ac:dyDescent="0.2">
      <c r="A112" s="519"/>
      <c r="B112" s="220"/>
      <c r="C112" s="220"/>
      <c r="D112" s="520"/>
      <c r="E112" s="521"/>
      <c r="F112" s="217"/>
      <c r="G112" s="217"/>
      <c r="H112" s="319"/>
    </row>
    <row r="113" spans="1:8" s="507" customFormat="1" ht="14.25" x14ac:dyDescent="0.2">
      <c r="A113" s="519"/>
      <c r="B113" s="220"/>
      <c r="C113" s="220"/>
      <c r="D113" s="520"/>
      <c r="E113" s="521"/>
      <c r="F113" s="217"/>
      <c r="G113" s="217"/>
      <c r="H113" s="319"/>
    </row>
    <row r="114" spans="1:8" s="507" customFormat="1" ht="14.25" x14ac:dyDescent="0.2">
      <c r="A114" s="519"/>
      <c r="B114" s="220"/>
      <c r="C114" s="220"/>
      <c r="D114" s="520"/>
      <c r="E114" s="521"/>
      <c r="F114" s="217"/>
      <c r="G114" s="217"/>
      <c r="H114" s="319"/>
    </row>
    <row r="115" spans="1:8" s="507" customFormat="1" ht="14.25" x14ac:dyDescent="0.2">
      <c r="A115" s="519"/>
      <c r="B115" s="220"/>
      <c r="C115" s="220"/>
      <c r="D115" s="520"/>
      <c r="E115" s="521"/>
      <c r="F115" s="217"/>
      <c r="G115" s="217"/>
      <c r="H115" s="319"/>
    </row>
    <row r="116" spans="1:8" s="507" customFormat="1" ht="14.25" x14ac:dyDescent="0.2">
      <c r="A116" s="519"/>
      <c r="B116" s="220"/>
      <c r="C116" s="220"/>
      <c r="D116" s="520"/>
      <c r="E116" s="521"/>
      <c r="F116" s="217"/>
      <c r="G116" s="217"/>
      <c r="H116" s="319"/>
    </row>
    <row r="117" spans="1:8" s="395" customFormat="1" ht="14.25" x14ac:dyDescent="0.2">
      <c r="A117" s="549"/>
      <c r="B117" s="543"/>
      <c r="C117" s="543"/>
      <c r="D117" s="550"/>
      <c r="E117" s="546"/>
      <c r="F117" s="547"/>
      <c r="G117" s="547"/>
      <c r="H117" s="548"/>
    </row>
    <row r="118" spans="1:8" s="395" customFormat="1" ht="14.25" x14ac:dyDescent="0.2">
      <c r="A118" s="519"/>
      <c r="B118" s="220"/>
      <c r="C118" s="220"/>
      <c r="D118" s="520"/>
      <c r="E118" s="521"/>
      <c r="F118" s="217"/>
      <c r="G118" s="217"/>
      <c r="H118" s="319"/>
    </row>
    <row r="119" spans="1:8" s="395" customFormat="1" ht="14.25" x14ac:dyDescent="0.2">
      <c r="A119" s="519">
        <v>2.6</v>
      </c>
      <c r="B119" s="220" t="s">
        <v>970</v>
      </c>
      <c r="C119" s="220"/>
      <c r="D119" s="520"/>
      <c r="E119" s="521"/>
      <c r="F119" s="217"/>
      <c r="G119" s="217"/>
      <c r="H119" s="319"/>
    </row>
    <row r="120" spans="1:8" s="395" customFormat="1" ht="14.25" x14ac:dyDescent="0.2">
      <c r="A120" s="519"/>
      <c r="B120" s="524" t="s">
        <v>1183</v>
      </c>
      <c r="C120" s="220"/>
      <c r="D120" s="520"/>
      <c r="E120" s="521"/>
      <c r="F120" s="217"/>
      <c r="G120" s="217"/>
      <c r="H120" s="319"/>
    </row>
    <row r="121" spans="1:8" s="395" customFormat="1" ht="15.75" x14ac:dyDescent="0.25">
      <c r="A121" s="519"/>
      <c r="B121" s="524" t="s">
        <v>10</v>
      </c>
      <c r="C121" s="536" t="s">
        <v>1184</v>
      </c>
      <c r="D121" s="527">
        <v>35</v>
      </c>
      <c r="E121" s="528" t="s">
        <v>967</v>
      </c>
      <c r="F121" s="529"/>
      <c r="G121" s="417">
        <f t="shared" ref="G121:G127" si="11">IF(E121="item",ROUND(F121,0),ROUND(D121*F121,0))</f>
        <v>0</v>
      </c>
      <c r="H121" s="319"/>
    </row>
    <row r="122" spans="1:8" s="395" customFormat="1" ht="15.75" x14ac:dyDescent="0.25">
      <c r="A122" s="519"/>
      <c r="B122" s="524" t="s">
        <v>10</v>
      </c>
      <c r="C122" s="536" t="s">
        <v>1185</v>
      </c>
      <c r="D122" s="527">
        <v>35</v>
      </c>
      <c r="E122" s="528" t="s">
        <v>967</v>
      </c>
      <c r="F122" s="529"/>
      <c r="G122" s="417">
        <f t="shared" si="11"/>
        <v>0</v>
      </c>
      <c r="H122" s="319"/>
    </row>
    <row r="123" spans="1:8" s="395" customFormat="1" ht="28.5" x14ac:dyDescent="0.25">
      <c r="A123" s="519"/>
      <c r="B123" s="524" t="s">
        <v>10</v>
      </c>
      <c r="C123" s="536" t="s">
        <v>1186</v>
      </c>
      <c r="D123" s="527">
        <v>1</v>
      </c>
      <c r="E123" s="528" t="s">
        <v>962</v>
      </c>
      <c r="F123" s="529"/>
      <c r="G123" s="417">
        <f t="shared" si="11"/>
        <v>0</v>
      </c>
      <c r="H123" s="319"/>
    </row>
    <row r="124" spans="1:8" s="395" customFormat="1" ht="28.5" x14ac:dyDescent="0.25">
      <c r="A124" s="519"/>
      <c r="B124" s="524" t="s">
        <v>10</v>
      </c>
      <c r="C124" s="536" t="s">
        <v>1187</v>
      </c>
      <c r="D124" s="527">
        <v>1</v>
      </c>
      <c r="E124" s="528" t="s">
        <v>962</v>
      </c>
      <c r="F124" s="529"/>
      <c r="G124" s="417">
        <f t="shared" si="11"/>
        <v>0</v>
      </c>
      <c r="H124" s="319"/>
    </row>
    <row r="125" spans="1:8" s="395" customFormat="1" ht="28.5" x14ac:dyDescent="0.25">
      <c r="A125" s="519"/>
      <c r="B125" s="524" t="s">
        <v>10</v>
      </c>
      <c r="C125" s="536" t="s">
        <v>1188</v>
      </c>
      <c r="D125" s="527">
        <v>1</v>
      </c>
      <c r="E125" s="528" t="s">
        <v>962</v>
      </c>
      <c r="F125" s="529"/>
      <c r="G125" s="417">
        <f t="shared" si="11"/>
        <v>0</v>
      </c>
      <c r="H125" s="319"/>
    </row>
    <row r="126" spans="1:8" s="395" customFormat="1" ht="28.5" x14ac:dyDescent="0.25">
      <c r="A126" s="519"/>
      <c r="B126" s="524" t="s">
        <v>10</v>
      </c>
      <c r="C126" s="536" t="s">
        <v>1189</v>
      </c>
      <c r="D126" s="527">
        <v>1</v>
      </c>
      <c r="E126" s="528" t="s">
        <v>962</v>
      </c>
      <c r="F126" s="529"/>
      <c r="G126" s="417">
        <f t="shared" si="11"/>
        <v>0</v>
      </c>
      <c r="H126" s="319"/>
    </row>
    <row r="127" spans="1:8" s="395" customFormat="1" ht="32.25" customHeight="1" x14ac:dyDescent="0.25">
      <c r="A127" s="519"/>
      <c r="B127" s="524" t="s">
        <v>10</v>
      </c>
      <c r="C127" s="536" t="s">
        <v>1190</v>
      </c>
      <c r="D127" s="527">
        <v>1</v>
      </c>
      <c r="E127" s="528" t="s">
        <v>962</v>
      </c>
      <c r="F127" s="529"/>
      <c r="G127" s="417">
        <f t="shared" si="11"/>
        <v>0</v>
      </c>
      <c r="H127" s="319"/>
    </row>
    <row r="128" spans="1:8" s="507" customFormat="1" ht="14.25" x14ac:dyDescent="0.25">
      <c r="A128" s="519"/>
      <c r="B128" s="524"/>
      <c r="C128" s="536"/>
      <c r="D128" s="527"/>
      <c r="E128" s="528"/>
      <c r="F128" s="529"/>
      <c r="G128" s="417"/>
      <c r="H128" s="319"/>
    </row>
    <row r="129" spans="1:8" s="395" customFormat="1" ht="14.25" x14ac:dyDescent="0.2">
      <c r="A129" s="519"/>
      <c r="B129" s="220"/>
      <c r="C129" s="220"/>
      <c r="D129" s="520"/>
      <c r="E129" s="521"/>
      <c r="F129" s="217"/>
      <c r="G129" s="538"/>
      <c r="H129" s="319">
        <f>SUM(G120:G129)</f>
        <v>0</v>
      </c>
    </row>
    <row r="130" spans="1:8" s="395" customFormat="1" ht="14.25" customHeight="1" x14ac:dyDescent="0.2">
      <c r="A130" s="519">
        <v>2.7</v>
      </c>
      <c r="B130" s="220" t="s">
        <v>971</v>
      </c>
      <c r="C130" s="220"/>
      <c r="D130" s="520"/>
      <c r="E130" s="521"/>
      <c r="F130" s="217"/>
      <c r="G130" s="217"/>
      <c r="H130" s="319"/>
    </row>
    <row r="131" spans="1:8" s="395" customFormat="1" ht="14.25" customHeight="1" x14ac:dyDescent="0.2">
      <c r="A131" s="519" t="s">
        <v>10</v>
      </c>
      <c r="B131" s="220" t="s">
        <v>972</v>
      </c>
      <c r="C131" s="220"/>
      <c r="D131" s="520"/>
      <c r="E131" s="521"/>
      <c r="F131" s="217"/>
      <c r="G131" s="217"/>
      <c r="H131" s="319"/>
    </row>
    <row r="132" spans="1:8" s="395" customFormat="1" ht="48.75" customHeight="1" x14ac:dyDescent="0.25">
      <c r="A132" s="519"/>
      <c r="B132" s="524" t="s">
        <v>10</v>
      </c>
      <c r="C132" s="540" t="s">
        <v>1191</v>
      </c>
      <c r="D132" s="527">
        <v>431</v>
      </c>
      <c r="E132" s="528" t="s">
        <v>967</v>
      </c>
      <c r="F132" s="529"/>
      <c r="G132" s="417">
        <f t="shared" ref="G132:G137" si="12">IF(E132="item",ROUND(F132,0),ROUND(D132*F132,0))</f>
        <v>0</v>
      </c>
      <c r="H132" s="319"/>
    </row>
    <row r="133" spans="1:8" s="395" customFormat="1" ht="15.75" x14ac:dyDescent="0.25">
      <c r="A133" s="519"/>
      <c r="B133" s="524" t="s">
        <v>10</v>
      </c>
      <c r="C133" s="536" t="s">
        <v>1307</v>
      </c>
      <c r="D133" s="527">
        <v>65</v>
      </c>
      <c r="E133" s="528" t="s">
        <v>967</v>
      </c>
      <c r="F133" s="529"/>
      <c r="G133" s="417">
        <f t="shared" si="12"/>
        <v>0</v>
      </c>
      <c r="H133" s="319"/>
    </row>
    <row r="134" spans="1:8" s="395" customFormat="1" ht="28.5" x14ac:dyDescent="0.25">
      <c r="A134" s="519"/>
      <c r="B134" s="524" t="s">
        <v>10</v>
      </c>
      <c r="C134" s="536" t="s">
        <v>1192</v>
      </c>
      <c r="D134" s="527">
        <v>19</v>
      </c>
      <c r="E134" s="528" t="s">
        <v>962</v>
      </c>
      <c r="F134" s="529"/>
      <c r="G134" s="417">
        <f t="shared" si="12"/>
        <v>0</v>
      </c>
      <c r="H134" s="319"/>
    </row>
    <row r="135" spans="1:8" s="395" customFormat="1" ht="28.5" x14ac:dyDescent="0.25">
      <c r="A135" s="519"/>
      <c r="B135" s="524" t="s">
        <v>10</v>
      </c>
      <c r="C135" s="536" t="s">
        <v>1193</v>
      </c>
      <c r="D135" s="527">
        <v>3</v>
      </c>
      <c r="E135" s="528" t="s">
        <v>962</v>
      </c>
      <c r="F135" s="529"/>
      <c r="G135" s="417">
        <f t="shared" si="12"/>
        <v>0</v>
      </c>
      <c r="H135" s="319"/>
    </row>
    <row r="136" spans="1:8" s="395" customFormat="1" ht="28.5" x14ac:dyDescent="0.25">
      <c r="A136" s="519"/>
      <c r="B136" s="524" t="s">
        <v>10</v>
      </c>
      <c r="C136" s="536" t="s">
        <v>1194</v>
      </c>
      <c r="D136" s="527">
        <v>86</v>
      </c>
      <c r="E136" s="528" t="s">
        <v>967</v>
      </c>
      <c r="F136" s="529"/>
      <c r="G136" s="417">
        <f t="shared" si="12"/>
        <v>0</v>
      </c>
      <c r="H136" s="319"/>
    </row>
    <row r="137" spans="1:8" s="395" customFormat="1" ht="14.25" x14ac:dyDescent="0.25">
      <c r="A137" s="519"/>
      <c r="B137" s="524" t="s">
        <v>10</v>
      </c>
      <c r="C137" s="536" t="s">
        <v>1195</v>
      </c>
      <c r="D137" s="527">
        <v>8</v>
      </c>
      <c r="E137" s="528" t="s">
        <v>962</v>
      </c>
      <c r="F137" s="529"/>
      <c r="G137" s="417">
        <f t="shared" si="12"/>
        <v>0</v>
      </c>
      <c r="H137" s="319"/>
    </row>
    <row r="138" spans="1:8" s="395" customFormat="1" ht="14.25" x14ac:dyDescent="0.25">
      <c r="A138" s="519"/>
      <c r="B138" s="524"/>
      <c r="C138" s="536"/>
      <c r="D138" s="527"/>
      <c r="E138" s="528"/>
      <c r="F138" s="529"/>
      <c r="G138" s="529"/>
      <c r="H138" s="319"/>
    </row>
    <row r="139" spans="1:8" s="395" customFormat="1" ht="14.25" customHeight="1" x14ac:dyDescent="0.2">
      <c r="A139" s="519"/>
      <c r="B139" s="220"/>
      <c r="C139" s="220"/>
      <c r="D139" s="520"/>
      <c r="E139" s="521"/>
      <c r="F139" s="217"/>
      <c r="G139" s="538"/>
      <c r="H139" s="319">
        <f>SUM(G130:G139)</f>
        <v>0</v>
      </c>
    </row>
    <row r="140" spans="1:8" s="395" customFormat="1" ht="14.25" customHeight="1" x14ac:dyDescent="0.2">
      <c r="A140" s="519">
        <v>2.8</v>
      </c>
      <c r="B140" s="220" t="s">
        <v>973</v>
      </c>
      <c r="C140" s="220"/>
      <c r="D140" s="520"/>
      <c r="E140" s="521"/>
      <c r="F140" s="217"/>
      <c r="G140" s="217"/>
      <c r="H140" s="319"/>
    </row>
    <row r="141" spans="1:8" s="395" customFormat="1" ht="14.25" x14ac:dyDescent="0.25">
      <c r="A141" s="519"/>
      <c r="B141" s="524" t="s">
        <v>10</v>
      </c>
      <c r="C141" s="536" t="s">
        <v>1196</v>
      </c>
      <c r="D141" s="527">
        <v>19</v>
      </c>
      <c r="E141" s="528" t="s">
        <v>962</v>
      </c>
      <c r="F141" s="529"/>
      <c r="G141" s="417">
        <f t="shared" ref="G141:G145" si="13">IF(E141="item",ROUND(F141,0),ROUND(D141*F141,0))</f>
        <v>0</v>
      </c>
      <c r="H141" s="319"/>
    </row>
    <row r="142" spans="1:8" s="395" customFormat="1" ht="14.25" x14ac:dyDescent="0.25">
      <c r="A142" s="519"/>
      <c r="B142" s="524" t="s">
        <v>10</v>
      </c>
      <c r="C142" s="536" t="s">
        <v>1197</v>
      </c>
      <c r="D142" s="527">
        <v>2</v>
      </c>
      <c r="E142" s="528" t="s">
        <v>962</v>
      </c>
      <c r="F142" s="529"/>
      <c r="G142" s="417">
        <f t="shared" si="13"/>
        <v>0</v>
      </c>
      <c r="H142" s="319"/>
    </row>
    <row r="143" spans="1:8" s="395" customFormat="1" ht="14.25" customHeight="1" x14ac:dyDescent="0.25">
      <c r="A143" s="519"/>
      <c r="B143" s="524" t="s">
        <v>10</v>
      </c>
      <c r="C143" s="536" t="s">
        <v>1198</v>
      </c>
      <c r="D143" s="527">
        <v>1</v>
      </c>
      <c r="E143" s="528" t="s">
        <v>962</v>
      </c>
      <c r="F143" s="529"/>
      <c r="G143" s="417">
        <f t="shared" si="13"/>
        <v>0</v>
      </c>
      <c r="H143" s="319"/>
    </row>
    <row r="144" spans="1:8" s="395" customFormat="1" ht="28.5" x14ac:dyDescent="0.25">
      <c r="A144" s="519"/>
      <c r="B144" s="524" t="s">
        <v>10</v>
      </c>
      <c r="C144" s="536" t="s">
        <v>1199</v>
      </c>
      <c r="D144" s="527">
        <v>1</v>
      </c>
      <c r="E144" s="528" t="s">
        <v>962</v>
      </c>
      <c r="F144" s="529"/>
      <c r="G144" s="417">
        <f t="shared" si="13"/>
        <v>0</v>
      </c>
      <c r="H144" s="319"/>
    </row>
    <row r="145" spans="1:8" s="395" customFormat="1" ht="28.5" x14ac:dyDescent="0.25">
      <c r="A145" s="519"/>
      <c r="B145" s="524" t="s">
        <v>10</v>
      </c>
      <c r="C145" s="536" t="s">
        <v>1200</v>
      </c>
      <c r="D145" s="527">
        <v>236</v>
      </c>
      <c r="E145" s="528" t="s">
        <v>961</v>
      </c>
      <c r="F145" s="529"/>
      <c r="G145" s="417">
        <f t="shared" si="13"/>
        <v>0</v>
      </c>
      <c r="H145" s="319"/>
    </row>
    <row r="146" spans="1:8" s="507" customFormat="1" ht="14.25" x14ac:dyDescent="0.25">
      <c r="A146" s="519"/>
      <c r="B146" s="524"/>
      <c r="C146" s="536"/>
      <c r="D146" s="527"/>
      <c r="E146" s="528"/>
      <c r="F146" s="529"/>
      <c r="G146" s="415"/>
      <c r="H146" s="319"/>
    </row>
    <row r="147" spans="1:8" s="395" customFormat="1" ht="14.25" x14ac:dyDescent="0.25">
      <c r="A147" s="519"/>
      <c r="B147" s="524"/>
      <c r="C147" s="536"/>
      <c r="D147" s="527"/>
      <c r="E147" s="528"/>
      <c r="F147" s="529"/>
      <c r="G147" s="526"/>
      <c r="H147" s="319">
        <f>SUM(G141:G147)</f>
        <v>0</v>
      </c>
    </row>
    <row r="148" spans="1:8" s="395" customFormat="1" ht="14.25" customHeight="1" x14ac:dyDescent="0.2">
      <c r="A148" s="551"/>
      <c r="B148" s="551"/>
      <c r="C148" s="551" t="s">
        <v>960</v>
      </c>
      <c r="D148" s="551"/>
      <c r="E148" s="551"/>
      <c r="F148" s="551"/>
      <c r="G148" s="552" t="s">
        <v>65</v>
      </c>
      <c r="H148" s="551">
        <f>SUM(H55:H147)</f>
        <v>0</v>
      </c>
    </row>
    <row r="149" spans="1:8" s="395" customFormat="1" ht="14.25" customHeight="1" x14ac:dyDescent="0.2">
      <c r="A149" s="519"/>
      <c r="B149" s="220"/>
      <c r="C149" s="220"/>
      <c r="D149" s="520"/>
      <c r="E149" s="521"/>
      <c r="F149" s="217"/>
      <c r="G149" s="217"/>
      <c r="H149" s="319"/>
    </row>
    <row r="150" spans="1:8" s="395" customFormat="1" ht="14.25" customHeight="1" x14ac:dyDescent="0.2">
      <c r="A150" s="519">
        <v>3</v>
      </c>
      <c r="B150" s="220" t="s">
        <v>974</v>
      </c>
      <c r="C150" s="220"/>
      <c r="D150" s="520"/>
      <c r="E150" s="521"/>
      <c r="F150" s="217"/>
      <c r="G150" s="217"/>
      <c r="H150" s="319"/>
    </row>
    <row r="151" spans="1:8" s="395" customFormat="1" ht="14.25" x14ac:dyDescent="0.2">
      <c r="A151" s="519">
        <v>3.1</v>
      </c>
      <c r="B151" s="220" t="s">
        <v>975</v>
      </c>
      <c r="C151" s="220"/>
      <c r="D151" s="520"/>
      <c r="E151" s="521"/>
      <c r="F151" s="217"/>
      <c r="G151" s="217"/>
      <c r="H151" s="319"/>
    </row>
    <row r="152" spans="1:8" s="395" customFormat="1" ht="15.75" x14ac:dyDescent="0.25">
      <c r="A152" s="519"/>
      <c r="B152" s="524" t="s">
        <v>10</v>
      </c>
      <c r="C152" s="220" t="s">
        <v>1201</v>
      </c>
      <c r="D152" s="520">
        <v>968</v>
      </c>
      <c r="E152" s="528" t="s">
        <v>967</v>
      </c>
      <c r="F152" s="217"/>
      <c r="G152" s="417">
        <f t="shared" ref="G152:G160" si="14">IF(E152="item",ROUND(F152,0),ROUND(D152*F152,0))</f>
        <v>0</v>
      </c>
      <c r="H152" s="319"/>
    </row>
    <row r="153" spans="1:8" s="395" customFormat="1" ht="14.25" customHeight="1" x14ac:dyDescent="0.25">
      <c r="A153" s="519"/>
      <c r="B153" s="524" t="s">
        <v>10</v>
      </c>
      <c r="C153" s="540" t="s">
        <v>1202</v>
      </c>
      <c r="D153" s="527">
        <v>716</v>
      </c>
      <c r="E153" s="528" t="s">
        <v>967</v>
      </c>
      <c r="F153" s="529"/>
      <c r="G153" s="417">
        <f t="shared" si="14"/>
        <v>0</v>
      </c>
      <c r="H153" s="319"/>
    </row>
    <row r="154" spans="1:8" s="395" customFormat="1" ht="14.25" customHeight="1" x14ac:dyDescent="0.25">
      <c r="A154" s="519"/>
      <c r="B154" s="524" t="s">
        <v>10</v>
      </c>
      <c r="C154" s="540" t="s">
        <v>1203</v>
      </c>
      <c r="D154" s="527">
        <v>133</v>
      </c>
      <c r="E154" s="528" t="s">
        <v>967</v>
      </c>
      <c r="F154" s="529"/>
      <c r="G154" s="417">
        <f t="shared" si="14"/>
        <v>0</v>
      </c>
      <c r="H154" s="319"/>
    </row>
    <row r="155" spans="1:8" s="395" customFormat="1" ht="28.5" x14ac:dyDescent="0.25">
      <c r="A155" s="519"/>
      <c r="B155" s="524" t="s">
        <v>10</v>
      </c>
      <c r="C155" s="540" t="s">
        <v>1204</v>
      </c>
      <c r="D155" s="527">
        <v>119</v>
      </c>
      <c r="E155" s="528" t="s">
        <v>967</v>
      </c>
      <c r="F155" s="529"/>
      <c r="G155" s="417">
        <f t="shared" si="14"/>
        <v>0</v>
      </c>
      <c r="H155" s="319"/>
    </row>
    <row r="156" spans="1:8" s="395" customFormat="1" ht="14.25" customHeight="1" x14ac:dyDescent="0.25">
      <c r="A156" s="519"/>
      <c r="B156" s="524" t="s">
        <v>10</v>
      </c>
      <c r="C156" s="536" t="s">
        <v>1205</v>
      </c>
      <c r="D156" s="527">
        <v>105</v>
      </c>
      <c r="E156" s="528" t="s">
        <v>967</v>
      </c>
      <c r="F156" s="529"/>
      <c r="G156" s="417">
        <f t="shared" si="14"/>
        <v>0</v>
      </c>
      <c r="H156" s="319"/>
    </row>
    <row r="157" spans="1:8" s="395" customFormat="1" ht="14.25" customHeight="1" x14ac:dyDescent="0.25">
      <c r="A157" s="519"/>
      <c r="B157" s="524" t="s">
        <v>10</v>
      </c>
      <c r="C157" s="536" t="s">
        <v>1206</v>
      </c>
      <c r="D157" s="527">
        <v>6</v>
      </c>
      <c r="E157" s="528" t="s">
        <v>961</v>
      </c>
      <c r="F157" s="529"/>
      <c r="G157" s="417">
        <f t="shared" si="14"/>
        <v>0</v>
      </c>
      <c r="H157" s="319"/>
    </row>
    <row r="158" spans="1:8" s="395" customFormat="1" ht="14.25" customHeight="1" x14ac:dyDescent="0.25">
      <c r="A158" s="519"/>
      <c r="B158" s="524" t="s">
        <v>10</v>
      </c>
      <c r="C158" s="536" t="s">
        <v>1207</v>
      </c>
      <c r="D158" s="527">
        <v>46</v>
      </c>
      <c r="E158" s="528" t="s">
        <v>967</v>
      </c>
      <c r="F158" s="529"/>
      <c r="G158" s="417">
        <f t="shared" si="14"/>
        <v>0</v>
      </c>
      <c r="H158" s="319"/>
    </row>
    <row r="159" spans="1:8" s="395" customFormat="1" ht="13.9" customHeight="1" x14ac:dyDescent="0.25">
      <c r="A159" s="519"/>
      <c r="B159" s="524" t="s">
        <v>10</v>
      </c>
      <c r="C159" s="220" t="s">
        <v>1313</v>
      </c>
      <c r="D159" s="527">
        <v>1</v>
      </c>
      <c r="E159" s="528" t="s">
        <v>963</v>
      </c>
      <c r="F159" s="529"/>
      <c r="G159" s="417">
        <f t="shared" si="14"/>
        <v>0</v>
      </c>
      <c r="H159" s="319"/>
    </row>
    <row r="160" spans="1:8" s="395" customFormat="1" ht="14.25" customHeight="1" x14ac:dyDescent="0.25">
      <c r="A160" s="519"/>
      <c r="B160" s="524" t="s">
        <v>10</v>
      </c>
      <c r="C160" s="536" t="s">
        <v>1208</v>
      </c>
      <c r="D160" s="527">
        <v>8</v>
      </c>
      <c r="E160" s="528" t="s">
        <v>962</v>
      </c>
      <c r="F160" s="529"/>
      <c r="G160" s="417">
        <f t="shared" si="14"/>
        <v>0</v>
      </c>
      <c r="H160" s="319"/>
    </row>
    <row r="161" spans="1:8" s="507" customFormat="1" ht="14.25" customHeight="1" x14ac:dyDescent="0.25">
      <c r="A161" s="519"/>
      <c r="B161" s="524"/>
      <c r="C161" s="536"/>
      <c r="D161" s="527"/>
      <c r="E161" s="528"/>
      <c r="F161" s="529"/>
      <c r="G161" s="417"/>
      <c r="H161" s="319"/>
    </row>
    <row r="162" spans="1:8" s="395" customFormat="1" ht="14.25" customHeight="1" x14ac:dyDescent="0.2">
      <c r="A162" s="519"/>
      <c r="B162" s="220"/>
      <c r="C162" s="220"/>
      <c r="D162" s="520"/>
      <c r="E162" s="521"/>
      <c r="F162" s="217"/>
      <c r="G162" s="538"/>
      <c r="H162" s="319">
        <f>SUM(G152:G162)</f>
        <v>0</v>
      </c>
    </row>
    <row r="163" spans="1:8" s="395" customFormat="1" ht="16.5" customHeight="1" x14ac:dyDescent="0.2">
      <c r="A163" s="519">
        <v>3.2</v>
      </c>
      <c r="B163" s="220" t="s">
        <v>976</v>
      </c>
      <c r="C163" s="220"/>
      <c r="D163" s="520"/>
      <c r="E163" s="521"/>
      <c r="F163" s="217"/>
      <c r="G163" s="217"/>
      <c r="H163" s="319"/>
    </row>
    <row r="164" spans="1:8" s="395" customFormat="1" ht="14.25" customHeight="1" x14ac:dyDescent="0.25">
      <c r="A164" s="519"/>
      <c r="B164" s="524" t="s">
        <v>10</v>
      </c>
      <c r="C164" s="536" t="s">
        <v>1209</v>
      </c>
      <c r="D164" s="520"/>
      <c r="E164" s="528"/>
      <c r="F164" s="217"/>
      <c r="G164" s="529" t="s">
        <v>1210</v>
      </c>
      <c r="H164" s="319"/>
    </row>
    <row r="165" spans="1:8" s="395" customFormat="1" ht="28.5" x14ac:dyDescent="0.25">
      <c r="A165" s="519"/>
      <c r="B165" s="524" t="s">
        <v>10</v>
      </c>
      <c r="C165" s="536" t="s">
        <v>1211</v>
      </c>
      <c r="D165" s="527">
        <v>220</v>
      </c>
      <c r="E165" s="528" t="s">
        <v>967</v>
      </c>
      <c r="F165" s="529"/>
      <c r="G165" s="417">
        <f t="shared" ref="G165:G187" si="15">IF(E165="item",ROUND(F165,0),ROUND(D165*F165,0))</f>
        <v>0</v>
      </c>
      <c r="H165" s="319"/>
    </row>
    <row r="166" spans="1:8" s="395" customFormat="1" ht="28.5" x14ac:dyDescent="0.25">
      <c r="A166" s="519"/>
      <c r="B166" s="524" t="s">
        <v>10</v>
      </c>
      <c r="C166" s="536" t="s">
        <v>1212</v>
      </c>
      <c r="D166" s="527">
        <v>16</v>
      </c>
      <c r="E166" s="528" t="s">
        <v>967</v>
      </c>
      <c r="F166" s="529"/>
      <c r="G166" s="417">
        <f t="shared" si="15"/>
        <v>0</v>
      </c>
      <c r="H166" s="319"/>
    </row>
    <row r="167" spans="1:8" s="395" customFormat="1" ht="28.5" x14ac:dyDescent="0.25">
      <c r="A167" s="519"/>
      <c r="B167" s="524" t="s">
        <v>10</v>
      </c>
      <c r="C167" s="536" t="s">
        <v>1213</v>
      </c>
      <c r="D167" s="527">
        <v>13</v>
      </c>
      <c r="E167" s="528" t="s">
        <v>967</v>
      </c>
      <c r="F167" s="529"/>
      <c r="G167" s="417">
        <f t="shared" si="15"/>
        <v>0</v>
      </c>
      <c r="H167" s="319"/>
    </row>
    <row r="168" spans="1:8" s="395" customFormat="1" ht="28.5" x14ac:dyDescent="0.25">
      <c r="A168" s="519"/>
      <c r="B168" s="524" t="s">
        <v>10</v>
      </c>
      <c r="C168" s="536" t="s">
        <v>1214</v>
      </c>
      <c r="D168" s="527">
        <v>45</v>
      </c>
      <c r="E168" s="528" t="s">
        <v>967</v>
      </c>
      <c r="F168" s="529"/>
      <c r="G168" s="417">
        <f t="shared" si="15"/>
        <v>0</v>
      </c>
      <c r="H168" s="319"/>
    </row>
    <row r="169" spans="1:8" s="395" customFormat="1" ht="28.5" x14ac:dyDescent="0.25">
      <c r="A169" s="519"/>
      <c r="B169" s="220" t="s">
        <v>10</v>
      </c>
      <c r="C169" s="536" t="s">
        <v>1215</v>
      </c>
      <c r="D169" s="532">
        <v>83</v>
      </c>
      <c r="E169" s="533" t="s">
        <v>967</v>
      </c>
      <c r="F169" s="217"/>
      <c r="G169" s="417">
        <f t="shared" si="15"/>
        <v>0</v>
      </c>
      <c r="H169" s="319"/>
    </row>
    <row r="170" spans="1:8" s="395" customFormat="1" ht="28.5" x14ac:dyDescent="0.25">
      <c r="A170" s="519"/>
      <c r="B170" s="524" t="s">
        <v>10</v>
      </c>
      <c r="C170" s="536" t="s">
        <v>1216</v>
      </c>
      <c r="D170" s="527">
        <v>20</v>
      </c>
      <c r="E170" s="528" t="s">
        <v>967</v>
      </c>
      <c r="F170" s="529"/>
      <c r="G170" s="417">
        <f t="shared" si="15"/>
        <v>0</v>
      </c>
      <c r="H170" s="319"/>
    </row>
    <row r="171" spans="1:8" s="395" customFormat="1" ht="14.25" customHeight="1" x14ac:dyDescent="0.25">
      <c r="A171" s="519"/>
      <c r="B171" s="220" t="s">
        <v>10</v>
      </c>
      <c r="C171" s="536" t="s">
        <v>1217</v>
      </c>
      <c r="D171" s="520">
        <v>11</v>
      </c>
      <c r="E171" s="528" t="s">
        <v>967</v>
      </c>
      <c r="F171" s="217"/>
      <c r="G171" s="417">
        <f t="shared" si="15"/>
        <v>0</v>
      </c>
      <c r="H171" s="319"/>
    </row>
    <row r="172" spans="1:8" s="395" customFormat="1" ht="14.25" customHeight="1" x14ac:dyDescent="0.25">
      <c r="A172" s="519"/>
      <c r="B172" s="524" t="s">
        <v>10</v>
      </c>
      <c r="C172" s="220" t="s">
        <v>1218</v>
      </c>
      <c r="D172" s="527">
        <v>9</v>
      </c>
      <c r="E172" s="528" t="s">
        <v>967</v>
      </c>
      <c r="F172" s="529"/>
      <c r="G172" s="417">
        <f t="shared" si="15"/>
        <v>0</v>
      </c>
      <c r="H172" s="553"/>
    </row>
    <row r="173" spans="1:8" s="395" customFormat="1" ht="15.75" x14ac:dyDescent="0.25">
      <c r="A173" s="519"/>
      <c r="B173" s="524" t="s">
        <v>10</v>
      </c>
      <c r="C173" s="220" t="s">
        <v>1311</v>
      </c>
      <c r="D173" s="527">
        <v>12</v>
      </c>
      <c r="E173" s="528" t="s">
        <v>967</v>
      </c>
      <c r="F173" s="529"/>
      <c r="G173" s="417">
        <f t="shared" si="15"/>
        <v>0</v>
      </c>
      <c r="H173" s="553"/>
    </row>
    <row r="174" spans="1:8" s="395" customFormat="1" ht="15.75" x14ac:dyDescent="0.25">
      <c r="A174" s="519"/>
      <c r="B174" s="524" t="s">
        <v>10</v>
      </c>
      <c r="C174" s="220" t="s">
        <v>1312</v>
      </c>
      <c r="D174" s="527">
        <v>15</v>
      </c>
      <c r="E174" s="528" t="s">
        <v>967</v>
      </c>
      <c r="F174" s="529"/>
      <c r="G174" s="417">
        <f t="shared" si="15"/>
        <v>0</v>
      </c>
      <c r="H174" s="553"/>
    </row>
    <row r="175" spans="1:8" s="395" customFormat="1" ht="14.25" x14ac:dyDescent="0.25">
      <c r="A175" s="519"/>
      <c r="B175" s="524" t="s">
        <v>10</v>
      </c>
      <c r="C175" s="536" t="s">
        <v>1219</v>
      </c>
      <c r="D175" s="520">
        <v>114</v>
      </c>
      <c r="E175" s="528" t="s">
        <v>961</v>
      </c>
      <c r="F175" s="217"/>
      <c r="G175" s="417">
        <f t="shared" si="15"/>
        <v>0</v>
      </c>
      <c r="H175" s="319"/>
    </row>
    <row r="176" spans="1:8" s="395" customFormat="1" ht="14.25" x14ac:dyDescent="0.25">
      <c r="A176" s="519"/>
      <c r="B176" s="524" t="s">
        <v>10</v>
      </c>
      <c r="C176" s="536" t="s">
        <v>1220</v>
      </c>
      <c r="D176" s="520">
        <v>17</v>
      </c>
      <c r="E176" s="528" t="s">
        <v>961</v>
      </c>
      <c r="F176" s="217"/>
      <c r="G176" s="417">
        <f t="shared" si="15"/>
        <v>0</v>
      </c>
      <c r="H176" s="319"/>
    </row>
    <row r="177" spans="1:8" s="395" customFormat="1" ht="14.25" x14ac:dyDescent="0.25">
      <c r="A177" s="519"/>
      <c r="B177" s="524" t="s">
        <v>10</v>
      </c>
      <c r="C177" s="536" t="s">
        <v>1221</v>
      </c>
      <c r="D177" s="520">
        <v>29</v>
      </c>
      <c r="E177" s="528" t="s">
        <v>961</v>
      </c>
      <c r="F177" s="217"/>
      <c r="G177" s="417">
        <f t="shared" si="15"/>
        <v>0</v>
      </c>
      <c r="H177" s="319"/>
    </row>
    <row r="178" spans="1:8" s="395" customFormat="1" ht="14.25" customHeight="1" x14ac:dyDescent="0.25">
      <c r="A178" s="519"/>
      <c r="B178" s="524" t="s">
        <v>10</v>
      </c>
      <c r="C178" s="536" t="s">
        <v>1222</v>
      </c>
      <c r="D178" s="520">
        <v>53</v>
      </c>
      <c r="E178" s="528" t="s">
        <v>961</v>
      </c>
      <c r="F178" s="217"/>
      <c r="G178" s="417">
        <f t="shared" si="15"/>
        <v>0</v>
      </c>
      <c r="H178" s="319"/>
    </row>
    <row r="179" spans="1:8" s="395" customFormat="1" ht="14.25" x14ac:dyDescent="0.25">
      <c r="A179" s="519"/>
      <c r="B179" s="524" t="s">
        <v>10</v>
      </c>
      <c r="C179" s="536" t="s">
        <v>1223</v>
      </c>
      <c r="D179" s="520">
        <v>100</v>
      </c>
      <c r="E179" s="528" t="s">
        <v>961</v>
      </c>
      <c r="F179" s="217"/>
      <c r="G179" s="417">
        <f t="shared" si="15"/>
        <v>0</v>
      </c>
      <c r="H179" s="319"/>
    </row>
    <row r="180" spans="1:8" s="395" customFormat="1" ht="14.25" customHeight="1" x14ac:dyDescent="0.25">
      <c r="A180" s="519"/>
      <c r="B180" s="524" t="s">
        <v>10</v>
      </c>
      <c r="C180" s="536" t="s">
        <v>1224</v>
      </c>
      <c r="D180" s="520">
        <v>18</v>
      </c>
      <c r="E180" s="528" t="s">
        <v>961</v>
      </c>
      <c r="F180" s="217"/>
      <c r="G180" s="417">
        <f t="shared" si="15"/>
        <v>0</v>
      </c>
      <c r="H180" s="319"/>
    </row>
    <row r="181" spans="1:8" s="507" customFormat="1" ht="14.25" customHeight="1" x14ac:dyDescent="0.25">
      <c r="A181" s="519"/>
      <c r="B181" s="524"/>
      <c r="C181" s="536"/>
      <c r="D181" s="520"/>
      <c r="E181" s="528"/>
      <c r="F181" s="217"/>
      <c r="G181" s="417"/>
      <c r="H181" s="319"/>
    </row>
    <row r="182" spans="1:8" s="507" customFormat="1" ht="14.25" customHeight="1" x14ac:dyDescent="0.25">
      <c r="A182" s="519"/>
      <c r="B182" s="524"/>
      <c r="C182" s="536"/>
      <c r="D182" s="520"/>
      <c r="E182" s="528"/>
      <c r="F182" s="217"/>
      <c r="G182" s="417"/>
      <c r="H182" s="319"/>
    </row>
    <row r="183" spans="1:8" s="507" customFormat="1" ht="14.25" customHeight="1" x14ac:dyDescent="0.25">
      <c r="A183" s="519"/>
      <c r="B183" s="524"/>
      <c r="C183" s="536"/>
      <c r="D183" s="520"/>
      <c r="E183" s="528"/>
      <c r="F183" s="217"/>
      <c r="G183" s="417"/>
      <c r="H183" s="319"/>
    </row>
    <row r="184" spans="1:8" s="507" customFormat="1" ht="14.25" customHeight="1" x14ac:dyDescent="0.25">
      <c r="A184" s="560"/>
      <c r="B184" s="543"/>
      <c r="C184" s="578"/>
      <c r="D184" s="562"/>
      <c r="E184" s="579"/>
      <c r="F184" s="564"/>
      <c r="G184" s="425"/>
      <c r="H184" s="565"/>
    </row>
    <row r="185" spans="1:8" s="507" customFormat="1" ht="14.25" customHeight="1" x14ac:dyDescent="0.25">
      <c r="A185" s="519"/>
      <c r="B185" s="524"/>
      <c r="C185" s="536"/>
      <c r="D185" s="520"/>
      <c r="E185" s="528"/>
      <c r="F185" s="217"/>
      <c r="G185" s="417"/>
      <c r="H185" s="319"/>
    </row>
    <row r="186" spans="1:8" s="395" customFormat="1" ht="28.5" x14ac:dyDescent="0.25">
      <c r="A186" s="519"/>
      <c r="B186" s="524" t="s">
        <v>10</v>
      </c>
      <c r="C186" s="530" t="s">
        <v>1309</v>
      </c>
      <c r="D186" s="527">
        <v>19</v>
      </c>
      <c r="E186" s="528" t="s">
        <v>962</v>
      </c>
      <c r="F186" s="529"/>
      <c r="G186" s="417">
        <f t="shared" si="15"/>
        <v>0</v>
      </c>
      <c r="H186" s="319"/>
    </row>
    <row r="187" spans="1:8" s="395" customFormat="1" ht="28.5" x14ac:dyDescent="0.25">
      <c r="A187" s="519"/>
      <c r="B187" s="524" t="s">
        <v>10</v>
      </c>
      <c r="C187" s="530" t="s">
        <v>1310</v>
      </c>
      <c r="D187" s="527">
        <v>3</v>
      </c>
      <c r="E187" s="528" t="s">
        <v>962</v>
      </c>
      <c r="F187" s="529"/>
      <c r="G187" s="417">
        <f t="shared" si="15"/>
        <v>0</v>
      </c>
      <c r="H187" s="319"/>
    </row>
    <row r="188" spans="1:8" s="507" customFormat="1" ht="14.25" customHeight="1" x14ac:dyDescent="0.25">
      <c r="A188" s="519"/>
      <c r="B188" s="524"/>
      <c r="C188" s="530"/>
      <c r="D188" s="527"/>
      <c r="E188" s="528"/>
      <c r="F188" s="529"/>
      <c r="G188" s="415"/>
      <c r="H188" s="319"/>
    </row>
    <row r="189" spans="1:8" s="395" customFormat="1" ht="14.25" customHeight="1" x14ac:dyDescent="0.2">
      <c r="A189" s="519"/>
      <c r="B189" s="220"/>
      <c r="C189" s="220"/>
      <c r="D189" s="520"/>
      <c r="E189" s="521"/>
      <c r="F189" s="217"/>
      <c r="G189" s="531"/>
      <c r="H189" s="319">
        <f>SUM(G163:G189)</f>
        <v>0</v>
      </c>
    </row>
    <row r="190" spans="1:8" s="395" customFormat="1" ht="14.25" x14ac:dyDescent="0.2">
      <c r="A190" s="519">
        <v>3.3</v>
      </c>
      <c r="B190" s="220" t="s">
        <v>977</v>
      </c>
      <c r="C190" s="220"/>
      <c r="D190" s="520"/>
      <c r="E190" s="521"/>
      <c r="F190" s="217"/>
      <c r="G190" s="217"/>
      <c r="H190" s="319"/>
    </row>
    <row r="191" spans="1:8" s="419" customFormat="1" ht="15.75" x14ac:dyDescent="0.25">
      <c r="A191" s="519"/>
      <c r="B191" s="524" t="s">
        <v>10</v>
      </c>
      <c r="C191" s="536" t="s">
        <v>1225</v>
      </c>
      <c r="D191" s="527">
        <v>143</v>
      </c>
      <c r="E191" s="528" t="s">
        <v>967</v>
      </c>
      <c r="F191" s="529"/>
      <c r="G191" s="417">
        <f t="shared" ref="G191:G202" si="16">IF(E191="item",ROUND(F191,0),ROUND(D191*F191,0))</f>
        <v>0</v>
      </c>
      <c r="H191" s="319"/>
    </row>
    <row r="192" spans="1:8" s="395" customFormat="1" ht="14.25" customHeight="1" x14ac:dyDescent="0.25">
      <c r="A192" s="519"/>
      <c r="B192" s="524" t="s">
        <v>10</v>
      </c>
      <c r="C192" s="536" t="s">
        <v>1226</v>
      </c>
      <c r="D192" s="527">
        <v>150</v>
      </c>
      <c r="E192" s="528" t="s">
        <v>967</v>
      </c>
      <c r="F192" s="529"/>
      <c r="G192" s="417">
        <f t="shared" si="16"/>
        <v>0</v>
      </c>
      <c r="H192" s="319"/>
    </row>
    <row r="193" spans="1:8" s="395" customFormat="1" ht="32.25" customHeight="1" x14ac:dyDescent="0.25">
      <c r="A193" s="519"/>
      <c r="B193" s="524" t="s">
        <v>10</v>
      </c>
      <c r="C193" s="536" t="s">
        <v>1314</v>
      </c>
      <c r="D193" s="527">
        <v>112</v>
      </c>
      <c r="E193" s="528" t="s">
        <v>967</v>
      </c>
      <c r="F193" s="529"/>
      <c r="G193" s="417">
        <f t="shared" si="16"/>
        <v>0</v>
      </c>
      <c r="H193" s="319"/>
    </row>
    <row r="194" spans="1:8" s="395" customFormat="1" ht="42.75" x14ac:dyDescent="0.25">
      <c r="A194" s="519"/>
      <c r="B194" s="524" t="s">
        <v>10</v>
      </c>
      <c r="C194" s="536" t="s">
        <v>1227</v>
      </c>
      <c r="D194" s="527">
        <v>91</v>
      </c>
      <c r="E194" s="528" t="s">
        <v>967</v>
      </c>
      <c r="F194" s="529"/>
      <c r="G194" s="417">
        <f t="shared" si="16"/>
        <v>0</v>
      </c>
      <c r="H194" s="319"/>
    </row>
    <row r="195" spans="1:8" s="395" customFormat="1" ht="14.25" customHeight="1" x14ac:dyDescent="0.25">
      <c r="A195" s="519"/>
      <c r="B195" s="524" t="s">
        <v>10</v>
      </c>
      <c r="C195" s="536" t="s">
        <v>1228</v>
      </c>
      <c r="D195" s="527">
        <v>405</v>
      </c>
      <c r="E195" s="528" t="s">
        <v>967</v>
      </c>
      <c r="F195" s="529"/>
      <c r="G195" s="417">
        <f t="shared" si="16"/>
        <v>0</v>
      </c>
      <c r="H195" s="319"/>
    </row>
    <row r="196" spans="1:8" s="395" customFormat="1" ht="14.25" customHeight="1" x14ac:dyDescent="0.25">
      <c r="A196" s="519"/>
      <c r="B196" s="524" t="s">
        <v>10</v>
      </c>
      <c r="C196" s="536" t="s">
        <v>1229</v>
      </c>
      <c r="D196" s="527">
        <v>143</v>
      </c>
      <c r="E196" s="528" t="s">
        <v>967</v>
      </c>
      <c r="F196" s="529"/>
      <c r="G196" s="417">
        <f t="shared" si="16"/>
        <v>0</v>
      </c>
      <c r="H196" s="319"/>
    </row>
    <row r="197" spans="1:8" s="395" customFormat="1" ht="14.25" customHeight="1" x14ac:dyDescent="0.25">
      <c r="A197" s="519"/>
      <c r="B197" s="524" t="s">
        <v>10</v>
      </c>
      <c r="C197" s="536" t="s">
        <v>1230</v>
      </c>
      <c r="D197" s="527">
        <v>112</v>
      </c>
      <c r="E197" s="528" t="s">
        <v>967</v>
      </c>
      <c r="F197" s="529"/>
      <c r="G197" s="417">
        <f t="shared" si="16"/>
        <v>0</v>
      </c>
      <c r="H197" s="319"/>
    </row>
    <row r="198" spans="1:8" s="395" customFormat="1" ht="28.5" x14ac:dyDescent="0.25">
      <c r="A198" s="519"/>
      <c r="B198" s="524" t="s">
        <v>10</v>
      </c>
      <c r="C198" s="536" t="s">
        <v>1231</v>
      </c>
      <c r="D198" s="527">
        <v>150</v>
      </c>
      <c r="E198" s="528" t="s">
        <v>967</v>
      </c>
      <c r="F198" s="529"/>
      <c r="G198" s="417">
        <f t="shared" si="16"/>
        <v>0</v>
      </c>
      <c r="H198" s="319"/>
    </row>
    <row r="199" spans="1:8" s="395" customFormat="1" ht="14.25" customHeight="1" x14ac:dyDescent="0.25">
      <c r="A199" s="519"/>
      <c r="B199" s="524" t="s">
        <v>10</v>
      </c>
      <c r="C199" s="536" t="s">
        <v>1315</v>
      </c>
      <c r="D199" s="527">
        <v>1</v>
      </c>
      <c r="E199" s="528" t="s">
        <v>963</v>
      </c>
      <c r="F199" s="529"/>
      <c r="G199" s="417">
        <f t="shared" si="16"/>
        <v>0</v>
      </c>
      <c r="H199" s="319"/>
    </row>
    <row r="200" spans="1:8" s="395" customFormat="1" ht="14.25" x14ac:dyDescent="0.25">
      <c r="A200" s="519"/>
      <c r="B200" s="524" t="s">
        <v>10</v>
      </c>
      <c r="C200" s="536" t="s">
        <v>1317</v>
      </c>
      <c r="D200" s="527">
        <v>1</v>
      </c>
      <c r="E200" s="528" t="s">
        <v>963</v>
      </c>
      <c r="F200" s="529"/>
      <c r="G200" s="417">
        <f t="shared" si="16"/>
        <v>0</v>
      </c>
      <c r="H200" s="319"/>
    </row>
    <row r="201" spans="1:8" s="395" customFormat="1" ht="30" customHeight="1" x14ac:dyDescent="0.25">
      <c r="A201" s="554"/>
      <c r="B201" s="524" t="s">
        <v>10</v>
      </c>
      <c r="C201" s="555" t="s">
        <v>1232</v>
      </c>
      <c r="D201" s="527">
        <v>66</v>
      </c>
      <c r="E201" s="528" t="s">
        <v>967</v>
      </c>
      <c r="F201" s="529"/>
      <c r="G201" s="417">
        <f t="shared" si="16"/>
        <v>0</v>
      </c>
      <c r="H201" s="553"/>
    </row>
    <row r="202" spans="1:8" s="395" customFormat="1" ht="13.15" customHeight="1" x14ac:dyDescent="0.25">
      <c r="A202" s="519"/>
      <c r="B202" s="524"/>
      <c r="C202" s="536"/>
      <c r="D202" s="527"/>
      <c r="E202" s="528"/>
      <c r="F202" s="529"/>
      <c r="G202" s="417">
        <f t="shared" si="16"/>
        <v>0</v>
      </c>
      <c r="H202" s="319"/>
    </row>
    <row r="203" spans="1:8" s="507" customFormat="1" ht="13.15" customHeight="1" x14ac:dyDescent="0.25">
      <c r="A203" s="519"/>
      <c r="B203" s="524"/>
      <c r="C203" s="536"/>
      <c r="D203" s="527"/>
      <c r="E203" s="528"/>
      <c r="F203" s="529"/>
      <c r="G203" s="417"/>
      <c r="H203" s="319"/>
    </row>
    <row r="204" spans="1:8" s="395" customFormat="1" ht="14.25" customHeight="1" x14ac:dyDescent="0.2">
      <c r="A204" s="519"/>
      <c r="B204" s="220"/>
      <c r="C204" s="220"/>
      <c r="D204" s="520"/>
      <c r="E204" s="521"/>
      <c r="F204" s="217"/>
      <c r="G204" s="538"/>
      <c r="H204" s="319">
        <f>SUM(G190:G204)</f>
        <v>0</v>
      </c>
    </row>
    <row r="205" spans="1:8" s="419" customFormat="1" ht="14.25" x14ac:dyDescent="0.25">
      <c r="A205" s="519"/>
      <c r="B205" s="220"/>
      <c r="C205" s="220"/>
      <c r="D205" s="520"/>
      <c r="E205" s="521"/>
      <c r="F205" s="217"/>
      <c r="G205" s="217"/>
      <c r="H205" s="319"/>
    </row>
    <row r="206" spans="1:8" s="419" customFormat="1" ht="14.25" x14ac:dyDescent="0.25">
      <c r="A206" s="551"/>
      <c r="B206" s="551"/>
      <c r="C206" s="551" t="s">
        <v>960</v>
      </c>
      <c r="D206" s="551"/>
      <c r="E206" s="551"/>
      <c r="F206" s="551"/>
      <c r="G206" s="552" t="s">
        <v>65</v>
      </c>
      <c r="H206" s="551">
        <f>SUM(H149:H205)</f>
        <v>0</v>
      </c>
    </row>
    <row r="207" spans="1:8" s="395" customFormat="1" ht="14.25" customHeight="1" x14ac:dyDescent="0.2">
      <c r="A207" s="519"/>
      <c r="B207" s="220"/>
      <c r="C207" s="220"/>
      <c r="D207" s="520"/>
      <c r="E207" s="521"/>
      <c r="F207" s="217"/>
      <c r="G207" s="217"/>
      <c r="H207" s="319"/>
    </row>
    <row r="208" spans="1:8" s="395" customFormat="1" ht="14.25" customHeight="1" x14ac:dyDescent="0.2">
      <c r="A208" s="519">
        <v>4</v>
      </c>
      <c r="B208" s="220" t="s">
        <v>978</v>
      </c>
      <c r="C208" s="220"/>
      <c r="D208" s="520"/>
      <c r="E208" s="521"/>
      <c r="F208" s="217"/>
      <c r="G208" s="217"/>
      <c r="H208" s="319"/>
    </row>
    <row r="209" spans="1:8" s="395" customFormat="1" ht="14.25" customHeight="1" x14ac:dyDescent="0.2">
      <c r="A209" s="519">
        <v>4.0999999999999996</v>
      </c>
      <c r="B209" s="220" t="s">
        <v>979</v>
      </c>
      <c r="C209" s="220"/>
      <c r="D209" s="520"/>
      <c r="E209" s="521"/>
      <c r="F209" s="217"/>
      <c r="G209" s="217"/>
      <c r="H209" s="319"/>
    </row>
    <row r="210" spans="1:8" s="395" customFormat="1" ht="14.25" customHeight="1" x14ac:dyDescent="0.2">
      <c r="A210" s="519" t="s">
        <v>10</v>
      </c>
      <c r="B210" s="220" t="s">
        <v>980</v>
      </c>
      <c r="C210" s="220"/>
      <c r="D210" s="520"/>
      <c r="E210" s="521"/>
      <c r="F210" s="217"/>
      <c r="G210" s="217"/>
      <c r="H210" s="319"/>
    </row>
    <row r="211" spans="1:8" s="395" customFormat="1" ht="14.25" customHeight="1" x14ac:dyDescent="0.25">
      <c r="A211" s="519"/>
      <c r="B211" s="524" t="s">
        <v>10</v>
      </c>
      <c r="C211" s="556" t="s">
        <v>1316</v>
      </c>
      <c r="D211" s="527">
        <v>19</v>
      </c>
      <c r="E211" s="528" t="s">
        <v>1160</v>
      </c>
      <c r="F211" s="529"/>
      <c r="G211" s="417">
        <f t="shared" ref="G211:G215" si="17">IF(E211="item",ROUND(F211,0),ROUND(D211*F211,0))</f>
        <v>0</v>
      </c>
      <c r="H211" s="319"/>
    </row>
    <row r="212" spans="1:8" s="395" customFormat="1" ht="14.25" x14ac:dyDescent="0.25">
      <c r="A212" s="519"/>
      <c r="B212" s="524" t="s">
        <v>10</v>
      </c>
      <c r="C212" s="530" t="s">
        <v>1345</v>
      </c>
      <c r="D212" s="527">
        <v>24</v>
      </c>
      <c r="E212" s="528" t="s">
        <v>962</v>
      </c>
      <c r="F212" s="529"/>
      <c r="G212" s="417">
        <f t="shared" si="17"/>
        <v>0</v>
      </c>
      <c r="H212" s="319"/>
    </row>
    <row r="213" spans="1:8" s="395" customFormat="1" ht="14.25" x14ac:dyDescent="0.25">
      <c r="A213" s="519"/>
      <c r="B213" s="524" t="s">
        <v>10</v>
      </c>
      <c r="C213" s="530" t="s">
        <v>1346</v>
      </c>
      <c r="D213" s="527">
        <v>10</v>
      </c>
      <c r="E213" s="528" t="s">
        <v>962</v>
      </c>
      <c r="F213" s="529"/>
      <c r="G213" s="417">
        <f t="shared" si="17"/>
        <v>0</v>
      </c>
      <c r="H213" s="319"/>
    </row>
    <row r="214" spans="1:8" s="395" customFormat="1" ht="14.25" customHeight="1" x14ac:dyDescent="0.25">
      <c r="A214" s="519"/>
      <c r="B214" s="220" t="s">
        <v>10</v>
      </c>
      <c r="C214" s="220" t="s">
        <v>1318</v>
      </c>
      <c r="D214" s="520"/>
      <c r="E214" s="521"/>
      <c r="F214" s="217"/>
      <c r="G214" s="417" t="s">
        <v>1256</v>
      </c>
      <c r="H214" s="319"/>
    </row>
    <row r="215" spans="1:8" s="395" customFormat="1" ht="14.25" customHeight="1" x14ac:dyDescent="0.25">
      <c r="A215" s="519"/>
      <c r="B215" s="220" t="s">
        <v>10</v>
      </c>
      <c r="C215" s="220" t="s">
        <v>1319</v>
      </c>
      <c r="D215" s="520">
        <v>1</v>
      </c>
      <c r="E215" s="521" t="s">
        <v>962</v>
      </c>
      <c r="F215" s="217"/>
      <c r="G215" s="417">
        <f t="shared" si="17"/>
        <v>0</v>
      </c>
      <c r="H215" s="319"/>
    </row>
    <row r="216" spans="1:8" s="507" customFormat="1" ht="14.25" customHeight="1" x14ac:dyDescent="0.25">
      <c r="A216" s="519"/>
      <c r="B216" s="220"/>
      <c r="C216" s="220"/>
      <c r="D216" s="520"/>
      <c r="E216" s="521"/>
      <c r="F216" s="217"/>
      <c r="G216" s="417"/>
      <c r="H216" s="319"/>
    </row>
    <row r="217" spans="1:8" s="507" customFormat="1" ht="14.25" customHeight="1" x14ac:dyDescent="0.25">
      <c r="A217" s="519"/>
      <c r="B217" s="220"/>
      <c r="C217" s="220"/>
      <c r="D217" s="520"/>
      <c r="E217" s="521"/>
      <c r="F217" s="217"/>
      <c r="G217" s="417"/>
      <c r="H217" s="319"/>
    </row>
    <row r="218" spans="1:8" s="507" customFormat="1" ht="14.25" customHeight="1" x14ac:dyDescent="0.25">
      <c r="A218" s="519"/>
      <c r="B218" s="220"/>
      <c r="C218" s="220"/>
      <c r="D218" s="520"/>
      <c r="E218" s="521"/>
      <c r="F218" s="217"/>
      <c r="G218" s="417"/>
      <c r="H218" s="319"/>
    </row>
    <row r="219" spans="1:8" s="507" customFormat="1" ht="14.25" customHeight="1" x14ac:dyDescent="0.25">
      <c r="A219" s="519"/>
      <c r="B219" s="220"/>
      <c r="C219" s="220"/>
      <c r="D219" s="520"/>
      <c r="E219" s="521"/>
      <c r="F219" s="217"/>
      <c r="G219" s="417"/>
      <c r="H219" s="319"/>
    </row>
    <row r="220" spans="1:8" s="507" customFormat="1" ht="14.25" customHeight="1" x14ac:dyDescent="0.25">
      <c r="A220" s="560"/>
      <c r="B220" s="561"/>
      <c r="C220" s="561"/>
      <c r="D220" s="562"/>
      <c r="E220" s="563"/>
      <c r="F220" s="564"/>
      <c r="G220" s="425"/>
      <c r="H220" s="565"/>
    </row>
    <row r="221" spans="1:8" s="507" customFormat="1" ht="14.25" customHeight="1" x14ac:dyDescent="0.25">
      <c r="A221" s="519"/>
      <c r="B221" s="220"/>
      <c r="C221" s="220"/>
      <c r="D221" s="520"/>
      <c r="E221" s="521"/>
      <c r="F221" s="217"/>
      <c r="G221" s="417"/>
      <c r="H221" s="319"/>
    </row>
    <row r="222" spans="1:8" s="395" customFormat="1" ht="14.25" customHeight="1" x14ac:dyDescent="0.2">
      <c r="A222" s="519" t="s">
        <v>10</v>
      </c>
      <c r="B222" s="220" t="s">
        <v>981</v>
      </c>
      <c r="C222" s="220"/>
      <c r="D222" s="520"/>
      <c r="E222" s="521"/>
      <c r="F222" s="217"/>
      <c r="G222" s="217"/>
      <c r="H222" s="319"/>
    </row>
    <row r="223" spans="1:8" s="395" customFormat="1" ht="42.75" x14ac:dyDescent="0.25">
      <c r="A223" s="519"/>
      <c r="B223" s="524" t="s">
        <v>10</v>
      </c>
      <c r="C223" s="525" t="s">
        <v>1320</v>
      </c>
      <c r="D223" s="527">
        <v>14</v>
      </c>
      <c r="E223" s="528" t="s">
        <v>961</v>
      </c>
      <c r="F223" s="529"/>
      <c r="G223" s="417">
        <f t="shared" ref="G223:G227" si="18">IF(E223="item",ROUND(F223,0),ROUND(D223*F223,0))</f>
        <v>0</v>
      </c>
      <c r="H223" s="319"/>
    </row>
    <row r="224" spans="1:8" s="395" customFormat="1" ht="28.5" x14ac:dyDescent="0.25">
      <c r="A224" s="519"/>
      <c r="B224" s="524" t="s">
        <v>10</v>
      </c>
      <c r="C224" s="525" t="s">
        <v>1321</v>
      </c>
      <c r="D224" s="527">
        <v>1</v>
      </c>
      <c r="E224" s="528" t="s">
        <v>962</v>
      </c>
      <c r="F224" s="529"/>
      <c r="G224" s="417">
        <f t="shared" si="18"/>
        <v>0</v>
      </c>
      <c r="H224" s="319"/>
    </row>
    <row r="225" spans="1:8" s="395" customFormat="1" ht="28.5" x14ac:dyDescent="0.25">
      <c r="A225" s="519"/>
      <c r="B225" s="524" t="s">
        <v>10</v>
      </c>
      <c r="C225" s="525" t="s">
        <v>1322</v>
      </c>
      <c r="D225" s="527">
        <v>1</v>
      </c>
      <c r="E225" s="528" t="s">
        <v>962</v>
      </c>
      <c r="F225" s="529"/>
      <c r="G225" s="417">
        <f t="shared" si="18"/>
        <v>0</v>
      </c>
      <c r="H225" s="319"/>
    </row>
    <row r="226" spans="1:8" s="395" customFormat="1" ht="28.5" x14ac:dyDescent="0.25">
      <c r="A226" s="519"/>
      <c r="B226" s="524" t="s">
        <v>10</v>
      </c>
      <c r="C226" s="525" t="s">
        <v>1323</v>
      </c>
      <c r="D226" s="527">
        <v>1</v>
      </c>
      <c r="E226" s="528" t="s">
        <v>962</v>
      </c>
      <c r="F226" s="529"/>
      <c r="G226" s="417">
        <f t="shared" si="18"/>
        <v>0</v>
      </c>
      <c r="H226" s="319"/>
    </row>
    <row r="227" spans="1:8" s="395" customFormat="1" ht="28.5" x14ac:dyDescent="0.25">
      <c r="A227" s="519"/>
      <c r="B227" s="524" t="s">
        <v>10</v>
      </c>
      <c r="C227" s="525" t="s">
        <v>1324</v>
      </c>
      <c r="D227" s="527">
        <v>1</v>
      </c>
      <c r="E227" s="528" t="s">
        <v>963</v>
      </c>
      <c r="F227" s="529"/>
      <c r="G227" s="417">
        <f t="shared" si="18"/>
        <v>0</v>
      </c>
      <c r="H227" s="319"/>
    </row>
    <row r="228" spans="1:8" s="507" customFormat="1" ht="14.25" x14ac:dyDescent="0.25">
      <c r="A228" s="519"/>
      <c r="B228" s="524"/>
      <c r="C228" s="525"/>
      <c r="D228" s="527"/>
      <c r="E228" s="528"/>
      <c r="F228" s="529"/>
      <c r="G228" s="415"/>
      <c r="H228" s="319"/>
    </row>
    <row r="229" spans="1:8" s="395" customFormat="1" ht="14.25" customHeight="1" x14ac:dyDescent="0.25">
      <c r="A229" s="519"/>
      <c r="B229" s="524"/>
      <c r="C229" s="525"/>
      <c r="D229" s="527"/>
      <c r="E229" s="528"/>
      <c r="F229" s="529"/>
      <c r="G229" s="557"/>
      <c r="H229" s="319">
        <f>SUM(G208:G229)</f>
        <v>0</v>
      </c>
    </row>
    <row r="230" spans="1:8" s="395" customFormat="1" ht="14.25" customHeight="1" x14ac:dyDescent="0.2">
      <c r="A230" s="519" t="s">
        <v>10</v>
      </c>
      <c r="B230" s="220" t="s">
        <v>1233</v>
      </c>
      <c r="C230" s="220"/>
      <c r="D230" s="520"/>
      <c r="E230" s="521"/>
      <c r="F230" s="217"/>
      <c r="G230" s="217"/>
      <c r="H230" s="319"/>
    </row>
    <row r="231" spans="1:8" s="395" customFormat="1" ht="14.25" customHeight="1" x14ac:dyDescent="0.25">
      <c r="A231" s="519"/>
      <c r="B231" s="524" t="s">
        <v>10</v>
      </c>
      <c r="C231" s="525" t="s">
        <v>1234</v>
      </c>
      <c r="D231" s="527">
        <v>433</v>
      </c>
      <c r="E231" s="528" t="s">
        <v>967</v>
      </c>
      <c r="F231" s="529"/>
      <c r="G231" s="417">
        <f t="shared" ref="G231:G232" si="19">IF(E231="item",ROUND(F231,0),ROUND(D231*F231,0))</f>
        <v>0</v>
      </c>
      <c r="H231" s="319"/>
    </row>
    <row r="232" spans="1:8" s="395" customFormat="1" ht="14.25" customHeight="1" x14ac:dyDescent="0.25">
      <c r="A232" s="519"/>
      <c r="B232" s="524" t="s">
        <v>10</v>
      </c>
      <c r="C232" s="525" t="s">
        <v>1325</v>
      </c>
      <c r="D232" s="527">
        <v>433</v>
      </c>
      <c r="E232" s="528" t="s">
        <v>967</v>
      </c>
      <c r="F232" s="529"/>
      <c r="G232" s="417">
        <f t="shared" si="19"/>
        <v>0</v>
      </c>
      <c r="H232" s="319"/>
    </row>
    <row r="233" spans="1:8" s="507" customFormat="1" ht="14.25" customHeight="1" x14ac:dyDescent="0.25">
      <c r="A233" s="519"/>
      <c r="B233" s="524"/>
      <c r="C233" s="525"/>
      <c r="D233" s="527"/>
      <c r="E233" s="528"/>
      <c r="F233" s="529"/>
      <c r="G233" s="415"/>
      <c r="H233" s="319"/>
    </row>
    <row r="234" spans="1:8" s="395" customFormat="1" ht="14.25" customHeight="1" x14ac:dyDescent="0.25">
      <c r="A234" s="519"/>
      <c r="B234" s="524"/>
      <c r="C234" s="525"/>
      <c r="D234" s="527"/>
      <c r="E234" s="528"/>
      <c r="F234" s="529"/>
      <c r="G234" s="557"/>
      <c r="H234" s="319">
        <f>SUM(G231:G234)</f>
        <v>0</v>
      </c>
    </row>
    <row r="235" spans="1:8" s="395" customFormat="1" ht="14.25" customHeight="1" x14ac:dyDescent="0.2">
      <c r="A235" s="519" t="s">
        <v>10</v>
      </c>
      <c r="B235" s="220" t="s">
        <v>1235</v>
      </c>
      <c r="C235" s="220"/>
      <c r="D235" s="520"/>
      <c r="E235" s="521"/>
      <c r="F235" s="217"/>
      <c r="G235" s="217"/>
      <c r="H235" s="319"/>
    </row>
    <row r="236" spans="1:8" s="395" customFormat="1" ht="14.25" customHeight="1" x14ac:dyDescent="0.25">
      <c r="A236" s="519"/>
      <c r="B236" s="524" t="s">
        <v>10</v>
      </c>
      <c r="C236" s="525" t="s">
        <v>1326</v>
      </c>
      <c r="D236" s="527">
        <v>1</v>
      </c>
      <c r="E236" s="528" t="s">
        <v>963</v>
      </c>
      <c r="F236" s="529"/>
      <c r="G236" s="417">
        <f t="shared" ref="G236" si="20">IF(E236="item",ROUND(F236,0),ROUND(D236*F236,0))</f>
        <v>0</v>
      </c>
      <c r="H236" s="319"/>
    </row>
    <row r="237" spans="1:8" s="507" customFormat="1" ht="14.25" customHeight="1" x14ac:dyDescent="0.25">
      <c r="A237" s="519"/>
      <c r="B237" s="524"/>
      <c r="C237" s="525"/>
      <c r="D237" s="527"/>
      <c r="E237" s="528"/>
      <c r="F237" s="529"/>
      <c r="G237" s="415"/>
      <c r="H237" s="319"/>
    </row>
    <row r="238" spans="1:8" s="395" customFormat="1" ht="14.25" customHeight="1" x14ac:dyDescent="0.25">
      <c r="A238" s="519"/>
      <c r="B238" s="524"/>
      <c r="C238" s="525"/>
      <c r="D238" s="527"/>
      <c r="E238" s="528"/>
      <c r="F238" s="529"/>
      <c r="G238" s="557"/>
      <c r="H238" s="319">
        <f>SUM(G236:G238)</f>
        <v>0</v>
      </c>
    </row>
    <row r="239" spans="1:8" s="395" customFormat="1" ht="14.25" customHeight="1" x14ac:dyDescent="0.2">
      <c r="A239" s="519"/>
      <c r="B239" s="220"/>
      <c r="C239" s="220"/>
      <c r="D239" s="520"/>
      <c r="E239" s="521"/>
      <c r="F239" s="217"/>
      <c r="G239" s="217"/>
      <c r="H239" s="319"/>
    </row>
    <row r="240" spans="1:8" s="395" customFormat="1" ht="14.25" customHeight="1" x14ac:dyDescent="0.2">
      <c r="A240" s="551"/>
      <c r="B240" s="551"/>
      <c r="C240" s="551" t="s">
        <v>960</v>
      </c>
      <c r="D240" s="551"/>
      <c r="E240" s="551"/>
      <c r="F240" s="551"/>
      <c r="G240" s="552" t="s">
        <v>65</v>
      </c>
      <c r="H240" s="551">
        <f>SUM(H207:H239)</f>
        <v>0</v>
      </c>
    </row>
    <row r="241" spans="1:8" s="395" customFormat="1" ht="14.25" customHeight="1" x14ac:dyDescent="0.2">
      <c r="A241" s="519"/>
      <c r="B241" s="220"/>
      <c r="C241" s="220"/>
      <c r="D241" s="520"/>
      <c r="E241" s="521"/>
      <c r="F241" s="217"/>
      <c r="G241" s="217"/>
      <c r="H241" s="319"/>
    </row>
    <row r="242" spans="1:8" s="395" customFormat="1" ht="14.25" customHeight="1" x14ac:dyDescent="0.2">
      <c r="A242" s="558">
        <v>5</v>
      </c>
      <c r="B242" s="220" t="s">
        <v>982</v>
      </c>
      <c r="C242" s="220"/>
      <c r="D242" s="520"/>
      <c r="E242" s="521"/>
      <c r="F242" s="217"/>
      <c r="G242" s="217"/>
      <c r="H242" s="319"/>
    </row>
    <row r="243" spans="1:8" s="395" customFormat="1" ht="14.25" customHeight="1" x14ac:dyDescent="0.2">
      <c r="A243" s="519">
        <v>5.0999999999999996</v>
      </c>
      <c r="B243" s="220" t="s">
        <v>983</v>
      </c>
      <c r="C243" s="220"/>
      <c r="D243" s="520"/>
      <c r="E243" s="521"/>
      <c r="F243" s="217"/>
      <c r="G243" s="217"/>
      <c r="H243" s="319"/>
    </row>
    <row r="244" spans="1:8" s="395" customFormat="1" ht="14.25" customHeight="1" x14ac:dyDescent="0.25">
      <c r="A244" s="519" t="s">
        <v>10</v>
      </c>
      <c r="B244" s="220" t="s">
        <v>984</v>
      </c>
      <c r="C244" s="220"/>
      <c r="D244" s="520"/>
      <c r="E244" s="521"/>
      <c r="F244" s="217"/>
      <c r="G244" s="529"/>
      <c r="H244" s="319"/>
    </row>
    <row r="245" spans="1:8" s="395" customFormat="1" ht="14.25" customHeight="1" x14ac:dyDescent="0.25">
      <c r="A245" s="519"/>
      <c r="B245" s="524" t="s">
        <v>10</v>
      </c>
      <c r="C245" s="525" t="s">
        <v>1236</v>
      </c>
      <c r="D245" s="520">
        <v>1</v>
      </c>
      <c r="E245" s="521" t="s">
        <v>962</v>
      </c>
      <c r="F245" s="217"/>
      <c r="G245" s="417">
        <f t="shared" ref="G245:G248" si="21">IF(E245="item",ROUND(F245,0),ROUND(D245*F245,0))</f>
        <v>0</v>
      </c>
      <c r="H245" s="319"/>
    </row>
    <row r="246" spans="1:8" s="395" customFormat="1" ht="14.25" customHeight="1" x14ac:dyDescent="0.25">
      <c r="A246" s="519"/>
      <c r="B246" s="524" t="s">
        <v>10</v>
      </c>
      <c r="C246" s="525" t="s">
        <v>1237</v>
      </c>
      <c r="D246" s="520">
        <v>1</v>
      </c>
      <c r="E246" s="521" t="s">
        <v>962</v>
      </c>
      <c r="F246" s="217"/>
      <c r="G246" s="417">
        <f t="shared" si="21"/>
        <v>0</v>
      </c>
      <c r="H246" s="319"/>
    </row>
    <row r="247" spans="1:8" s="395" customFormat="1" ht="14.25" customHeight="1" x14ac:dyDescent="0.25">
      <c r="A247" s="519"/>
      <c r="B247" s="524" t="s">
        <v>10</v>
      </c>
      <c r="C247" s="525" t="s">
        <v>1238</v>
      </c>
      <c r="D247" s="520">
        <v>9</v>
      </c>
      <c r="E247" s="521" t="s">
        <v>962</v>
      </c>
      <c r="F247" s="217"/>
      <c r="G247" s="417">
        <f t="shared" si="21"/>
        <v>0</v>
      </c>
      <c r="H247" s="319"/>
    </row>
    <row r="248" spans="1:8" s="395" customFormat="1" ht="14.25" customHeight="1" x14ac:dyDescent="0.25">
      <c r="A248" s="519"/>
      <c r="B248" s="524" t="s">
        <v>10</v>
      </c>
      <c r="C248" s="525" t="s">
        <v>1239</v>
      </c>
      <c r="D248" s="520">
        <v>9</v>
      </c>
      <c r="E248" s="521" t="s">
        <v>962</v>
      </c>
      <c r="F248" s="217"/>
      <c r="G248" s="417">
        <f t="shared" si="21"/>
        <v>0</v>
      </c>
      <c r="H248" s="319"/>
    </row>
    <row r="249" spans="1:8" s="395" customFormat="1" ht="14.25" customHeight="1" x14ac:dyDescent="0.25">
      <c r="A249" s="519"/>
      <c r="B249" s="524" t="s">
        <v>10</v>
      </c>
      <c r="C249" s="525" t="s">
        <v>1240</v>
      </c>
      <c r="D249" s="520"/>
      <c r="E249" s="521"/>
      <c r="F249" s="217"/>
      <c r="G249" s="522" t="s">
        <v>1241</v>
      </c>
      <c r="H249" s="319"/>
    </row>
    <row r="250" spans="1:8" s="395" customFormat="1" ht="14.25" customHeight="1" x14ac:dyDescent="0.25">
      <c r="A250" s="519"/>
      <c r="B250" s="524" t="s">
        <v>10</v>
      </c>
      <c r="C250" s="525" t="s">
        <v>1242</v>
      </c>
      <c r="D250" s="520">
        <v>9</v>
      </c>
      <c r="E250" s="521" t="s">
        <v>962</v>
      </c>
      <c r="F250" s="217"/>
      <c r="G250" s="417">
        <f t="shared" ref="G250:G258" si="22">IF(E250="item",ROUND(F250,0),ROUND(D250*F250,0))</f>
        <v>0</v>
      </c>
      <c r="H250" s="319"/>
    </row>
    <row r="251" spans="1:8" s="395" customFormat="1" ht="28.5" x14ac:dyDescent="0.25">
      <c r="A251" s="519"/>
      <c r="B251" s="524" t="s">
        <v>10</v>
      </c>
      <c r="C251" s="525" t="s">
        <v>1243</v>
      </c>
      <c r="D251" s="527">
        <v>1</v>
      </c>
      <c r="E251" s="528" t="s">
        <v>962</v>
      </c>
      <c r="F251" s="529"/>
      <c r="G251" s="417">
        <f t="shared" si="22"/>
        <v>0</v>
      </c>
      <c r="H251" s="319"/>
    </row>
    <row r="252" spans="1:8" s="395" customFormat="1" ht="14.25" customHeight="1" x14ac:dyDescent="0.25">
      <c r="A252" s="519"/>
      <c r="B252" s="524" t="s">
        <v>10</v>
      </c>
      <c r="C252" s="525" t="s">
        <v>1244</v>
      </c>
      <c r="D252" s="520">
        <v>9</v>
      </c>
      <c r="E252" s="521" t="s">
        <v>962</v>
      </c>
      <c r="F252" s="217"/>
      <c r="G252" s="417">
        <f t="shared" si="22"/>
        <v>0</v>
      </c>
      <c r="H252" s="319"/>
    </row>
    <row r="253" spans="1:8" s="395" customFormat="1" ht="28.5" x14ac:dyDescent="0.25">
      <c r="A253" s="519"/>
      <c r="B253" s="524" t="s">
        <v>10</v>
      </c>
      <c r="C253" s="525" t="s">
        <v>1245</v>
      </c>
      <c r="D253" s="527">
        <v>1</v>
      </c>
      <c r="E253" s="528" t="s">
        <v>962</v>
      </c>
      <c r="F253" s="529"/>
      <c r="G253" s="417">
        <f t="shared" si="22"/>
        <v>0</v>
      </c>
      <c r="H253" s="319"/>
    </row>
    <row r="254" spans="1:8" s="395" customFormat="1" ht="14.25" customHeight="1" x14ac:dyDescent="0.25">
      <c r="A254" s="519"/>
      <c r="B254" s="524" t="s">
        <v>10</v>
      </c>
      <c r="C254" s="525" t="s">
        <v>1246</v>
      </c>
      <c r="D254" s="520">
        <v>1</v>
      </c>
      <c r="E254" s="521" t="s">
        <v>962</v>
      </c>
      <c r="F254" s="217"/>
      <c r="G254" s="417">
        <f t="shared" si="22"/>
        <v>0</v>
      </c>
      <c r="H254" s="319"/>
    </row>
    <row r="255" spans="1:8" s="395" customFormat="1" ht="42.75" x14ac:dyDescent="0.25">
      <c r="A255" s="519"/>
      <c r="B255" s="524" t="s">
        <v>10</v>
      </c>
      <c r="C255" s="525" t="s">
        <v>1247</v>
      </c>
      <c r="D255" s="527">
        <v>1</v>
      </c>
      <c r="E255" s="528" t="s">
        <v>963</v>
      </c>
      <c r="F255" s="529"/>
      <c r="G255" s="417">
        <f t="shared" si="22"/>
        <v>0</v>
      </c>
      <c r="H255" s="319"/>
    </row>
    <row r="256" spans="1:8" s="395" customFormat="1" ht="33" customHeight="1" x14ac:dyDescent="0.25">
      <c r="A256" s="519"/>
      <c r="B256" s="524" t="s">
        <v>10</v>
      </c>
      <c r="C256" s="525" t="s">
        <v>1248</v>
      </c>
      <c r="D256" s="527">
        <v>1</v>
      </c>
      <c r="E256" s="528" t="s">
        <v>963</v>
      </c>
      <c r="F256" s="529"/>
      <c r="G256" s="417">
        <f t="shared" si="22"/>
        <v>0</v>
      </c>
      <c r="H256" s="319"/>
    </row>
    <row r="257" spans="1:8" s="395" customFormat="1" ht="14.25" customHeight="1" x14ac:dyDescent="0.25">
      <c r="A257" s="519"/>
      <c r="B257" s="524" t="s">
        <v>10</v>
      </c>
      <c r="C257" s="525" t="s">
        <v>1249</v>
      </c>
      <c r="D257" s="520"/>
      <c r="E257" s="521" t="s">
        <v>726</v>
      </c>
      <c r="F257" s="559"/>
      <c r="G257" s="417">
        <f t="shared" si="22"/>
        <v>0</v>
      </c>
      <c r="H257" s="319"/>
    </row>
    <row r="258" spans="1:8" s="395" customFormat="1" ht="14.25" customHeight="1" x14ac:dyDescent="0.25">
      <c r="A258" s="519"/>
      <c r="B258" s="524" t="s">
        <v>10</v>
      </c>
      <c r="C258" s="525" t="s">
        <v>1250</v>
      </c>
      <c r="D258" s="520"/>
      <c r="E258" s="521" t="s">
        <v>726</v>
      </c>
      <c r="F258" s="559"/>
      <c r="G258" s="417">
        <f t="shared" si="22"/>
        <v>0</v>
      </c>
      <c r="H258" s="319"/>
    </row>
    <row r="259" spans="1:8" s="507" customFormat="1" ht="14.25" customHeight="1" x14ac:dyDescent="0.25">
      <c r="A259" s="519"/>
      <c r="B259" s="524"/>
      <c r="C259" s="525"/>
      <c r="D259" s="520"/>
      <c r="E259" s="521"/>
      <c r="F259" s="559"/>
      <c r="G259" s="415"/>
      <c r="H259" s="319"/>
    </row>
    <row r="260" spans="1:8" s="395" customFormat="1" ht="14.25" customHeight="1" x14ac:dyDescent="0.25">
      <c r="A260" s="519"/>
      <c r="B260" s="220"/>
      <c r="C260" s="220"/>
      <c r="D260" s="520"/>
      <c r="E260" s="521"/>
      <c r="F260" s="217"/>
      <c r="G260" s="557"/>
      <c r="H260" s="319">
        <f>SUM(G243:G260)</f>
        <v>0</v>
      </c>
    </row>
    <row r="261" spans="1:8" s="395" customFormat="1" ht="14.25" customHeight="1" x14ac:dyDescent="0.25">
      <c r="A261" s="519" t="s">
        <v>10</v>
      </c>
      <c r="B261" s="220" t="s">
        <v>1251</v>
      </c>
      <c r="C261" s="220"/>
      <c r="D261" s="520"/>
      <c r="E261" s="521"/>
      <c r="F261" s="217"/>
      <c r="G261" s="529"/>
      <c r="H261" s="319"/>
    </row>
    <row r="262" spans="1:8" s="395" customFormat="1" ht="42.75" x14ac:dyDescent="0.25">
      <c r="A262" s="519"/>
      <c r="B262" s="524" t="s">
        <v>10</v>
      </c>
      <c r="C262" s="525" t="s">
        <v>1252</v>
      </c>
      <c r="D262" s="527">
        <v>9</v>
      </c>
      <c r="E262" s="528" t="s">
        <v>962</v>
      </c>
      <c r="F262" s="529"/>
      <c r="G262" s="417">
        <f t="shared" ref="G262:G265" si="23">IF(E262="item",ROUND(F262,0),ROUND(D262*F262,0))</f>
        <v>0</v>
      </c>
      <c r="H262" s="319"/>
    </row>
    <row r="263" spans="1:8" s="395" customFormat="1" ht="28.5" x14ac:dyDescent="0.25">
      <c r="A263" s="519"/>
      <c r="B263" s="524" t="s">
        <v>10</v>
      </c>
      <c r="C263" s="525" t="s">
        <v>1253</v>
      </c>
      <c r="D263" s="527">
        <v>6</v>
      </c>
      <c r="E263" s="528" t="s">
        <v>962</v>
      </c>
      <c r="F263" s="529"/>
      <c r="G263" s="417">
        <f t="shared" si="23"/>
        <v>0</v>
      </c>
      <c r="H263" s="319"/>
    </row>
    <row r="264" spans="1:8" s="395" customFormat="1" ht="28.5" x14ac:dyDescent="0.25">
      <c r="A264" s="519"/>
      <c r="B264" s="524" t="s">
        <v>10</v>
      </c>
      <c r="C264" s="525" t="s">
        <v>1254</v>
      </c>
      <c r="D264" s="520">
        <v>9</v>
      </c>
      <c r="E264" s="521" t="s">
        <v>962</v>
      </c>
      <c r="F264" s="217"/>
      <c r="G264" s="417">
        <f t="shared" si="23"/>
        <v>0</v>
      </c>
      <c r="H264" s="319"/>
    </row>
    <row r="265" spans="1:8" s="395" customFormat="1" ht="28.5" x14ac:dyDescent="0.25">
      <c r="A265" s="519"/>
      <c r="B265" s="524" t="s">
        <v>10</v>
      </c>
      <c r="C265" s="525" t="s">
        <v>1255</v>
      </c>
      <c r="D265" s="527">
        <v>9</v>
      </c>
      <c r="E265" s="528" t="s">
        <v>962</v>
      </c>
      <c r="F265" s="529"/>
      <c r="G265" s="417">
        <f t="shared" si="23"/>
        <v>0</v>
      </c>
      <c r="H265" s="319"/>
    </row>
    <row r="266" spans="1:8" s="507" customFormat="1" ht="14.25" x14ac:dyDescent="0.25">
      <c r="A266" s="519"/>
      <c r="B266" s="524"/>
      <c r="C266" s="525"/>
      <c r="D266" s="527"/>
      <c r="E266" s="528"/>
      <c r="F266" s="529"/>
      <c r="G266" s="415"/>
      <c r="H266" s="319"/>
    </row>
    <row r="267" spans="1:8" s="395" customFormat="1" ht="14.25" x14ac:dyDescent="0.25">
      <c r="A267" s="519"/>
      <c r="B267" s="524"/>
      <c r="C267" s="525"/>
      <c r="D267" s="520"/>
      <c r="E267" s="521"/>
      <c r="F267" s="217"/>
      <c r="G267" s="557"/>
      <c r="H267" s="319">
        <f>SUM(G262:G267)</f>
        <v>0</v>
      </c>
    </row>
    <row r="268" spans="1:8" s="395" customFormat="1" ht="14.25" customHeight="1" x14ac:dyDescent="0.2">
      <c r="A268" s="519">
        <v>5.2</v>
      </c>
      <c r="B268" s="220" t="s">
        <v>789</v>
      </c>
      <c r="C268" s="520"/>
      <c r="D268" s="520"/>
      <c r="E268" s="521"/>
      <c r="F268" s="217"/>
      <c r="G268" s="217"/>
      <c r="H268" s="319"/>
    </row>
    <row r="269" spans="1:8" s="395" customFormat="1" ht="14.25" customHeight="1" x14ac:dyDescent="0.25">
      <c r="A269" s="519" t="s">
        <v>10</v>
      </c>
      <c r="B269" s="220" t="s">
        <v>985</v>
      </c>
      <c r="C269" s="220"/>
      <c r="D269" s="520"/>
      <c r="E269" s="521"/>
      <c r="F269" s="217"/>
      <c r="G269" s="529" t="s">
        <v>1256</v>
      </c>
      <c r="H269" s="319"/>
    </row>
    <row r="270" spans="1:8" s="395" customFormat="1" ht="14.25" customHeight="1" x14ac:dyDescent="0.2">
      <c r="A270" s="519"/>
      <c r="B270" s="220"/>
      <c r="C270" s="220"/>
      <c r="D270" s="520"/>
      <c r="E270" s="521"/>
      <c r="F270" s="217"/>
      <c r="G270" s="217"/>
      <c r="H270" s="319"/>
    </row>
    <row r="271" spans="1:8" s="507" customFormat="1" ht="14.25" customHeight="1" x14ac:dyDescent="0.2">
      <c r="A271" s="519"/>
      <c r="B271" s="220"/>
      <c r="C271" s="220"/>
      <c r="D271" s="520"/>
      <c r="E271" s="521"/>
      <c r="F271" s="217"/>
      <c r="G271" s="217"/>
      <c r="H271" s="319"/>
    </row>
    <row r="272" spans="1:8" s="507" customFormat="1" ht="14.25" customHeight="1" x14ac:dyDescent="0.2">
      <c r="A272" s="519"/>
      <c r="B272" s="220"/>
      <c r="C272" s="220"/>
      <c r="D272" s="520"/>
      <c r="E272" s="521"/>
      <c r="F272" s="217"/>
      <c r="G272" s="217"/>
      <c r="H272" s="319"/>
    </row>
    <row r="273" spans="1:8" s="507" customFormat="1" ht="14.25" customHeight="1" x14ac:dyDescent="0.2">
      <c r="A273" s="560"/>
      <c r="B273" s="561"/>
      <c r="C273" s="561"/>
      <c r="D273" s="562"/>
      <c r="E273" s="563"/>
      <c r="F273" s="564"/>
      <c r="G273" s="564"/>
      <c r="H273" s="565"/>
    </row>
    <row r="274" spans="1:8" s="507" customFormat="1" ht="14.25" customHeight="1" x14ac:dyDescent="0.2">
      <c r="A274" s="519"/>
      <c r="B274" s="220"/>
      <c r="C274" s="220"/>
      <c r="D274" s="520"/>
      <c r="E274" s="521"/>
      <c r="F274" s="217"/>
      <c r="G274" s="217"/>
      <c r="H274" s="319"/>
    </row>
    <row r="275" spans="1:8" s="395" customFormat="1" ht="14.25" x14ac:dyDescent="0.2">
      <c r="A275" s="519">
        <v>5.3</v>
      </c>
      <c r="B275" s="220" t="s">
        <v>986</v>
      </c>
      <c r="C275" s="220"/>
      <c r="D275" s="520"/>
      <c r="E275" s="521"/>
      <c r="F275" s="217"/>
      <c r="G275" s="217"/>
      <c r="H275" s="319"/>
    </row>
    <row r="276" spans="1:8" s="395" customFormat="1" ht="28.5" x14ac:dyDescent="0.25">
      <c r="A276" s="519"/>
      <c r="B276" s="524" t="s">
        <v>10</v>
      </c>
      <c r="C276" s="540" t="s">
        <v>1257</v>
      </c>
      <c r="D276" s="527">
        <v>35</v>
      </c>
      <c r="E276" s="528" t="s">
        <v>962</v>
      </c>
      <c r="F276" s="529"/>
      <c r="G276" s="417">
        <f t="shared" ref="G276:G278" si="24">IF(E276="item",ROUND(F276,0),ROUND(D276*F276,0))</f>
        <v>0</v>
      </c>
      <c r="H276" s="319"/>
    </row>
    <row r="277" spans="1:8" s="395" customFormat="1" ht="14.25" customHeight="1" x14ac:dyDescent="0.25">
      <c r="A277" s="519"/>
      <c r="B277" s="524" t="s">
        <v>10</v>
      </c>
      <c r="C277" s="525" t="s">
        <v>1249</v>
      </c>
      <c r="D277" s="520"/>
      <c r="E277" s="521" t="s">
        <v>726</v>
      </c>
      <c r="F277" s="559"/>
      <c r="G277" s="417">
        <f t="shared" si="24"/>
        <v>0</v>
      </c>
      <c r="H277" s="319"/>
    </row>
    <row r="278" spans="1:8" s="395" customFormat="1" ht="14.25" customHeight="1" x14ac:dyDescent="0.25">
      <c r="A278" s="519"/>
      <c r="B278" s="524" t="s">
        <v>10</v>
      </c>
      <c r="C278" s="525" t="s">
        <v>1250</v>
      </c>
      <c r="D278" s="520"/>
      <c r="E278" s="521" t="s">
        <v>726</v>
      </c>
      <c r="F278" s="559"/>
      <c r="G278" s="417">
        <f t="shared" si="24"/>
        <v>0</v>
      </c>
      <c r="H278" s="319"/>
    </row>
    <row r="279" spans="1:8" s="395" customFormat="1" ht="14.25" customHeight="1" x14ac:dyDescent="0.2">
      <c r="A279" s="519"/>
      <c r="B279" s="220"/>
      <c r="C279" s="220"/>
      <c r="D279" s="520"/>
      <c r="E279" s="521"/>
      <c r="F279" s="217"/>
      <c r="G279" s="531"/>
      <c r="H279" s="319">
        <f>SUM(G276:G279)</f>
        <v>0</v>
      </c>
    </row>
    <row r="280" spans="1:8" s="395" customFormat="1" ht="14.25" customHeight="1" x14ac:dyDescent="0.2">
      <c r="A280" s="519">
        <v>5.4</v>
      </c>
      <c r="B280" s="220" t="s">
        <v>987</v>
      </c>
      <c r="C280" s="220"/>
      <c r="D280" s="520"/>
      <c r="E280" s="521"/>
      <c r="F280" s="217"/>
      <c r="G280" s="217"/>
      <c r="H280" s="319"/>
    </row>
    <row r="281" spans="1:8" s="395" customFormat="1" ht="28.5" x14ac:dyDescent="0.25">
      <c r="A281" s="519"/>
      <c r="B281" s="524" t="s">
        <v>10</v>
      </c>
      <c r="C281" s="540" t="s">
        <v>1349</v>
      </c>
      <c r="D281" s="527">
        <v>433</v>
      </c>
      <c r="E281" s="528" t="s">
        <v>967</v>
      </c>
      <c r="F281" s="529"/>
      <c r="G281" s="417">
        <f t="shared" ref="G281:G283" si="25">IF(E281="item",ROUND(F281,0),ROUND(D281*F281,0))</f>
        <v>0</v>
      </c>
      <c r="H281" s="319"/>
    </row>
    <row r="282" spans="1:8" s="395" customFormat="1" ht="14.25" customHeight="1" x14ac:dyDescent="0.25">
      <c r="A282" s="519"/>
      <c r="B282" s="524" t="s">
        <v>10</v>
      </c>
      <c r="C282" s="525" t="s">
        <v>1249</v>
      </c>
      <c r="D282" s="520"/>
      <c r="E282" s="521" t="s">
        <v>726</v>
      </c>
      <c r="F282" s="559"/>
      <c r="G282" s="417">
        <f t="shared" si="25"/>
        <v>0</v>
      </c>
      <c r="H282" s="319"/>
    </row>
    <row r="283" spans="1:8" s="395" customFormat="1" ht="14.25" customHeight="1" x14ac:dyDescent="0.25">
      <c r="A283" s="519"/>
      <c r="B283" s="524" t="s">
        <v>10</v>
      </c>
      <c r="C283" s="525" t="s">
        <v>1250</v>
      </c>
      <c r="D283" s="520"/>
      <c r="E283" s="521" t="s">
        <v>726</v>
      </c>
      <c r="F283" s="559"/>
      <c r="G283" s="417">
        <f t="shared" si="25"/>
        <v>0</v>
      </c>
      <c r="H283" s="319"/>
    </row>
    <row r="284" spans="1:8" s="395" customFormat="1" ht="14.25" customHeight="1" x14ac:dyDescent="0.2">
      <c r="A284" s="519"/>
      <c r="B284" s="220"/>
      <c r="C284" s="220"/>
      <c r="D284" s="520"/>
      <c r="E284" s="521"/>
      <c r="F284" s="217"/>
      <c r="G284" s="538"/>
      <c r="H284" s="319">
        <f>SUM(G280:G284)</f>
        <v>0</v>
      </c>
    </row>
    <row r="285" spans="1:8" s="395" customFormat="1" ht="14.25" customHeight="1" x14ac:dyDescent="0.2">
      <c r="A285" s="519">
        <v>5.5</v>
      </c>
      <c r="B285" s="220" t="s">
        <v>988</v>
      </c>
      <c r="C285" s="220"/>
      <c r="D285" s="520"/>
      <c r="E285" s="521"/>
      <c r="F285" s="217"/>
      <c r="G285" s="520"/>
      <c r="H285" s="319"/>
    </row>
    <row r="286" spans="1:8" s="395" customFormat="1" ht="15.75" x14ac:dyDescent="0.25">
      <c r="A286" s="519"/>
      <c r="B286" s="524" t="s">
        <v>10</v>
      </c>
      <c r="C286" s="540" t="s">
        <v>988</v>
      </c>
      <c r="D286" s="527">
        <v>433</v>
      </c>
      <c r="E286" s="528" t="s">
        <v>967</v>
      </c>
      <c r="F286" s="529"/>
      <c r="G286" s="417">
        <f t="shared" ref="G286:G288" si="26">IF(E286="item",ROUND(F286,0),ROUND(D286*F286,0))</f>
        <v>0</v>
      </c>
      <c r="H286" s="319"/>
    </row>
    <row r="287" spans="1:8" s="395" customFormat="1" ht="14.25" customHeight="1" x14ac:dyDescent="0.25">
      <c r="A287" s="519"/>
      <c r="B287" s="524" t="s">
        <v>10</v>
      </c>
      <c r="C287" s="525" t="s">
        <v>1249</v>
      </c>
      <c r="D287" s="520"/>
      <c r="E287" s="521" t="s">
        <v>726</v>
      </c>
      <c r="F287" s="559"/>
      <c r="G287" s="417">
        <f t="shared" si="26"/>
        <v>0</v>
      </c>
      <c r="H287" s="319"/>
    </row>
    <row r="288" spans="1:8" s="395" customFormat="1" ht="14.25" customHeight="1" x14ac:dyDescent="0.25">
      <c r="A288" s="519"/>
      <c r="B288" s="524" t="s">
        <v>10</v>
      </c>
      <c r="C288" s="525" t="s">
        <v>1250</v>
      </c>
      <c r="D288" s="520"/>
      <c r="E288" s="521" t="s">
        <v>726</v>
      </c>
      <c r="F288" s="559"/>
      <c r="G288" s="417">
        <f t="shared" si="26"/>
        <v>0</v>
      </c>
      <c r="H288" s="319"/>
    </row>
    <row r="289" spans="1:8" s="395" customFormat="1" ht="14.25" customHeight="1" x14ac:dyDescent="0.2">
      <c r="A289" s="519"/>
      <c r="B289" s="220"/>
      <c r="C289" s="220"/>
      <c r="D289" s="520"/>
      <c r="E289" s="521"/>
      <c r="F289" s="217"/>
      <c r="G289" s="538"/>
      <c r="H289" s="319">
        <f>SUM(G285:G289)</f>
        <v>0</v>
      </c>
    </row>
    <row r="290" spans="1:8" s="395" customFormat="1" ht="14.25" customHeight="1" x14ac:dyDescent="0.2">
      <c r="A290" s="519">
        <v>5.6</v>
      </c>
      <c r="B290" s="220" t="s">
        <v>989</v>
      </c>
      <c r="C290" s="220"/>
      <c r="D290" s="520"/>
      <c r="E290" s="521"/>
      <c r="F290" s="217"/>
      <c r="G290" s="520"/>
      <c r="H290" s="319"/>
    </row>
    <row r="291" spans="1:8" s="395" customFormat="1" ht="15.75" x14ac:dyDescent="0.25">
      <c r="A291" s="519"/>
      <c r="B291" s="524" t="s">
        <v>10</v>
      </c>
      <c r="C291" s="540" t="s">
        <v>1258</v>
      </c>
      <c r="D291" s="527">
        <v>433</v>
      </c>
      <c r="E291" s="528" t="s">
        <v>967</v>
      </c>
      <c r="F291" s="529"/>
      <c r="G291" s="417">
        <f t="shared" ref="G291:G293" si="27">IF(E291="item",ROUND(F291,0),ROUND(D291*F291,0))</f>
        <v>0</v>
      </c>
      <c r="H291" s="319"/>
    </row>
    <row r="292" spans="1:8" s="395" customFormat="1" ht="14.25" customHeight="1" x14ac:dyDescent="0.25">
      <c r="A292" s="519"/>
      <c r="B292" s="524" t="s">
        <v>10</v>
      </c>
      <c r="C292" s="525" t="s">
        <v>1249</v>
      </c>
      <c r="D292" s="520"/>
      <c r="E292" s="521" t="s">
        <v>726</v>
      </c>
      <c r="F292" s="559"/>
      <c r="G292" s="417">
        <f t="shared" si="27"/>
        <v>0</v>
      </c>
      <c r="H292" s="319"/>
    </row>
    <row r="293" spans="1:8" s="395" customFormat="1" ht="14.25" customHeight="1" x14ac:dyDescent="0.25">
      <c r="A293" s="519"/>
      <c r="B293" s="524" t="s">
        <v>10</v>
      </c>
      <c r="C293" s="525" t="s">
        <v>1250</v>
      </c>
      <c r="D293" s="520"/>
      <c r="E293" s="521" t="s">
        <v>726</v>
      </c>
      <c r="F293" s="559"/>
      <c r="G293" s="417">
        <f t="shared" si="27"/>
        <v>0</v>
      </c>
      <c r="H293" s="319"/>
    </row>
    <row r="294" spans="1:8" s="395" customFormat="1" ht="14.25" customHeight="1" x14ac:dyDescent="0.2">
      <c r="A294" s="519"/>
      <c r="B294" s="220"/>
      <c r="C294" s="220"/>
      <c r="D294" s="520"/>
      <c r="E294" s="521"/>
      <c r="F294" s="217"/>
      <c r="G294" s="538"/>
      <c r="H294" s="319">
        <f>SUM(G290:G294)</f>
        <v>0</v>
      </c>
    </row>
    <row r="295" spans="1:8" s="395" customFormat="1" ht="14.25" customHeight="1" x14ac:dyDescent="0.2">
      <c r="A295" s="519">
        <v>5.7</v>
      </c>
      <c r="B295" s="220" t="s">
        <v>990</v>
      </c>
      <c r="C295" s="220"/>
      <c r="D295" s="520"/>
      <c r="E295" s="521"/>
      <c r="F295" s="217"/>
      <c r="G295" s="520"/>
      <c r="H295" s="319"/>
    </row>
    <row r="296" spans="1:8" s="395" customFormat="1" ht="15.75" x14ac:dyDescent="0.25">
      <c r="A296" s="519"/>
      <c r="B296" s="524" t="s">
        <v>10</v>
      </c>
      <c r="C296" s="540" t="s">
        <v>1259</v>
      </c>
      <c r="D296" s="527">
        <v>433</v>
      </c>
      <c r="E296" s="528" t="s">
        <v>967</v>
      </c>
      <c r="F296" s="529"/>
      <c r="G296" s="417">
        <f t="shared" ref="G296:G298" si="28">IF(E296="item",ROUND(F296,0),ROUND(D296*F296,0))</f>
        <v>0</v>
      </c>
      <c r="H296" s="319"/>
    </row>
    <row r="297" spans="1:8" s="395" customFormat="1" ht="14.25" x14ac:dyDescent="0.25">
      <c r="A297" s="519"/>
      <c r="B297" s="524" t="s">
        <v>10</v>
      </c>
      <c r="C297" s="525" t="s">
        <v>1249</v>
      </c>
      <c r="D297" s="520"/>
      <c r="E297" s="521" t="s">
        <v>726</v>
      </c>
      <c r="F297" s="559"/>
      <c r="G297" s="417">
        <f t="shared" si="28"/>
        <v>0</v>
      </c>
      <c r="H297" s="319"/>
    </row>
    <row r="298" spans="1:8" s="395" customFormat="1" ht="14.25" x14ac:dyDescent="0.25">
      <c r="A298" s="519"/>
      <c r="B298" s="524" t="s">
        <v>10</v>
      </c>
      <c r="C298" s="525" t="s">
        <v>1250</v>
      </c>
      <c r="D298" s="520"/>
      <c r="E298" s="521" t="s">
        <v>726</v>
      </c>
      <c r="F298" s="559"/>
      <c r="G298" s="417">
        <f t="shared" si="28"/>
        <v>0</v>
      </c>
      <c r="H298" s="319"/>
    </row>
    <row r="299" spans="1:8" s="395" customFormat="1" ht="14.25" x14ac:dyDescent="0.2">
      <c r="A299" s="519"/>
      <c r="B299" s="220"/>
      <c r="C299" s="220"/>
      <c r="D299" s="520"/>
      <c r="E299" s="521"/>
      <c r="F299" s="217"/>
      <c r="G299" s="538"/>
      <c r="H299" s="319">
        <f>SUM(G295:G299)</f>
        <v>0</v>
      </c>
    </row>
    <row r="300" spans="1:8" s="395" customFormat="1" ht="14.25" x14ac:dyDescent="0.2">
      <c r="A300" s="519">
        <v>5.8</v>
      </c>
      <c r="B300" s="220" t="s">
        <v>991</v>
      </c>
      <c r="C300" s="220"/>
      <c r="D300" s="520"/>
      <c r="E300" s="521"/>
      <c r="F300" s="217"/>
      <c r="G300" s="566"/>
      <c r="H300" s="319"/>
    </row>
    <row r="301" spans="1:8" s="395" customFormat="1" ht="14.25" x14ac:dyDescent="0.25">
      <c r="A301" s="539" t="s">
        <v>10</v>
      </c>
      <c r="B301" s="220" t="s">
        <v>1260</v>
      </c>
      <c r="C301" s="220"/>
      <c r="D301" s="520"/>
      <c r="E301" s="521"/>
      <c r="F301" s="217"/>
      <c r="G301" s="529"/>
      <c r="H301" s="319"/>
    </row>
    <row r="302" spans="1:8" s="395" customFormat="1" ht="15.75" x14ac:dyDescent="0.25">
      <c r="A302" s="539"/>
      <c r="B302" s="524" t="s">
        <v>10</v>
      </c>
      <c r="C302" s="540" t="s">
        <v>1261</v>
      </c>
      <c r="D302" s="527">
        <v>433</v>
      </c>
      <c r="E302" s="528" t="s">
        <v>967</v>
      </c>
      <c r="F302" s="529"/>
      <c r="G302" s="417">
        <f t="shared" ref="G302:G304" si="29">IF(E302="item",ROUND(F302,0),ROUND(D302*F302,0))</f>
        <v>0</v>
      </c>
      <c r="H302" s="319"/>
    </row>
    <row r="303" spans="1:8" s="395" customFormat="1" ht="14.25" customHeight="1" x14ac:dyDescent="0.25">
      <c r="A303" s="539"/>
      <c r="B303" s="524" t="s">
        <v>10</v>
      </c>
      <c r="C303" s="525" t="s">
        <v>1249</v>
      </c>
      <c r="D303" s="520"/>
      <c r="E303" s="521" t="s">
        <v>726</v>
      </c>
      <c r="F303" s="559"/>
      <c r="G303" s="417">
        <f t="shared" si="29"/>
        <v>0</v>
      </c>
      <c r="H303" s="319"/>
    </row>
    <row r="304" spans="1:8" s="395" customFormat="1" ht="14.25" customHeight="1" x14ac:dyDescent="0.25">
      <c r="A304" s="539"/>
      <c r="B304" s="524" t="s">
        <v>10</v>
      </c>
      <c r="C304" s="525" t="s">
        <v>1250</v>
      </c>
      <c r="D304" s="520"/>
      <c r="E304" s="521" t="s">
        <v>726</v>
      </c>
      <c r="F304" s="559"/>
      <c r="G304" s="417">
        <f t="shared" si="29"/>
        <v>0</v>
      </c>
      <c r="H304" s="319"/>
    </row>
    <row r="305" spans="1:9" s="395" customFormat="1" ht="14.25" customHeight="1" x14ac:dyDescent="0.2">
      <c r="A305" s="539"/>
      <c r="B305" s="220"/>
      <c r="C305" s="220"/>
      <c r="D305" s="520"/>
      <c r="E305" s="521"/>
      <c r="F305" s="217"/>
      <c r="G305" s="538"/>
      <c r="H305" s="319">
        <f>SUM(G301:G305)</f>
        <v>0</v>
      </c>
    </row>
    <row r="306" spans="1:9" s="395" customFormat="1" ht="14.25" customHeight="1" x14ac:dyDescent="0.25">
      <c r="A306" s="539" t="s">
        <v>10</v>
      </c>
      <c r="B306" s="220" t="s">
        <v>1262</v>
      </c>
      <c r="C306" s="220"/>
      <c r="D306" s="520"/>
      <c r="E306" s="521"/>
      <c r="F306" s="217"/>
      <c r="G306" s="529"/>
      <c r="H306" s="319"/>
    </row>
    <row r="307" spans="1:9" s="395" customFormat="1" ht="14.25" customHeight="1" x14ac:dyDescent="0.25">
      <c r="A307" s="539"/>
      <c r="B307" s="524" t="s">
        <v>10</v>
      </c>
      <c r="C307" s="540" t="s">
        <v>1262</v>
      </c>
      <c r="D307" s="527">
        <v>433</v>
      </c>
      <c r="E307" s="528" t="s">
        <v>967</v>
      </c>
      <c r="F307" s="529"/>
      <c r="G307" s="417">
        <f t="shared" ref="G307:G309" si="30">IF(E307="item",ROUND(F307,0),ROUND(D307*F307,0))</f>
        <v>0</v>
      </c>
      <c r="H307" s="319"/>
    </row>
    <row r="308" spans="1:9" s="395" customFormat="1" ht="14.25" customHeight="1" x14ac:dyDescent="0.25">
      <c r="A308" s="539"/>
      <c r="B308" s="524" t="s">
        <v>10</v>
      </c>
      <c r="C308" s="525" t="s">
        <v>1249</v>
      </c>
      <c r="D308" s="520"/>
      <c r="E308" s="521" t="s">
        <v>726</v>
      </c>
      <c r="F308" s="559"/>
      <c r="G308" s="417">
        <f t="shared" si="30"/>
        <v>0</v>
      </c>
      <c r="H308" s="319"/>
    </row>
    <row r="309" spans="1:9" s="395" customFormat="1" ht="14.25" customHeight="1" x14ac:dyDescent="0.25">
      <c r="A309" s="539"/>
      <c r="B309" s="524" t="s">
        <v>10</v>
      </c>
      <c r="C309" s="525" t="s">
        <v>1250</v>
      </c>
      <c r="D309" s="520"/>
      <c r="E309" s="521" t="s">
        <v>726</v>
      </c>
      <c r="F309" s="559"/>
      <c r="G309" s="417">
        <f t="shared" si="30"/>
        <v>0</v>
      </c>
      <c r="H309" s="319"/>
    </row>
    <row r="310" spans="1:9" s="395" customFormat="1" ht="14.25" customHeight="1" x14ac:dyDescent="0.2">
      <c r="A310" s="539"/>
      <c r="B310" s="220"/>
      <c r="C310" s="220"/>
      <c r="D310" s="520"/>
      <c r="E310" s="521"/>
      <c r="F310" s="217"/>
      <c r="G310" s="538"/>
      <c r="H310" s="319">
        <f>SUM(G306:G310)</f>
        <v>0</v>
      </c>
    </row>
    <row r="311" spans="1:9" s="507" customFormat="1" ht="14.25" customHeight="1" x14ac:dyDescent="0.2">
      <c r="A311" s="539"/>
      <c r="B311" s="220"/>
      <c r="C311" s="220"/>
      <c r="D311" s="520"/>
      <c r="E311" s="521"/>
      <c r="F311" s="217"/>
      <c r="G311" s="217"/>
      <c r="H311" s="319"/>
    </row>
    <row r="312" spans="1:9" s="507" customFormat="1" ht="14.25" customHeight="1" x14ac:dyDescent="0.2">
      <c r="A312" s="539"/>
      <c r="B312" s="220"/>
      <c r="C312" s="220"/>
      <c r="D312" s="520"/>
      <c r="E312" s="521"/>
      <c r="F312" s="217"/>
      <c r="G312" s="217"/>
      <c r="H312" s="319"/>
    </row>
    <row r="313" spans="1:9" s="507" customFormat="1" ht="14.25" customHeight="1" x14ac:dyDescent="0.2">
      <c r="A313" s="581"/>
      <c r="B313" s="561"/>
      <c r="C313" s="561"/>
      <c r="D313" s="562"/>
      <c r="E313" s="563"/>
      <c r="F313" s="564"/>
      <c r="G313" s="564"/>
      <c r="H313" s="565"/>
    </row>
    <row r="314" spans="1:9" s="507" customFormat="1" ht="14.25" customHeight="1" x14ac:dyDescent="0.2">
      <c r="A314" s="539"/>
      <c r="B314" s="220"/>
      <c r="C314" s="220"/>
      <c r="D314" s="520"/>
      <c r="E314" s="521"/>
      <c r="F314" s="217"/>
      <c r="G314" s="217"/>
      <c r="H314" s="319"/>
    </row>
    <row r="315" spans="1:9" s="395" customFormat="1" ht="14.25" customHeight="1" x14ac:dyDescent="0.25">
      <c r="A315" s="539" t="s">
        <v>10</v>
      </c>
      <c r="B315" s="220" t="s">
        <v>1263</v>
      </c>
      <c r="C315" s="220"/>
      <c r="D315" s="520"/>
      <c r="E315" s="521"/>
      <c r="F315" s="217"/>
      <c r="G315" s="529"/>
      <c r="H315" s="319"/>
    </row>
    <row r="316" spans="1:9" s="395" customFormat="1" ht="15.75" x14ac:dyDescent="0.25">
      <c r="A316" s="539"/>
      <c r="B316" s="524" t="s">
        <v>10</v>
      </c>
      <c r="C316" s="540" t="s">
        <v>1263</v>
      </c>
      <c r="D316" s="527">
        <v>433</v>
      </c>
      <c r="E316" s="528" t="s">
        <v>967</v>
      </c>
      <c r="F316" s="529"/>
      <c r="G316" s="417">
        <f t="shared" ref="G316:G318" si="31">IF(E316="item",ROUND(F316,0),ROUND(D316*F316,0))</f>
        <v>0</v>
      </c>
      <c r="H316" s="319"/>
    </row>
    <row r="317" spans="1:9" s="395" customFormat="1" ht="14.25" customHeight="1" x14ac:dyDescent="0.25">
      <c r="A317" s="539"/>
      <c r="B317" s="524" t="s">
        <v>10</v>
      </c>
      <c r="C317" s="525" t="s">
        <v>1249</v>
      </c>
      <c r="D317" s="520"/>
      <c r="E317" s="521" t="s">
        <v>726</v>
      </c>
      <c r="F317" s="559"/>
      <c r="G317" s="417">
        <f t="shared" si="31"/>
        <v>0</v>
      </c>
      <c r="H317" s="319"/>
      <c r="I317" s="419"/>
    </row>
    <row r="318" spans="1:9" s="395" customFormat="1" ht="11.45" customHeight="1" x14ac:dyDescent="0.25">
      <c r="A318" s="539"/>
      <c r="B318" s="524" t="s">
        <v>10</v>
      </c>
      <c r="C318" s="525" t="s">
        <v>1250</v>
      </c>
      <c r="D318" s="520"/>
      <c r="E318" s="521" t="s">
        <v>726</v>
      </c>
      <c r="F318" s="559"/>
      <c r="G318" s="417">
        <f t="shared" si="31"/>
        <v>0</v>
      </c>
      <c r="H318" s="319"/>
      <c r="I318" s="419"/>
    </row>
    <row r="319" spans="1:9" s="395" customFormat="1" ht="14.25" customHeight="1" x14ac:dyDescent="0.25">
      <c r="A319" s="539"/>
      <c r="B319" s="220"/>
      <c r="C319" s="220"/>
      <c r="D319" s="520"/>
      <c r="E319" s="521"/>
      <c r="F319" s="217"/>
      <c r="G319" s="538"/>
      <c r="H319" s="319">
        <f>SUM(G315:G319)</f>
        <v>0</v>
      </c>
      <c r="I319" s="419"/>
    </row>
    <row r="320" spans="1:9" s="395" customFormat="1" ht="14.25" customHeight="1" x14ac:dyDescent="0.25">
      <c r="A320" s="539" t="s">
        <v>10</v>
      </c>
      <c r="B320" s="220" t="s">
        <v>1264</v>
      </c>
      <c r="C320" s="220"/>
      <c r="D320" s="520"/>
      <c r="E320" s="521"/>
      <c r="F320" s="217"/>
      <c r="G320" s="529"/>
      <c r="H320" s="319"/>
      <c r="I320" s="419"/>
    </row>
    <row r="321" spans="1:9" s="395" customFormat="1" ht="14.25" customHeight="1" x14ac:dyDescent="0.25">
      <c r="A321" s="539"/>
      <c r="B321" s="524" t="s">
        <v>10</v>
      </c>
      <c r="C321" s="540" t="s">
        <v>1265</v>
      </c>
      <c r="D321" s="527">
        <v>433</v>
      </c>
      <c r="E321" s="528" t="s">
        <v>967</v>
      </c>
      <c r="F321" s="529"/>
      <c r="G321" s="417">
        <f t="shared" ref="G321:G323" si="32">IF(E321="item",ROUND(F321,0),ROUND(D321*F321,0))</f>
        <v>0</v>
      </c>
      <c r="H321" s="319"/>
      <c r="I321" s="419"/>
    </row>
    <row r="322" spans="1:9" s="395" customFormat="1" ht="14.25" customHeight="1" x14ac:dyDescent="0.25">
      <c r="A322" s="539"/>
      <c r="B322" s="524" t="s">
        <v>10</v>
      </c>
      <c r="C322" s="525" t="s">
        <v>1249</v>
      </c>
      <c r="D322" s="520"/>
      <c r="E322" s="521" t="s">
        <v>726</v>
      </c>
      <c r="F322" s="559"/>
      <c r="G322" s="417">
        <f t="shared" si="32"/>
        <v>0</v>
      </c>
      <c r="H322" s="319"/>
      <c r="I322" s="419"/>
    </row>
    <row r="323" spans="1:9" s="395" customFormat="1" ht="14.25" customHeight="1" x14ac:dyDescent="0.25">
      <c r="A323" s="539"/>
      <c r="B323" s="524" t="s">
        <v>10</v>
      </c>
      <c r="C323" s="525" t="s">
        <v>1250</v>
      </c>
      <c r="D323" s="520"/>
      <c r="E323" s="521" t="s">
        <v>726</v>
      </c>
      <c r="F323" s="559"/>
      <c r="G323" s="417">
        <f t="shared" si="32"/>
        <v>0</v>
      </c>
      <c r="H323" s="319"/>
      <c r="I323" s="419"/>
    </row>
    <row r="324" spans="1:9" s="395" customFormat="1" ht="14.25" customHeight="1" x14ac:dyDescent="0.25">
      <c r="A324" s="519"/>
      <c r="B324" s="220"/>
      <c r="C324" s="220"/>
      <c r="D324" s="520"/>
      <c r="E324" s="521"/>
      <c r="F324" s="217"/>
      <c r="G324" s="538"/>
      <c r="H324" s="319">
        <f>SUM(G320:G324)</f>
        <v>0</v>
      </c>
      <c r="I324" s="419"/>
    </row>
    <row r="325" spans="1:9" s="395" customFormat="1" ht="14.25" customHeight="1" x14ac:dyDescent="0.25">
      <c r="A325" s="539" t="s">
        <v>10</v>
      </c>
      <c r="B325" s="220" t="s">
        <v>1266</v>
      </c>
      <c r="C325" s="220"/>
      <c r="D325" s="520"/>
      <c r="E325" s="521"/>
      <c r="F325" s="217"/>
      <c r="G325" s="529"/>
      <c r="H325" s="319"/>
      <c r="I325" s="419"/>
    </row>
    <row r="326" spans="1:9" s="414" customFormat="1" ht="14.25" x14ac:dyDescent="0.25">
      <c r="A326" s="539"/>
      <c r="B326" s="524" t="s">
        <v>10</v>
      </c>
      <c r="C326" s="540" t="s">
        <v>1327</v>
      </c>
      <c r="D326" s="527">
        <v>1</v>
      </c>
      <c r="E326" s="528" t="s">
        <v>963</v>
      </c>
      <c r="F326" s="529"/>
      <c r="G326" s="417">
        <f t="shared" ref="G326:G328" si="33">IF(E326="item",ROUND(F326,0),ROUND(D326*F326,0))</f>
        <v>0</v>
      </c>
      <c r="H326" s="319"/>
      <c r="I326" s="426"/>
    </row>
    <row r="327" spans="1:9" s="395" customFormat="1" ht="14.25" customHeight="1" x14ac:dyDescent="0.25">
      <c r="A327" s="539"/>
      <c r="B327" s="524" t="s">
        <v>10</v>
      </c>
      <c r="C327" s="525" t="s">
        <v>1249</v>
      </c>
      <c r="D327" s="520"/>
      <c r="E327" s="521" t="s">
        <v>726</v>
      </c>
      <c r="F327" s="559"/>
      <c r="G327" s="417">
        <f t="shared" si="33"/>
        <v>0</v>
      </c>
      <c r="H327" s="319"/>
      <c r="I327" s="419"/>
    </row>
    <row r="328" spans="1:9" s="395" customFormat="1" ht="14.25" customHeight="1" x14ac:dyDescent="0.25">
      <c r="A328" s="539"/>
      <c r="B328" s="524" t="s">
        <v>10</v>
      </c>
      <c r="C328" s="525" t="s">
        <v>1250</v>
      </c>
      <c r="D328" s="520"/>
      <c r="E328" s="521" t="s">
        <v>726</v>
      </c>
      <c r="F328" s="559"/>
      <c r="G328" s="417">
        <f t="shared" si="33"/>
        <v>0</v>
      </c>
      <c r="H328" s="319"/>
      <c r="I328" s="419"/>
    </row>
    <row r="329" spans="1:9" s="395" customFormat="1" ht="14.25" customHeight="1" x14ac:dyDescent="0.25">
      <c r="A329" s="519"/>
      <c r="B329" s="220"/>
      <c r="C329" s="220"/>
      <c r="D329" s="520"/>
      <c r="E329" s="521"/>
      <c r="F329" s="217"/>
      <c r="G329" s="538"/>
      <c r="H329" s="319">
        <f>SUM(G325:G329)</f>
        <v>0</v>
      </c>
      <c r="I329" s="419"/>
    </row>
    <row r="330" spans="1:9" s="395" customFormat="1" ht="14.25" customHeight="1" x14ac:dyDescent="0.25">
      <c r="A330" s="519">
        <v>5.9</v>
      </c>
      <c r="B330" s="220" t="s">
        <v>992</v>
      </c>
      <c r="C330" s="220"/>
      <c r="D330" s="520"/>
      <c r="E330" s="521"/>
      <c r="F330" s="217"/>
      <c r="G330" s="520"/>
      <c r="H330" s="319"/>
      <c r="I330" s="419"/>
    </row>
    <row r="331" spans="1:9" s="395" customFormat="1" ht="14.25" customHeight="1" x14ac:dyDescent="0.25">
      <c r="A331" s="519" t="s">
        <v>10</v>
      </c>
      <c r="B331" s="220" t="s">
        <v>992</v>
      </c>
      <c r="C331" s="220"/>
      <c r="D331" s="520"/>
      <c r="E331" s="521"/>
      <c r="F331" s="217"/>
      <c r="G331" s="567" t="s">
        <v>1256</v>
      </c>
      <c r="H331" s="319"/>
      <c r="I331" s="419"/>
    </row>
    <row r="332" spans="1:9" s="414" customFormat="1" ht="14.25" x14ac:dyDescent="0.25">
      <c r="A332" s="519"/>
      <c r="B332" s="220"/>
      <c r="C332" s="220"/>
      <c r="D332" s="520"/>
      <c r="E332" s="521"/>
      <c r="F332" s="217"/>
      <c r="G332" s="538"/>
      <c r="H332" s="319"/>
      <c r="I332" s="426"/>
    </row>
    <row r="333" spans="1:9" s="395" customFormat="1" ht="14.25" customHeight="1" x14ac:dyDescent="0.25">
      <c r="A333" s="568">
        <v>5.0999999999999996</v>
      </c>
      <c r="B333" s="220" t="s">
        <v>993</v>
      </c>
      <c r="C333" s="220"/>
      <c r="D333" s="520"/>
      <c r="E333" s="521"/>
      <c r="F333" s="217"/>
      <c r="G333" s="569"/>
      <c r="H333" s="319"/>
      <c r="I333" s="419"/>
    </row>
    <row r="334" spans="1:9" s="395" customFormat="1" ht="14.25" customHeight="1" x14ac:dyDescent="0.25">
      <c r="A334" s="519" t="s">
        <v>10</v>
      </c>
      <c r="B334" s="220" t="s">
        <v>1267</v>
      </c>
      <c r="C334" s="220"/>
      <c r="D334" s="520"/>
      <c r="E334" s="521"/>
      <c r="F334" s="217"/>
      <c r="G334" s="567" t="s">
        <v>1155</v>
      </c>
      <c r="H334" s="319"/>
      <c r="I334" s="419"/>
    </row>
    <row r="335" spans="1:9" s="395" customFormat="1" ht="14.25" x14ac:dyDescent="0.25">
      <c r="A335" s="568"/>
      <c r="B335" s="220"/>
      <c r="C335" s="220"/>
      <c r="D335" s="520"/>
      <c r="E335" s="521"/>
      <c r="F335" s="217"/>
      <c r="G335" s="538"/>
      <c r="H335" s="319"/>
      <c r="I335" s="419"/>
    </row>
    <row r="336" spans="1:9" s="395" customFormat="1" ht="14.25" x14ac:dyDescent="0.25">
      <c r="A336" s="568">
        <v>5.1100000000000003</v>
      </c>
      <c r="B336" s="220" t="s">
        <v>994</v>
      </c>
      <c r="C336" s="220"/>
      <c r="D336" s="520"/>
      <c r="E336" s="528"/>
      <c r="F336" s="217"/>
      <c r="G336" s="217"/>
      <c r="H336" s="319"/>
      <c r="I336" s="419"/>
    </row>
    <row r="337" spans="1:9" s="395" customFormat="1" ht="28.5" x14ac:dyDescent="0.25">
      <c r="A337" s="539"/>
      <c r="B337" s="524" t="s">
        <v>10</v>
      </c>
      <c r="C337" s="540" t="s">
        <v>1268</v>
      </c>
      <c r="D337" s="527">
        <v>433</v>
      </c>
      <c r="E337" s="528" t="s">
        <v>967</v>
      </c>
      <c r="F337" s="529"/>
      <c r="G337" s="417">
        <f t="shared" ref="G337:G339" si="34">IF(E337="item",ROUND(F337,0),ROUND(D337*F337,0))</f>
        <v>0</v>
      </c>
      <c r="H337" s="319"/>
      <c r="I337" s="419"/>
    </row>
    <row r="338" spans="1:9" s="395" customFormat="1" ht="14.25" customHeight="1" x14ac:dyDescent="0.25">
      <c r="A338" s="539"/>
      <c r="B338" s="524" t="s">
        <v>10</v>
      </c>
      <c r="C338" s="525" t="s">
        <v>1249</v>
      </c>
      <c r="D338" s="520"/>
      <c r="E338" s="521" t="s">
        <v>726</v>
      </c>
      <c r="F338" s="559"/>
      <c r="G338" s="417">
        <f t="shared" si="34"/>
        <v>0</v>
      </c>
      <c r="H338" s="319"/>
      <c r="I338" s="419"/>
    </row>
    <row r="339" spans="1:9" s="395" customFormat="1" ht="14.25" customHeight="1" x14ac:dyDescent="0.25">
      <c r="A339" s="539"/>
      <c r="B339" s="524" t="s">
        <v>10</v>
      </c>
      <c r="C339" s="525" t="s">
        <v>1250</v>
      </c>
      <c r="D339" s="520"/>
      <c r="E339" s="521" t="s">
        <v>726</v>
      </c>
      <c r="F339" s="559"/>
      <c r="G339" s="417">
        <f t="shared" si="34"/>
        <v>0</v>
      </c>
      <c r="H339" s="319"/>
      <c r="I339" s="419"/>
    </row>
    <row r="340" spans="1:9" s="395" customFormat="1" ht="14.25" customHeight="1" x14ac:dyDescent="0.25">
      <c r="A340" s="519"/>
      <c r="B340" s="220"/>
      <c r="C340" s="220"/>
      <c r="D340" s="520"/>
      <c r="E340" s="521"/>
      <c r="F340" s="217"/>
      <c r="G340" s="538"/>
      <c r="H340" s="319">
        <f>SUM(G336:G340)</f>
        <v>0</v>
      </c>
      <c r="I340" s="419"/>
    </row>
    <row r="341" spans="1:9" s="395" customFormat="1" ht="14.25" customHeight="1" x14ac:dyDescent="0.25">
      <c r="A341" s="568">
        <v>5.12</v>
      </c>
      <c r="B341" s="220" t="s">
        <v>791</v>
      </c>
      <c r="C341" s="220"/>
      <c r="D341" s="520"/>
      <c r="E341" s="528"/>
      <c r="F341" s="217"/>
      <c r="G341" s="217"/>
      <c r="H341" s="319"/>
      <c r="I341" s="419"/>
    </row>
    <row r="342" spans="1:9" s="395" customFormat="1" ht="14.25" customHeight="1" x14ac:dyDescent="0.25">
      <c r="A342" s="539" t="s">
        <v>10</v>
      </c>
      <c r="B342" s="220" t="s">
        <v>1269</v>
      </c>
      <c r="C342" s="220"/>
      <c r="D342" s="520"/>
      <c r="E342" s="521"/>
      <c r="F342" s="217"/>
      <c r="G342" s="529"/>
      <c r="H342" s="319"/>
      <c r="I342" s="419"/>
    </row>
    <row r="343" spans="1:9" s="395" customFormat="1" ht="14.25" customHeight="1" x14ac:dyDescent="0.25">
      <c r="A343" s="539"/>
      <c r="B343" s="524" t="s">
        <v>10</v>
      </c>
      <c r="C343" s="540" t="s">
        <v>1270</v>
      </c>
      <c r="D343" s="527">
        <v>433</v>
      </c>
      <c r="E343" s="528" t="s">
        <v>967</v>
      </c>
      <c r="F343" s="529"/>
      <c r="G343" s="417">
        <f t="shared" ref="G343:G345" si="35">IF(E343="item",ROUND(F343,0),ROUND(D343*F343,0))</f>
        <v>0</v>
      </c>
      <c r="H343" s="319"/>
      <c r="I343" s="419"/>
    </row>
    <row r="344" spans="1:9" s="395" customFormat="1" ht="14.25" customHeight="1" x14ac:dyDescent="0.25">
      <c r="A344" s="539"/>
      <c r="B344" s="524" t="s">
        <v>10</v>
      </c>
      <c r="C344" s="525" t="s">
        <v>1249</v>
      </c>
      <c r="D344" s="520"/>
      <c r="E344" s="521" t="s">
        <v>726</v>
      </c>
      <c r="F344" s="559"/>
      <c r="G344" s="417">
        <f t="shared" si="35"/>
        <v>0</v>
      </c>
      <c r="H344" s="319"/>
      <c r="I344" s="419"/>
    </row>
    <row r="345" spans="1:9" s="395" customFormat="1" ht="14.25" customHeight="1" x14ac:dyDescent="0.25">
      <c r="A345" s="539"/>
      <c r="B345" s="524" t="s">
        <v>10</v>
      </c>
      <c r="C345" s="525" t="s">
        <v>1250</v>
      </c>
      <c r="D345" s="520"/>
      <c r="E345" s="521" t="s">
        <v>726</v>
      </c>
      <c r="F345" s="559"/>
      <c r="G345" s="417">
        <f t="shared" si="35"/>
        <v>0</v>
      </c>
      <c r="H345" s="319"/>
      <c r="I345" s="419"/>
    </row>
    <row r="346" spans="1:9" s="395" customFormat="1" ht="14.25" customHeight="1" x14ac:dyDescent="0.25">
      <c r="A346" s="539"/>
      <c r="B346" s="220"/>
      <c r="C346" s="220"/>
      <c r="D346" s="520"/>
      <c r="E346" s="521"/>
      <c r="F346" s="217"/>
      <c r="G346" s="538"/>
      <c r="H346" s="319">
        <f>SUM(G342:G346)</f>
        <v>0</v>
      </c>
      <c r="I346" s="419"/>
    </row>
    <row r="347" spans="1:9" s="395" customFormat="1" ht="14.25" customHeight="1" x14ac:dyDescent="0.25">
      <c r="A347" s="539"/>
      <c r="B347" s="214"/>
      <c r="C347" s="214"/>
      <c r="D347" s="520"/>
      <c r="E347" s="521"/>
      <c r="F347" s="217"/>
      <c r="G347" s="217"/>
      <c r="H347" s="580"/>
      <c r="I347" s="419"/>
    </row>
    <row r="348" spans="1:9" s="395" customFormat="1" ht="14.25" customHeight="1" x14ac:dyDescent="0.25">
      <c r="A348" s="539" t="s">
        <v>10</v>
      </c>
      <c r="B348" s="220" t="s">
        <v>1271</v>
      </c>
      <c r="C348" s="220"/>
      <c r="D348" s="520"/>
      <c r="E348" s="521"/>
      <c r="F348" s="217"/>
      <c r="G348" s="529"/>
      <c r="H348" s="319"/>
      <c r="I348" s="419"/>
    </row>
    <row r="349" spans="1:9" s="395" customFormat="1" ht="14.25" customHeight="1" x14ac:dyDescent="0.25">
      <c r="A349" s="539"/>
      <c r="B349" s="524" t="s">
        <v>10</v>
      </c>
      <c r="C349" s="540" t="s">
        <v>1272</v>
      </c>
      <c r="D349" s="527">
        <v>433</v>
      </c>
      <c r="E349" s="528" t="s">
        <v>967</v>
      </c>
      <c r="F349" s="529"/>
      <c r="G349" s="417">
        <f t="shared" ref="G349:G352" si="36">IF(E349="item",ROUND(F349,0),ROUND(D349*F349,0))</f>
        <v>0</v>
      </c>
      <c r="H349" s="319"/>
      <c r="I349" s="419"/>
    </row>
    <row r="350" spans="1:9" s="395" customFormat="1" ht="15.75" x14ac:dyDescent="0.25">
      <c r="A350" s="539"/>
      <c r="B350" s="524" t="s">
        <v>10</v>
      </c>
      <c r="C350" s="540" t="s">
        <v>1273</v>
      </c>
      <c r="D350" s="527">
        <v>433</v>
      </c>
      <c r="E350" s="528" t="s">
        <v>967</v>
      </c>
      <c r="F350" s="529"/>
      <c r="G350" s="417">
        <f t="shared" si="36"/>
        <v>0</v>
      </c>
      <c r="H350" s="319"/>
      <c r="I350" s="419"/>
    </row>
    <row r="351" spans="1:9" s="395" customFormat="1" ht="14.25" customHeight="1" x14ac:dyDescent="0.25">
      <c r="A351" s="539"/>
      <c r="B351" s="524" t="s">
        <v>10</v>
      </c>
      <c r="C351" s="525" t="s">
        <v>1249</v>
      </c>
      <c r="D351" s="520"/>
      <c r="E351" s="521" t="s">
        <v>726</v>
      </c>
      <c r="F351" s="559"/>
      <c r="G351" s="417">
        <f t="shared" si="36"/>
        <v>0</v>
      </c>
      <c r="H351" s="319"/>
    </row>
    <row r="352" spans="1:9" s="395" customFormat="1" ht="14.25" customHeight="1" x14ac:dyDescent="0.25">
      <c r="A352" s="539"/>
      <c r="B352" s="524" t="s">
        <v>10</v>
      </c>
      <c r="C352" s="525" t="s">
        <v>1250</v>
      </c>
      <c r="D352" s="520"/>
      <c r="E352" s="521" t="s">
        <v>726</v>
      </c>
      <c r="F352" s="559"/>
      <c r="G352" s="417">
        <f t="shared" si="36"/>
        <v>0</v>
      </c>
      <c r="H352" s="319"/>
    </row>
    <row r="353" spans="1:9" s="395" customFormat="1" ht="14.25" customHeight="1" x14ac:dyDescent="0.2">
      <c r="A353" s="539"/>
      <c r="B353" s="220"/>
      <c r="C353" s="220"/>
      <c r="D353" s="520"/>
      <c r="E353" s="521"/>
      <c r="F353" s="217"/>
      <c r="G353" s="538"/>
      <c r="H353" s="319">
        <f>SUM(G348:G353)</f>
        <v>0</v>
      </c>
    </row>
    <row r="354" spans="1:9" s="507" customFormat="1" ht="14.25" customHeight="1" x14ac:dyDescent="0.2">
      <c r="A354" s="539"/>
      <c r="B354" s="220"/>
      <c r="C354" s="220"/>
      <c r="D354" s="520"/>
      <c r="E354" s="521"/>
      <c r="F354" s="217"/>
      <c r="G354" s="217"/>
      <c r="H354" s="319"/>
    </row>
    <row r="355" spans="1:9" s="507" customFormat="1" ht="14.25" customHeight="1" x14ac:dyDescent="0.2">
      <c r="A355" s="581"/>
      <c r="B355" s="561"/>
      <c r="C355" s="561"/>
      <c r="D355" s="562"/>
      <c r="E355" s="563"/>
      <c r="F355" s="564"/>
      <c r="G355" s="564"/>
      <c r="H355" s="565"/>
    </row>
    <row r="356" spans="1:9" s="507" customFormat="1" ht="14.25" customHeight="1" x14ac:dyDescent="0.2">
      <c r="A356" s="539"/>
      <c r="B356" s="220"/>
      <c r="C356" s="220"/>
      <c r="D356" s="520"/>
      <c r="E356" s="521"/>
      <c r="F356" s="217"/>
      <c r="G356" s="217"/>
      <c r="H356" s="319"/>
    </row>
    <row r="357" spans="1:9" s="395" customFormat="1" ht="11.45" customHeight="1" x14ac:dyDescent="0.25">
      <c r="A357" s="539" t="s">
        <v>10</v>
      </c>
      <c r="B357" s="220" t="s">
        <v>995</v>
      </c>
      <c r="C357" s="220"/>
      <c r="D357" s="520"/>
      <c r="E357" s="521"/>
      <c r="F357" s="217"/>
      <c r="G357" s="529"/>
      <c r="H357" s="319"/>
    </row>
    <row r="358" spans="1:9" s="395" customFormat="1" ht="14.25" customHeight="1" x14ac:dyDescent="0.25">
      <c r="A358" s="539"/>
      <c r="B358" s="524" t="s">
        <v>10</v>
      </c>
      <c r="C358" s="540" t="s">
        <v>1328</v>
      </c>
      <c r="D358" s="527">
        <v>433</v>
      </c>
      <c r="E358" s="528" t="s">
        <v>967</v>
      </c>
      <c r="F358" s="529"/>
      <c r="G358" s="417">
        <f t="shared" ref="G358:G360" si="37">IF(E358="item",ROUND(F358,0),ROUND(D358*F358,0))</f>
        <v>0</v>
      </c>
      <c r="H358" s="319"/>
    </row>
    <row r="359" spans="1:9" s="395" customFormat="1" ht="14.25" x14ac:dyDescent="0.25">
      <c r="A359" s="539"/>
      <c r="B359" s="524" t="s">
        <v>10</v>
      </c>
      <c r="C359" s="525" t="s">
        <v>1249</v>
      </c>
      <c r="D359" s="520"/>
      <c r="E359" s="521" t="s">
        <v>726</v>
      </c>
      <c r="F359" s="559"/>
      <c r="G359" s="417">
        <f t="shared" si="37"/>
        <v>0</v>
      </c>
      <c r="H359" s="319"/>
    </row>
    <row r="360" spans="1:9" ht="14.25" x14ac:dyDescent="0.25">
      <c r="A360" s="539"/>
      <c r="B360" s="524" t="s">
        <v>10</v>
      </c>
      <c r="C360" s="525" t="s">
        <v>1250</v>
      </c>
      <c r="D360" s="520"/>
      <c r="E360" s="521" t="s">
        <v>726</v>
      </c>
      <c r="F360" s="559"/>
      <c r="G360" s="417">
        <f t="shared" si="37"/>
        <v>0</v>
      </c>
      <c r="H360" s="319"/>
    </row>
    <row r="361" spans="1:9" ht="14.25" x14ac:dyDescent="0.2">
      <c r="A361" s="539"/>
      <c r="B361" s="220"/>
      <c r="C361" s="220"/>
      <c r="D361" s="520"/>
      <c r="E361" s="521"/>
      <c r="F361" s="217"/>
      <c r="G361" s="538"/>
      <c r="H361" s="319">
        <f>SUM(G353:G361)</f>
        <v>0</v>
      </c>
    </row>
    <row r="362" spans="1:9" ht="14.25" x14ac:dyDescent="0.2">
      <c r="A362" s="568">
        <v>5.13</v>
      </c>
      <c r="B362" s="220" t="s">
        <v>790</v>
      </c>
      <c r="C362" s="220"/>
      <c r="D362" s="520"/>
      <c r="E362" s="521"/>
      <c r="F362" s="217"/>
      <c r="G362" s="569"/>
      <c r="H362" s="319"/>
    </row>
    <row r="363" spans="1:9" ht="14.25" x14ac:dyDescent="0.25">
      <c r="A363" s="519" t="s">
        <v>10</v>
      </c>
      <c r="B363" s="220" t="s">
        <v>790</v>
      </c>
      <c r="C363" s="536"/>
      <c r="D363" s="527"/>
      <c r="E363" s="528"/>
      <c r="F363" s="529"/>
      <c r="G363" s="529" t="s">
        <v>1256</v>
      </c>
      <c r="H363" s="319"/>
    </row>
    <row r="364" spans="1:9" ht="14.25" x14ac:dyDescent="0.2">
      <c r="A364" s="568"/>
      <c r="B364" s="220"/>
      <c r="C364" s="220"/>
      <c r="D364" s="520"/>
      <c r="E364" s="521"/>
      <c r="F364" s="217"/>
      <c r="G364" s="538"/>
      <c r="H364" s="319"/>
    </row>
    <row r="365" spans="1:9" ht="14.25" x14ac:dyDescent="0.2">
      <c r="A365" s="568">
        <v>5.14</v>
      </c>
      <c r="B365" s="220" t="s">
        <v>793</v>
      </c>
      <c r="C365" s="220"/>
      <c r="D365" s="520"/>
      <c r="E365" s="521"/>
      <c r="F365" s="217"/>
      <c r="G365" s="217"/>
      <c r="H365" s="319"/>
    </row>
    <row r="366" spans="1:9" s="507" customFormat="1" ht="28.5" x14ac:dyDescent="0.25">
      <c r="A366" s="582" t="s">
        <v>10</v>
      </c>
      <c r="B366" s="524"/>
      <c r="C366" s="540" t="s">
        <v>1329</v>
      </c>
      <c r="D366" s="527"/>
      <c r="E366" s="528" t="s">
        <v>726</v>
      </c>
      <c r="F366" s="529"/>
      <c r="G366" s="417">
        <f t="shared" ref="G366" si="38">IF(E366="item",ROUND(F366,0),ROUND(D366*F366,0))</f>
        <v>0</v>
      </c>
      <c r="H366" s="319"/>
      <c r="I366" s="419"/>
    </row>
    <row r="367" spans="1:9" s="507" customFormat="1" ht="14.25" x14ac:dyDescent="0.25">
      <c r="A367" s="582"/>
      <c r="B367" s="524"/>
      <c r="C367" s="540"/>
      <c r="D367" s="527"/>
      <c r="E367" s="528"/>
      <c r="F367" s="529"/>
      <c r="G367" s="415"/>
      <c r="H367" s="319"/>
      <c r="I367" s="419"/>
    </row>
    <row r="368" spans="1:9" ht="14.25" x14ac:dyDescent="0.2">
      <c r="A368" s="519"/>
      <c r="B368" s="220"/>
      <c r="C368" s="220"/>
      <c r="D368" s="520"/>
      <c r="E368" s="521"/>
      <c r="F368" s="217"/>
      <c r="G368" s="520"/>
      <c r="H368" s="319">
        <f>G366</f>
        <v>0</v>
      </c>
    </row>
    <row r="369" spans="1:8" ht="14.25" x14ac:dyDescent="0.2">
      <c r="A369" s="568"/>
      <c r="B369" s="220"/>
      <c r="C369" s="220"/>
      <c r="D369" s="520"/>
      <c r="E369" s="521"/>
      <c r="F369" s="217"/>
      <c r="G369" s="217"/>
      <c r="H369" s="319"/>
    </row>
    <row r="370" spans="1:8" ht="14.25" x14ac:dyDescent="0.2">
      <c r="A370" s="551"/>
      <c r="B370" s="551"/>
      <c r="C370" s="551" t="s">
        <v>960</v>
      </c>
      <c r="D370" s="551"/>
      <c r="E370" s="551"/>
      <c r="F370" s="551"/>
      <c r="G370" s="552" t="s">
        <v>65</v>
      </c>
      <c r="H370" s="551">
        <f>SUM(H243:H369)</f>
        <v>0</v>
      </c>
    </row>
    <row r="371" spans="1:8" ht="14.25" x14ac:dyDescent="0.2">
      <c r="A371" s="519"/>
      <c r="B371" s="220"/>
      <c r="C371" s="220"/>
      <c r="D371" s="520"/>
      <c r="E371" s="521"/>
      <c r="F371" s="217"/>
      <c r="G371" s="217"/>
      <c r="H371" s="319"/>
    </row>
    <row r="372" spans="1:8" ht="14.25" x14ac:dyDescent="0.2">
      <c r="A372" s="558">
        <v>6</v>
      </c>
      <c r="B372" s="220" t="s">
        <v>996</v>
      </c>
      <c r="C372" s="220"/>
      <c r="D372" s="520"/>
      <c r="E372" s="521"/>
      <c r="F372" s="217"/>
      <c r="G372" s="217"/>
      <c r="H372" s="319"/>
    </row>
    <row r="373" spans="1:8" ht="14.25" x14ac:dyDescent="0.2">
      <c r="A373" s="519">
        <v>6.1</v>
      </c>
      <c r="B373" s="220" t="s">
        <v>997</v>
      </c>
      <c r="C373" s="220"/>
      <c r="D373" s="520"/>
      <c r="E373" s="521"/>
      <c r="F373" s="217"/>
      <c r="G373" s="569" t="s">
        <v>1274</v>
      </c>
      <c r="H373" s="319"/>
    </row>
    <row r="374" spans="1:8" ht="14.25" x14ac:dyDescent="0.2">
      <c r="A374" s="519"/>
      <c r="B374" s="220"/>
      <c r="C374" s="220"/>
      <c r="D374" s="520"/>
      <c r="E374" s="521"/>
      <c r="F374" s="217"/>
      <c r="G374" s="538"/>
      <c r="H374" s="319"/>
    </row>
    <row r="375" spans="1:8" ht="14.25" x14ac:dyDescent="0.2">
      <c r="A375" s="519"/>
      <c r="B375" s="220"/>
      <c r="C375" s="220"/>
      <c r="D375" s="520"/>
      <c r="E375" s="521"/>
      <c r="F375" s="217"/>
      <c r="G375" s="217"/>
      <c r="H375" s="319"/>
    </row>
    <row r="376" spans="1:8" ht="14.25" x14ac:dyDescent="0.2">
      <c r="A376" s="551"/>
      <c r="B376" s="551"/>
      <c r="C376" s="551" t="s">
        <v>960</v>
      </c>
      <c r="D376" s="551"/>
      <c r="E376" s="551"/>
      <c r="F376" s="551"/>
      <c r="G376" s="552" t="s">
        <v>65</v>
      </c>
      <c r="H376" s="551">
        <f>SUM(H371:H375)</f>
        <v>0</v>
      </c>
    </row>
    <row r="377" spans="1:8" ht="14.25" x14ac:dyDescent="0.2">
      <c r="A377" s="519"/>
      <c r="B377" s="220"/>
      <c r="C377" s="220"/>
      <c r="D377" s="520"/>
      <c r="E377" s="521"/>
      <c r="F377" s="217"/>
      <c r="G377" s="217"/>
      <c r="H377" s="319"/>
    </row>
    <row r="378" spans="1:8" ht="14.25" x14ac:dyDescent="0.2">
      <c r="A378" s="558">
        <v>7</v>
      </c>
      <c r="B378" s="220" t="s">
        <v>998</v>
      </c>
      <c r="C378" s="220"/>
      <c r="D378" s="520"/>
      <c r="E378" s="521"/>
      <c r="F378" s="217"/>
      <c r="G378" s="217"/>
      <c r="H378" s="319"/>
    </row>
    <row r="379" spans="1:8" ht="14.25" x14ac:dyDescent="0.2">
      <c r="A379" s="519">
        <v>7.1</v>
      </c>
      <c r="B379" s="220" t="s">
        <v>761</v>
      </c>
      <c r="C379" s="220"/>
      <c r="D379" s="520"/>
      <c r="E379" s="521"/>
      <c r="F379" s="217"/>
      <c r="G379" s="570" t="s">
        <v>1155</v>
      </c>
      <c r="H379" s="319"/>
    </row>
    <row r="380" spans="1:8" ht="14.25" x14ac:dyDescent="0.2">
      <c r="A380" s="519"/>
      <c r="B380" s="220"/>
      <c r="C380" s="220"/>
      <c r="D380" s="520"/>
      <c r="E380" s="521"/>
      <c r="F380" s="217"/>
      <c r="G380" s="217"/>
      <c r="H380" s="319"/>
    </row>
    <row r="381" spans="1:8" ht="14.25" x14ac:dyDescent="0.2">
      <c r="A381" s="519"/>
      <c r="B381" s="220"/>
      <c r="C381" s="220"/>
      <c r="D381" s="520"/>
      <c r="E381" s="521"/>
      <c r="F381" s="217"/>
      <c r="G381" s="217"/>
      <c r="H381" s="319"/>
    </row>
    <row r="382" spans="1:8" ht="14.25" x14ac:dyDescent="0.2">
      <c r="A382" s="551"/>
      <c r="B382" s="551"/>
      <c r="C382" s="551" t="s">
        <v>960</v>
      </c>
      <c r="D382" s="551"/>
      <c r="E382" s="551"/>
      <c r="F382" s="551"/>
      <c r="G382" s="552" t="s">
        <v>65</v>
      </c>
      <c r="H382" s="551">
        <f>SUM(H377:H381)</f>
        <v>0</v>
      </c>
    </row>
    <row r="383" spans="1:8" ht="14.25" x14ac:dyDescent="0.2">
      <c r="A383" s="519"/>
      <c r="B383" s="220"/>
      <c r="C383" s="220"/>
      <c r="D383" s="520"/>
      <c r="E383" s="521"/>
      <c r="F383" s="217"/>
      <c r="G383" s="217"/>
      <c r="H383" s="319"/>
    </row>
    <row r="384" spans="1:8" ht="14.25" x14ac:dyDescent="0.2">
      <c r="A384" s="558">
        <v>8</v>
      </c>
      <c r="B384" s="220" t="s">
        <v>999</v>
      </c>
      <c r="C384" s="220"/>
      <c r="D384" s="520"/>
      <c r="E384" s="521"/>
      <c r="F384" s="217"/>
      <c r="G384" s="217"/>
      <c r="H384" s="319"/>
    </row>
    <row r="385" spans="1:8" ht="14.25" x14ac:dyDescent="0.2">
      <c r="A385" s="519">
        <v>8.1</v>
      </c>
      <c r="B385" s="220" t="s">
        <v>1000</v>
      </c>
      <c r="C385" s="220"/>
      <c r="D385" s="520"/>
      <c r="E385" s="521"/>
      <c r="F385" s="217"/>
      <c r="G385" s="217"/>
      <c r="H385" s="319"/>
    </row>
    <row r="386" spans="1:8" ht="15.75" x14ac:dyDescent="0.25">
      <c r="A386" s="519"/>
      <c r="B386" s="220" t="s">
        <v>10</v>
      </c>
      <c r="C386" s="220" t="s">
        <v>1330</v>
      </c>
      <c r="D386" s="520">
        <v>6475</v>
      </c>
      <c r="E386" s="528" t="s">
        <v>967</v>
      </c>
      <c r="F386" s="217"/>
      <c r="G386" s="417">
        <f t="shared" ref="G386" si="39">IF(E386="item",ROUND(F386,0),ROUND(D386*F386,0))</f>
        <v>0</v>
      </c>
      <c r="H386" s="319"/>
    </row>
    <row r="387" spans="1:8" ht="14.25" x14ac:dyDescent="0.25">
      <c r="A387" s="519"/>
      <c r="B387" s="220"/>
      <c r="C387" s="220"/>
      <c r="D387" s="520"/>
      <c r="E387" s="528"/>
      <c r="F387" s="217"/>
      <c r="G387" s="417"/>
      <c r="H387" s="319"/>
    </row>
    <row r="388" spans="1:8" ht="14.25" x14ac:dyDescent="0.2">
      <c r="A388" s="519"/>
      <c r="B388" s="220"/>
      <c r="C388" s="220"/>
      <c r="D388" s="520"/>
      <c r="E388" s="521"/>
      <c r="F388" s="217"/>
      <c r="G388" s="538"/>
      <c r="H388" s="571">
        <f>SUM(G386:G388)</f>
        <v>0</v>
      </c>
    </row>
    <row r="389" spans="1:8" ht="14.25" x14ac:dyDescent="0.2">
      <c r="A389" s="519">
        <v>8.1999999999999993</v>
      </c>
      <c r="B389" s="220" t="s">
        <v>1001</v>
      </c>
      <c r="C389" s="220"/>
      <c r="D389" s="520"/>
      <c r="E389" s="521"/>
      <c r="F389" s="217"/>
      <c r="G389" s="217"/>
      <c r="H389" s="319"/>
    </row>
    <row r="390" spans="1:8" ht="15.75" x14ac:dyDescent="0.25">
      <c r="A390" s="519"/>
      <c r="B390" s="220" t="s">
        <v>10</v>
      </c>
      <c r="C390" s="220" t="s">
        <v>1350</v>
      </c>
      <c r="D390" s="520">
        <v>22</v>
      </c>
      <c r="E390" s="528" t="s">
        <v>967</v>
      </c>
      <c r="F390" s="217"/>
      <c r="G390" s="417">
        <f t="shared" ref="G390:G398" si="40">IF(E390="item",ROUND(F390,0),ROUND(D390*F390,0))</f>
        <v>0</v>
      </c>
      <c r="H390" s="319"/>
    </row>
    <row r="391" spans="1:8" ht="28.5" x14ac:dyDescent="0.25">
      <c r="A391" s="519"/>
      <c r="B391" s="524" t="s">
        <v>10</v>
      </c>
      <c r="C391" s="530" t="s">
        <v>1275</v>
      </c>
      <c r="D391" s="527">
        <v>711</v>
      </c>
      <c r="E391" s="528" t="s">
        <v>967</v>
      </c>
      <c r="F391" s="529"/>
      <c r="G391" s="417">
        <f t="shared" si="40"/>
        <v>0</v>
      </c>
      <c r="H391" s="319"/>
    </row>
    <row r="392" spans="1:8" ht="42.75" x14ac:dyDescent="0.25">
      <c r="A392" s="519"/>
      <c r="B392" s="524" t="s">
        <v>10</v>
      </c>
      <c r="C392" s="530" t="s">
        <v>1276</v>
      </c>
      <c r="D392" s="527">
        <v>79</v>
      </c>
      <c r="E392" s="528" t="s">
        <v>967</v>
      </c>
      <c r="F392" s="529"/>
      <c r="G392" s="417">
        <f t="shared" si="40"/>
        <v>0</v>
      </c>
      <c r="H392" s="319"/>
    </row>
    <row r="393" spans="1:8" ht="15.75" x14ac:dyDescent="0.25">
      <c r="A393" s="519"/>
      <c r="B393" s="220" t="s">
        <v>10</v>
      </c>
      <c r="C393" s="220" t="s">
        <v>1277</v>
      </c>
      <c r="D393" s="520">
        <v>21</v>
      </c>
      <c r="E393" s="528" t="s">
        <v>967</v>
      </c>
      <c r="F393" s="217"/>
      <c r="G393" s="417">
        <f t="shared" si="40"/>
        <v>0</v>
      </c>
      <c r="H393" s="319"/>
    </row>
    <row r="394" spans="1:8" ht="14.25" x14ac:dyDescent="0.25">
      <c r="A394" s="519"/>
      <c r="B394" s="220" t="s">
        <v>10</v>
      </c>
      <c r="C394" s="220" t="s">
        <v>1278</v>
      </c>
      <c r="D394" s="520">
        <v>36</v>
      </c>
      <c r="E394" s="528" t="s">
        <v>1160</v>
      </c>
      <c r="F394" s="217"/>
      <c r="G394" s="417">
        <f t="shared" si="40"/>
        <v>0</v>
      </c>
      <c r="H394" s="319"/>
    </row>
    <row r="395" spans="1:8" ht="15.75" x14ac:dyDescent="0.25">
      <c r="A395" s="519"/>
      <c r="B395" s="220" t="s">
        <v>10</v>
      </c>
      <c r="C395" s="220" t="s">
        <v>1279</v>
      </c>
      <c r="D395" s="520">
        <v>80</v>
      </c>
      <c r="E395" s="528" t="s">
        <v>967</v>
      </c>
      <c r="F395" s="217"/>
      <c r="G395" s="417">
        <f t="shared" si="40"/>
        <v>0</v>
      </c>
      <c r="H395" s="319"/>
    </row>
    <row r="396" spans="1:8" ht="28.5" x14ac:dyDescent="0.25">
      <c r="A396" s="554"/>
      <c r="B396" s="524" t="s">
        <v>10</v>
      </c>
      <c r="C396" s="556" t="s">
        <v>1331</v>
      </c>
      <c r="D396" s="527">
        <v>1172</v>
      </c>
      <c r="E396" s="528" t="s">
        <v>967</v>
      </c>
      <c r="F396" s="529"/>
      <c r="G396" s="417">
        <f t="shared" si="40"/>
        <v>0</v>
      </c>
      <c r="H396" s="553"/>
    </row>
    <row r="397" spans="1:8" ht="14.25" x14ac:dyDescent="0.25">
      <c r="A397" s="554"/>
      <c r="B397" s="524" t="s">
        <v>10</v>
      </c>
      <c r="C397" s="556" t="s">
        <v>1332</v>
      </c>
      <c r="D397" s="527">
        <v>181</v>
      </c>
      <c r="E397" s="528" t="s">
        <v>961</v>
      </c>
      <c r="F397" s="529"/>
      <c r="G397" s="417">
        <f t="shared" si="40"/>
        <v>0</v>
      </c>
      <c r="H397" s="553"/>
    </row>
    <row r="398" spans="1:8" ht="14.25" x14ac:dyDescent="0.25">
      <c r="A398" s="519"/>
      <c r="B398" s="220" t="s">
        <v>10</v>
      </c>
      <c r="C398" s="220" t="s">
        <v>1280</v>
      </c>
      <c r="D398" s="520">
        <v>66</v>
      </c>
      <c r="E398" s="521" t="s">
        <v>962</v>
      </c>
      <c r="F398" s="217"/>
      <c r="G398" s="417">
        <f t="shared" si="40"/>
        <v>0</v>
      </c>
      <c r="H398" s="319"/>
    </row>
    <row r="399" spans="1:8" ht="14.25" x14ac:dyDescent="0.25">
      <c r="A399" s="519"/>
      <c r="B399" s="220"/>
      <c r="C399" s="220"/>
      <c r="D399" s="520"/>
      <c r="E399" s="521"/>
      <c r="F399" s="217"/>
      <c r="G399" s="417"/>
      <c r="H399" s="319"/>
    </row>
    <row r="400" spans="1:8" ht="14.25" x14ac:dyDescent="0.2">
      <c r="A400" s="519"/>
      <c r="B400" s="220"/>
      <c r="C400" s="220"/>
      <c r="D400" s="520"/>
      <c r="E400" s="521"/>
      <c r="F400" s="217"/>
      <c r="G400" s="538"/>
      <c r="H400" s="571">
        <f>SUM(G389:G400)</f>
        <v>0</v>
      </c>
    </row>
    <row r="401" spans="1:8" ht="14.25" x14ac:dyDescent="0.2">
      <c r="A401" s="519">
        <v>8.3000000000000007</v>
      </c>
      <c r="B401" s="220" t="s">
        <v>1002</v>
      </c>
      <c r="C401" s="220"/>
      <c r="D401" s="520"/>
      <c r="E401" s="521"/>
      <c r="F401" s="217"/>
      <c r="G401" s="217"/>
      <c r="H401" s="319"/>
    </row>
    <row r="402" spans="1:8" ht="15.75" x14ac:dyDescent="0.25">
      <c r="A402" s="519"/>
      <c r="B402" s="220" t="s">
        <v>10</v>
      </c>
      <c r="C402" s="220" t="s">
        <v>1281</v>
      </c>
      <c r="D402" s="520">
        <v>114</v>
      </c>
      <c r="E402" s="528" t="s">
        <v>967</v>
      </c>
      <c r="F402" s="217"/>
      <c r="G402" s="417">
        <f t="shared" ref="G402:G405" si="41">IF(E402="item",ROUND(F402,0),ROUND(D402*F402,0))</f>
        <v>0</v>
      </c>
      <c r="H402" s="319"/>
    </row>
    <row r="403" spans="1:8" ht="28.5" x14ac:dyDescent="0.25">
      <c r="A403" s="519"/>
      <c r="B403" s="524" t="s">
        <v>10</v>
      </c>
      <c r="C403" s="536" t="s">
        <v>1282</v>
      </c>
      <c r="D403" s="527">
        <v>114</v>
      </c>
      <c r="E403" s="528" t="s">
        <v>967</v>
      </c>
      <c r="F403" s="529"/>
      <c r="G403" s="417">
        <f t="shared" si="41"/>
        <v>0</v>
      </c>
      <c r="H403" s="553"/>
    </row>
    <row r="404" spans="1:8" ht="42.75" x14ac:dyDescent="0.25">
      <c r="A404" s="519"/>
      <c r="B404" s="524" t="s">
        <v>10</v>
      </c>
      <c r="C404" s="525" t="s">
        <v>1283</v>
      </c>
      <c r="D404" s="527">
        <v>680</v>
      </c>
      <c r="E404" s="528" t="s">
        <v>967</v>
      </c>
      <c r="F404" s="529"/>
      <c r="G404" s="417">
        <f t="shared" si="41"/>
        <v>0</v>
      </c>
      <c r="H404" s="319"/>
    </row>
    <row r="405" spans="1:8" ht="28.5" x14ac:dyDescent="0.25">
      <c r="A405" s="519"/>
      <c r="B405" s="524" t="s">
        <v>10</v>
      </c>
      <c r="C405" s="536" t="s">
        <v>1284</v>
      </c>
      <c r="D405" s="527">
        <v>4311</v>
      </c>
      <c r="E405" s="528" t="s">
        <v>967</v>
      </c>
      <c r="F405" s="529"/>
      <c r="G405" s="417">
        <f t="shared" si="41"/>
        <v>0</v>
      </c>
      <c r="H405" s="319"/>
    </row>
    <row r="406" spans="1:8" ht="14.25" x14ac:dyDescent="0.25">
      <c r="A406" s="519"/>
      <c r="B406" s="524"/>
      <c r="C406" s="536"/>
      <c r="D406" s="527"/>
      <c r="E406" s="528"/>
      <c r="F406" s="529"/>
      <c r="G406" s="417"/>
      <c r="H406" s="319"/>
    </row>
    <row r="407" spans="1:8" ht="14.25" x14ac:dyDescent="0.2">
      <c r="A407" s="519"/>
      <c r="B407" s="220"/>
      <c r="C407" s="220"/>
      <c r="D407" s="520"/>
      <c r="E407" s="521"/>
      <c r="F407" s="217"/>
      <c r="G407" s="538"/>
      <c r="H407" s="571">
        <f>SUM(G402:G407)</f>
        <v>0</v>
      </c>
    </row>
    <row r="408" spans="1:8" ht="14.25" x14ac:dyDescent="0.2">
      <c r="A408" s="519">
        <v>8.4</v>
      </c>
      <c r="B408" s="220" t="s">
        <v>1003</v>
      </c>
      <c r="C408" s="220"/>
      <c r="D408" s="520"/>
      <c r="E408" s="521"/>
      <c r="F408" s="217"/>
      <c r="G408" s="217"/>
      <c r="H408" s="319"/>
    </row>
    <row r="409" spans="1:8" ht="28.5" x14ac:dyDescent="0.25">
      <c r="A409" s="572"/>
      <c r="B409" s="540" t="s">
        <v>10</v>
      </c>
      <c r="C409" s="536" t="s">
        <v>1285</v>
      </c>
      <c r="D409" s="573">
        <v>1</v>
      </c>
      <c r="E409" s="574" t="s">
        <v>963</v>
      </c>
      <c r="F409" s="575"/>
      <c r="G409" s="417">
        <f t="shared" ref="G409:G412" si="42">IF(E409="item",ROUND(F409,0),ROUND(D409*F409,0))</f>
        <v>0</v>
      </c>
      <c r="H409" s="576"/>
    </row>
    <row r="410" spans="1:8" ht="14.25" x14ac:dyDescent="0.25">
      <c r="A410" s="572"/>
      <c r="B410" s="540" t="s">
        <v>10</v>
      </c>
      <c r="C410" s="536" t="s">
        <v>1286</v>
      </c>
      <c r="D410" s="573">
        <v>1</v>
      </c>
      <c r="E410" s="574" t="s">
        <v>962</v>
      </c>
      <c r="F410" s="575"/>
      <c r="G410" s="417">
        <f t="shared" si="42"/>
        <v>0</v>
      </c>
      <c r="H410" s="576"/>
    </row>
    <row r="411" spans="1:8" ht="14.25" x14ac:dyDescent="0.25">
      <c r="A411" s="572"/>
      <c r="B411" s="540" t="s">
        <v>10</v>
      </c>
      <c r="C411" s="536" t="s">
        <v>1287</v>
      </c>
      <c r="D411" s="573">
        <v>2</v>
      </c>
      <c r="E411" s="574" t="s">
        <v>962</v>
      </c>
      <c r="F411" s="575"/>
      <c r="G411" s="417">
        <f t="shared" si="42"/>
        <v>0</v>
      </c>
      <c r="H411" s="576"/>
    </row>
    <row r="412" spans="1:8" ht="28.5" x14ac:dyDescent="0.25">
      <c r="A412" s="572"/>
      <c r="B412" s="540" t="s">
        <v>10</v>
      </c>
      <c r="C412" s="536" t="s">
        <v>1333</v>
      </c>
      <c r="D412" s="573">
        <v>1</v>
      </c>
      <c r="E412" s="574" t="s">
        <v>962</v>
      </c>
      <c r="F412" s="575"/>
      <c r="G412" s="417">
        <f t="shared" si="42"/>
        <v>0</v>
      </c>
      <c r="H412" s="576"/>
    </row>
    <row r="413" spans="1:8" ht="14.25" x14ac:dyDescent="0.25">
      <c r="A413" s="572"/>
      <c r="B413" s="540"/>
      <c r="C413" s="536"/>
      <c r="D413" s="573"/>
      <c r="E413" s="574"/>
      <c r="F413" s="575"/>
      <c r="G413" s="417"/>
      <c r="H413" s="576"/>
    </row>
    <row r="414" spans="1:8" ht="14.25" x14ac:dyDescent="0.2">
      <c r="A414" s="519"/>
      <c r="B414" s="220"/>
      <c r="C414" s="220"/>
      <c r="D414" s="520"/>
      <c r="E414" s="521"/>
      <c r="F414" s="217"/>
      <c r="G414" s="538"/>
      <c r="H414" s="571">
        <f>SUM(G409:G414)</f>
        <v>0</v>
      </c>
    </row>
    <row r="415" spans="1:8" ht="14.25" x14ac:dyDescent="0.2">
      <c r="A415" s="560"/>
      <c r="B415" s="561"/>
      <c r="C415" s="561"/>
      <c r="D415" s="562"/>
      <c r="E415" s="563"/>
      <c r="F415" s="564"/>
      <c r="G415" s="564"/>
      <c r="H415" s="583"/>
    </row>
    <row r="416" spans="1:8" ht="14.25" x14ac:dyDescent="0.2">
      <c r="A416" s="519"/>
      <c r="B416" s="220"/>
      <c r="C416" s="220"/>
      <c r="D416" s="520"/>
      <c r="E416" s="521"/>
      <c r="F416" s="217"/>
      <c r="G416" s="217"/>
      <c r="H416" s="571"/>
    </row>
    <row r="417" spans="1:8" ht="14.25" x14ac:dyDescent="0.2">
      <c r="A417" s="519">
        <v>8.5</v>
      </c>
      <c r="B417" s="220" t="s">
        <v>762</v>
      </c>
      <c r="C417" s="220"/>
      <c r="D417" s="520"/>
      <c r="E417" s="521"/>
      <c r="F417" s="217"/>
      <c r="G417" s="569"/>
      <c r="H417" s="319"/>
    </row>
    <row r="418" spans="1:8" ht="14.25" x14ac:dyDescent="0.25">
      <c r="A418" s="519"/>
      <c r="B418" s="540" t="s">
        <v>10</v>
      </c>
      <c r="C418" s="536" t="s">
        <v>1334</v>
      </c>
      <c r="D418" s="527">
        <v>1</v>
      </c>
      <c r="E418" s="528" t="s">
        <v>963</v>
      </c>
      <c r="F418" s="529"/>
      <c r="G418" s="417">
        <f t="shared" ref="G418:G420" si="43">IF(E418="item",ROUND(F418,0),ROUND(D418*F418,0))</f>
        <v>0</v>
      </c>
      <c r="H418" s="319"/>
    </row>
    <row r="419" spans="1:8" ht="14.25" x14ac:dyDescent="0.25">
      <c r="A419" s="519"/>
      <c r="B419" s="540" t="s">
        <v>10</v>
      </c>
      <c r="C419" s="536" t="s">
        <v>1336</v>
      </c>
      <c r="D419" s="527">
        <v>3</v>
      </c>
      <c r="E419" s="528" t="s">
        <v>962</v>
      </c>
      <c r="F419" s="529"/>
      <c r="G419" s="417">
        <f t="shared" si="43"/>
        <v>0</v>
      </c>
      <c r="H419" s="319"/>
    </row>
    <row r="420" spans="1:8" ht="14.25" x14ac:dyDescent="0.25">
      <c r="A420" s="519"/>
      <c r="B420" s="540" t="s">
        <v>10</v>
      </c>
      <c r="C420" s="536" t="s">
        <v>1335</v>
      </c>
      <c r="D420" s="527">
        <v>3</v>
      </c>
      <c r="E420" s="528" t="s">
        <v>962</v>
      </c>
      <c r="F420" s="529"/>
      <c r="G420" s="417">
        <f t="shared" si="43"/>
        <v>0</v>
      </c>
      <c r="H420" s="319"/>
    </row>
    <row r="421" spans="1:8" ht="14.25" x14ac:dyDescent="0.25">
      <c r="A421" s="519"/>
      <c r="B421" s="540" t="s">
        <v>10</v>
      </c>
      <c r="C421" s="536" t="s">
        <v>1337</v>
      </c>
      <c r="D421" s="527">
        <v>4</v>
      </c>
      <c r="E421" s="528" t="s">
        <v>1288</v>
      </c>
      <c r="F421" s="529"/>
      <c r="G421" s="417">
        <f t="shared" ref="G421:G424" si="44">IF(E421="item",ROUND(F421,0),ROUND(D421*F421,0))</f>
        <v>0</v>
      </c>
      <c r="H421" s="319"/>
    </row>
    <row r="422" spans="1:8" ht="28.5" x14ac:dyDescent="0.25">
      <c r="A422" s="519"/>
      <c r="B422" s="540" t="s">
        <v>10</v>
      </c>
      <c r="C422" s="536" t="s">
        <v>1338</v>
      </c>
      <c r="D422" s="527">
        <v>7</v>
      </c>
      <c r="E422" s="528" t="s">
        <v>962</v>
      </c>
      <c r="F422" s="529"/>
      <c r="G422" s="417">
        <f t="shared" si="44"/>
        <v>0</v>
      </c>
      <c r="H422" s="319"/>
    </row>
    <row r="423" spans="1:8" ht="14.25" x14ac:dyDescent="0.25">
      <c r="A423" s="519"/>
      <c r="B423" s="540" t="s">
        <v>10</v>
      </c>
      <c r="C423" s="536" t="s">
        <v>1339</v>
      </c>
      <c r="D423" s="527">
        <v>4</v>
      </c>
      <c r="E423" s="528" t="s">
        <v>962</v>
      </c>
      <c r="F423" s="529"/>
      <c r="G423" s="417">
        <f t="shared" si="44"/>
        <v>0</v>
      </c>
      <c r="H423" s="319"/>
    </row>
    <row r="424" spans="1:8" ht="14.25" x14ac:dyDescent="0.25">
      <c r="A424" s="519"/>
      <c r="B424" s="540" t="s">
        <v>10</v>
      </c>
      <c r="C424" s="536" t="s">
        <v>1289</v>
      </c>
      <c r="D424" s="527">
        <v>1</v>
      </c>
      <c r="E424" s="528" t="s">
        <v>963</v>
      </c>
      <c r="F424" s="529"/>
      <c r="G424" s="417">
        <f t="shared" si="44"/>
        <v>0</v>
      </c>
      <c r="H424" s="319"/>
    </row>
    <row r="425" spans="1:8" ht="14.25" x14ac:dyDescent="0.25">
      <c r="A425" s="519"/>
      <c r="B425" s="540"/>
      <c r="C425" s="536"/>
      <c r="D425" s="527"/>
      <c r="E425" s="528"/>
      <c r="F425" s="529"/>
      <c r="G425" s="417"/>
      <c r="H425" s="319"/>
    </row>
    <row r="426" spans="1:8" ht="14.25" x14ac:dyDescent="0.2">
      <c r="A426" s="519"/>
      <c r="B426" s="220"/>
      <c r="C426" s="220"/>
      <c r="D426" s="520"/>
      <c r="E426" s="521"/>
      <c r="F426" s="217"/>
      <c r="G426" s="538"/>
      <c r="H426" s="571">
        <f>SUM(G418:G426)</f>
        <v>0</v>
      </c>
    </row>
    <row r="427" spans="1:8" ht="14.25" x14ac:dyDescent="0.2">
      <c r="A427" s="519">
        <v>8.6</v>
      </c>
      <c r="B427" s="220" t="s">
        <v>1004</v>
      </c>
      <c r="C427" s="220"/>
      <c r="D427" s="520"/>
      <c r="E427" s="521"/>
      <c r="F427" s="217"/>
      <c r="G427" s="217"/>
      <c r="H427" s="319"/>
    </row>
    <row r="428" spans="1:8" ht="15.75" x14ac:dyDescent="0.25">
      <c r="A428" s="519"/>
      <c r="B428" s="220" t="s">
        <v>10</v>
      </c>
      <c r="C428" s="220" t="s">
        <v>1340</v>
      </c>
      <c r="D428" s="520">
        <v>834</v>
      </c>
      <c r="E428" s="528" t="s">
        <v>967</v>
      </c>
      <c r="F428" s="217"/>
      <c r="G428" s="417">
        <f t="shared" ref="G428:G430" si="45">IF(E428="item",ROUND(F428,0),ROUND(D428*F428,0))</f>
        <v>0</v>
      </c>
      <c r="H428" s="319"/>
    </row>
    <row r="429" spans="1:8" ht="15.75" x14ac:dyDescent="0.25">
      <c r="A429" s="519"/>
      <c r="B429" s="220" t="s">
        <v>10</v>
      </c>
      <c r="C429" s="220" t="s">
        <v>1341</v>
      </c>
      <c r="D429" s="520">
        <v>433</v>
      </c>
      <c r="E429" s="528" t="s">
        <v>967</v>
      </c>
      <c r="F429" s="217"/>
      <c r="G429" s="417">
        <f t="shared" si="45"/>
        <v>0</v>
      </c>
      <c r="H429" s="319"/>
    </row>
    <row r="430" spans="1:8" ht="28.5" x14ac:dyDescent="0.25">
      <c r="A430" s="519"/>
      <c r="B430" s="524" t="s">
        <v>10</v>
      </c>
      <c r="C430" s="536" t="s">
        <v>1342</v>
      </c>
      <c r="D430" s="527">
        <v>1</v>
      </c>
      <c r="E430" s="528" t="s">
        <v>963</v>
      </c>
      <c r="F430" s="529"/>
      <c r="G430" s="417">
        <f t="shared" si="45"/>
        <v>0</v>
      </c>
      <c r="H430" s="319"/>
    </row>
    <row r="431" spans="1:8" ht="14.25" x14ac:dyDescent="0.25">
      <c r="A431" s="519"/>
      <c r="B431" s="524"/>
      <c r="C431" s="536"/>
      <c r="D431" s="527"/>
      <c r="E431" s="528"/>
      <c r="F431" s="529"/>
      <c r="G431" s="417"/>
      <c r="H431" s="319"/>
    </row>
    <row r="432" spans="1:8" ht="14.25" x14ac:dyDescent="0.2">
      <c r="A432" s="519"/>
      <c r="B432" s="220"/>
      <c r="C432" s="220"/>
      <c r="D432" s="520"/>
      <c r="E432" s="521"/>
      <c r="F432" s="217"/>
      <c r="G432" s="538"/>
      <c r="H432" s="319">
        <f>SUM(G428:G432)</f>
        <v>0</v>
      </c>
    </row>
    <row r="433" spans="1:8" ht="14.25" x14ac:dyDescent="0.2">
      <c r="A433" s="519">
        <v>8.6999999999999993</v>
      </c>
      <c r="B433" s="220" t="s">
        <v>1005</v>
      </c>
      <c r="C433" s="220"/>
      <c r="D433" s="520"/>
      <c r="E433" s="521"/>
      <c r="F433" s="217"/>
      <c r="G433" s="217"/>
      <c r="H433" s="319"/>
    </row>
    <row r="434" spans="1:8" ht="14.25" x14ac:dyDescent="0.25">
      <c r="A434" s="519"/>
      <c r="B434" s="220" t="s">
        <v>10</v>
      </c>
      <c r="C434" s="220" t="s">
        <v>1290</v>
      </c>
      <c r="D434" s="527">
        <v>1</v>
      </c>
      <c r="E434" s="528" t="s">
        <v>1291</v>
      </c>
      <c r="F434" s="529"/>
      <c r="G434" s="417">
        <f t="shared" ref="G434:G435" si="46">IF(E434="item",ROUND(F434,0),ROUND(D434*F434,0))</f>
        <v>0</v>
      </c>
      <c r="H434" s="319"/>
    </row>
    <row r="435" spans="1:8" ht="14.25" x14ac:dyDescent="0.25">
      <c r="A435" s="519"/>
      <c r="B435" s="220" t="s">
        <v>10</v>
      </c>
      <c r="C435" s="220" t="s">
        <v>1292</v>
      </c>
      <c r="D435" s="527">
        <v>1</v>
      </c>
      <c r="E435" s="528" t="s">
        <v>1291</v>
      </c>
      <c r="F435" s="529"/>
      <c r="G435" s="417">
        <f t="shared" si="46"/>
        <v>0</v>
      </c>
      <c r="H435" s="319"/>
    </row>
    <row r="436" spans="1:8" ht="14.25" x14ac:dyDescent="0.25">
      <c r="A436" s="519"/>
      <c r="B436" s="220" t="s">
        <v>10</v>
      </c>
      <c r="C436" s="220" t="s">
        <v>1293</v>
      </c>
      <c r="D436" s="527"/>
      <c r="E436" s="528"/>
      <c r="F436" s="529"/>
      <c r="G436" s="575" t="s">
        <v>944</v>
      </c>
      <c r="H436" s="319"/>
    </row>
    <row r="437" spans="1:8" ht="14.25" x14ac:dyDescent="0.25">
      <c r="A437" s="519"/>
      <c r="B437" s="220" t="s">
        <v>10</v>
      </c>
      <c r="C437" s="220" t="s">
        <v>1294</v>
      </c>
      <c r="D437" s="527">
        <v>1</v>
      </c>
      <c r="E437" s="528" t="s">
        <v>1291</v>
      </c>
      <c r="F437" s="529"/>
      <c r="G437" s="417">
        <f t="shared" ref="G437:G440" si="47">IF(E437="item",ROUND(F437,0),ROUND(D437*F437,0))</f>
        <v>0</v>
      </c>
      <c r="H437" s="319"/>
    </row>
    <row r="438" spans="1:8" ht="14.25" x14ac:dyDescent="0.25">
      <c r="A438" s="519"/>
      <c r="B438" s="220" t="s">
        <v>10</v>
      </c>
      <c r="C438" s="220" t="s">
        <v>1295</v>
      </c>
      <c r="D438" s="527">
        <v>1</v>
      </c>
      <c r="E438" s="528" t="s">
        <v>963</v>
      </c>
      <c r="F438" s="529"/>
      <c r="G438" s="417">
        <f t="shared" si="47"/>
        <v>0</v>
      </c>
      <c r="H438" s="319"/>
    </row>
    <row r="439" spans="1:8" ht="14.25" x14ac:dyDescent="0.25">
      <c r="A439" s="519"/>
      <c r="B439" s="220" t="s">
        <v>10</v>
      </c>
      <c r="C439" s="220" t="s">
        <v>1343</v>
      </c>
      <c r="D439" s="527">
        <v>1</v>
      </c>
      <c r="E439" s="528" t="s">
        <v>963</v>
      </c>
      <c r="F439" s="529"/>
      <c r="G439" s="417">
        <f t="shared" si="47"/>
        <v>0</v>
      </c>
      <c r="H439" s="319"/>
    </row>
    <row r="440" spans="1:8" ht="14.25" x14ac:dyDescent="0.25">
      <c r="A440" s="519"/>
      <c r="B440" s="220" t="s">
        <v>10</v>
      </c>
      <c r="C440" s="220" t="s">
        <v>1344</v>
      </c>
      <c r="D440" s="527">
        <v>1</v>
      </c>
      <c r="E440" s="528" t="s">
        <v>963</v>
      </c>
      <c r="F440" s="529"/>
      <c r="G440" s="417">
        <f t="shared" si="47"/>
        <v>0</v>
      </c>
      <c r="H440" s="319"/>
    </row>
    <row r="441" spans="1:8" ht="14.25" x14ac:dyDescent="0.2">
      <c r="A441" s="519"/>
      <c r="B441" s="220"/>
      <c r="C441" s="220"/>
      <c r="D441" s="520"/>
      <c r="E441" s="521"/>
      <c r="F441" s="217"/>
      <c r="G441" s="569"/>
      <c r="H441" s="319"/>
    </row>
    <row r="442" spans="1:8" ht="14.25" x14ac:dyDescent="0.2">
      <c r="A442" s="519"/>
      <c r="B442" s="220"/>
      <c r="C442" s="220"/>
      <c r="D442" s="520"/>
      <c r="E442" s="521"/>
      <c r="F442" s="217"/>
      <c r="G442" s="538"/>
      <c r="H442" s="571">
        <f>SUM(G433:G442)</f>
        <v>0</v>
      </c>
    </row>
    <row r="443" spans="1:8" ht="14.25" x14ac:dyDescent="0.2">
      <c r="A443" s="519">
        <v>8.8000000000000007</v>
      </c>
      <c r="B443" s="220" t="s">
        <v>1006</v>
      </c>
      <c r="C443" s="220"/>
      <c r="D443" s="520"/>
      <c r="E443" s="521"/>
      <c r="F443" s="217"/>
      <c r="G443" s="569" t="s">
        <v>944</v>
      </c>
      <c r="H443" s="319"/>
    </row>
    <row r="444" spans="1:8" ht="14.25" x14ac:dyDescent="0.2">
      <c r="A444" s="519"/>
      <c r="B444" s="220"/>
      <c r="C444" s="220"/>
      <c r="D444" s="520"/>
      <c r="E444" s="521"/>
      <c r="F444" s="217"/>
      <c r="G444" s="538"/>
      <c r="H444" s="571" t="s">
        <v>944</v>
      </c>
    </row>
    <row r="445" spans="1:8" ht="14.25" x14ac:dyDescent="0.2">
      <c r="A445" s="519"/>
      <c r="B445" s="220"/>
      <c r="C445" s="220"/>
      <c r="D445" s="520"/>
      <c r="E445" s="521"/>
      <c r="F445" s="217"/>
      <c r="G445" s="217"/>
      <c r="H445" s="319"/>
    </row>
    <row r="446" spans="1:8" ht="14.25" x14ac:dyDescent="0.2">
      <c r="A446" s="551"/>
      <c r="B446" s="551"/>
      <c r="C446" s="551" t="s">
        <v>960</v>
      </c>
      <c r="D446" s="551"/>
      <c r="E446" s="551"/>
      <c r="F446" s="551"/>
      <c r="G446" s="552" t="s">
        <v>65</v>
      </c>
      <c r="H446" s="551">
        <f>SUM(H385:H445)</f>
        <v>0</v>
      </c>
    </row>
    <row r="447" spans="1:8" ht="14.25" x14ac:dyDescent="0.2">
      <c r="A447" s="551"/>
      <c r="B447" s="551"/>
      <c r="C447" s="551" t="s">
        <v>1007</v>
      </c>
      <c r="D447" s="551"/>
      <c r="E447" s="551"/>
      <c r="F447" s="551"/>
      <c r="G447" s="552" t="s">
        <v>65</v>
      </c>
      <c r="H447" s="551">
        <f>H54+H148+H206+H240+H370+H376+H382+H446+H33</f>
        <v>0</v>
      </c>
    </row>
  </sheetData>
  <mergeCells count="1">
    <mergeCell ref="D6:E6"/>
  </mergeCells>
  <pageMargins left="0.59055118110236227" right="0.59055118110236227" top="0.43307086614173229" bottom="0.43307086614173229" header="0.39370078740157483" footer="0.19685039370078741"/>
  <pageSetup paperSize="9" orientation="portrait" useFirstPageNumber="1" r:id="rId1"/>
  <headerFooter>
    <oddHeader>&amp;R&amp;G</oddHeader>
    <oddFooter>&amp;C&amp;9&amp;K03+000E/&amp;P</oddFooter>
  </headerFooter>
  <rowBreaks count="13" manualBreakCount="13">
    <brk id="33" max="7" man="1"/>
    <brk id="54" max="7" man="1"/>
    <brk id="84" max="7" man="1"/>
    <brk id="117" max="7" man="1"/>
    <brk id="148" max="7" man="1"/>
    <brk id="184" max="7" man="1"/>
    <brk id="220" max="7" man="1"/>
    <brk id="240" max="7" man="1"/>
    <brk id="273" max="7" man="1"/>
    <brk id="313" max="7" man="1"/>
    <brk id="355" max="7" man="1"/>
    <brk id="382" max="7" man="1"/>
    <brk id="415" max="7" man="1"/>
  </rowBreaks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BAEC-2231-411C-BF51-09F25D0D0648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Content!A81</f>
        <v>F. PROGRAMME</v>
      </c>
      <c r="E2" s="598" t="str">
        <f>Content!A81</f>
        <v>F. PROGRAMME</v>
      </c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F2:F5"/>
    <mergeCell ref="D2:E5"/>
  </mergeCells>
  <pageMargins left="0" right="0" top="0" bottom="0" header="0" footer="0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FC0D-C83F-40A2-9BC7-4EDA5AC63FE0}">
  <sheetPr>
    <tabColor rgb="FF92D050"/>
  </sheetPr>
  <dimension ref="A1:F7"/>
  <sheetViews>
    <sheetView topLeftCell="A5"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609" t="str">
        <f>Content!A84</f>
        <v>G. PLANNING DECISSION AND PLANNING CONDITION TRACKER</v>
      </c>
      <c r="E2" s="609" t="str">
        <f>Content!A81</f>
        <v>F. PROGRAMME</v>
      </c>
      <c r="F2" s="597"/>
    </row>
    <row r="3" spans="1:6" ht="196.5" customHeight="1" x14ac:dyDescent="0.8">
      <c r="A3" s="279"/>
      <c r="B3" s="279"/>
      <c r="C3" s="279"/>
      <c r="D3" s="609"/>
      <c r="E3" s="609"/>
      <c r="F3" s="597"/>
    </row>
    <row r="4" spans="1:6" ht="196.5" customHeight="1" x14ac:dyDescent="0.8">
      <c r="A4" s="279"/>
      <c r="B4" s="279"/>
      <c r="C4" s="279"/>
      <c r="D4" s="609"/>
      <c r="E4" s="609"/>
      <c r="F4" s="597"/>
    </row>
    <row r="5" spans="1:6" ht="187.35" customHeight="1" x14ac:dyDescent="0.8">
      <c r="A5" s="279"/>
      <c r="B5" s="279"/>
      <c r="C5" s="279"/>
      <c r="D5" s="609"/>
      <c r="E5" s="609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FC74-16B1-40F0-A349-3082555D7B5E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609" t="str">
        <f>Content!A85</f>
        <v>H. PRE-CONSTRUCTION INFORMATION</v>
      </c>
      <c r="E2" s="609" t="str">
        <f>Content!A81</f>
        <v>F. PROGRAMME</v>
      </c>
      <c r="F2" s="597"/>
    </row>
    <row r="3" spans="1:6" ht="196.5" customHeight="1" x14ac:dyDescent="0.8">
      <c r="A3" s="279"/>
      <c r="B3" s="279"/>
      <c r="C3" s="279"/>
      <c r="D3" s="609"/>
      <c r="E3" s="609"/>
      <c r="F3" s="597"/>
    </row>
    <row r="4" spans="1:6" ht="196.5" customHeight="1" x14ac:dyDescent="0.8">
      <c r="A4" s="279"/>
      <c r="B4" s="279"/>
      <c r="C4" s="279"/>
      <c r="D4" s="609"/>
      <c r="E4" s="609"/>
      <c r="F4" s="597"/>
    </row>
    <row r="5" spans="1:6" ht="187.35" customHeight="1" x14ac:dyDescent="0.8">
      <c r="A5" s="279"/>
      <c r="B5" s="279"/>
      <c r="C5" s="279"/>
      <c r="D5" s="609"/>
      <c r="E5" s="609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FBEF-E93F-448D-BE41-E9918684822D}">
  <sheetPr>
    <tabColor rgb="FF92D050"/>
  </sheetPr>
  <dimension ref="A1:F7"/>
  <sheetViews>
    <sheetView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Content!A86</f>
        <v>I. BREEAM TRACKER</v>
      </c>
      <c r="E2" s="598" t="str">
        <f>Content!A81</f>
        <v>F. PROGRAMME</v>
      </c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7899-5E7A-44A0-A48E-766C965D7753}">
  <sheetPr>
    <tabColor rgb="FF92D050"/>
  </sheetPr>
  <dimension ref="A1:F7"/>
  <sheetViews>
    <sheetView topLeftCell="A2" workbookViewId="0">
      <selection activeCell="D2" sqref="D2:E5"/>
    </sheetView>
  </sheetViews>
  <sheetFormatPr defaultColWidth="9.140625" defaultRowHeight="60" x14ac:dyDescent="0.8"/>
  <cols>
    <col min="1" max="1" width="32.140625" style="281" customWidth="1"/>
    <col min="2" max="3" width="13.7109375" style="281" customWidth="1"/>
    <col min="4" max="4" width="18" style="281" customWidth="1"/>
    <col min="5" max="5" width="13.7109375" style="281" customWidth="1"/>
    <col min="6" max="6" width="18.42578125" style="282" customWidth="1"/>
    <col min="7" max="16384" width="9.140625" style="283"/>
  </cols>
  <sheetData>
    <row r="1" spans="1:6" ht="25.5" customHeight="1" x14ac:dyDescent="0.8">
      <c r="A1" s="279"/>
      <c r="B1" s="279"/>
      <c r="C1" s="279"/>
      <c r="D1" s="279"/>
      <c r="E1" s="279"/>
      <c r="F1" s="280"/>
    </row>
    <row r="2" spans="1:6" ht="169.5" customHeight="1" x14ac:dyDescent="0.8">
      <c r="A2" s="279"/>
      <c r="B2" s="279"/>
      <c r="C2" s="279"/>
      <c r="D2" s="598" t="str">
        <f>Content!A87</f>
        <v>J. TENDER EVALUATION</v>
      </c>
      <c r="E2" s="598" t="str">
        <f>Content!A81</f>
        <v>F. PROGRAMME</v>
      </c>
      <c r="F2" s="597"/>
    </row>
    <row r="3" spans="1:6" ht="196.5" customHeight="1" x14ac:dyDescent="0.8">
      <c r="A3" s="279"/>
      <c r="B3" s="279"/>
      <c r="C3" s="279"/>
      <c r="D3" s="598"/>
      <c r="E3" s="598"/>
      <c r="F3" s="597"/>
    </row>
    <row r="4" spans="1:6" ht="196.5" customHeight="1" x14ac:dyDescent="0.8">
      <c r="A4" s="279"/>
      <c r="B4" s="279"/>
      <c r="C4" s="279"/>
      <c r="D4" s="598"/>
      <c r="E4" s="598"/>
      <c r="F4" s="597"/>
    </row>
    <row r="5" spans="1:6" ht="187.35" customHeight="1" x14ac:dyDescent="0.8">
      <c r="A5" s="279"/>
      <c r="B5" s="279"/>
      <c r="C5" s="279"/>
      <c r="D5" s="598"/>
      <c r="E5" s="598"/>
      <c r="F5" s="597"/>
    </row>
    <row r="6" spans="1:6" ht="52.15" customHeight="1" x14ac:dyDescent="0.8">
      <c r="A6" s="279"/>
      <c r="B6" s="279"/>
      <c r="C6" s="279"/>
      <c r="D6" s="279"/>
      <c r="E6" s="279"/>
      <c r="F6" s="280"/>
    </row>
    <row r="7" spans="1:6" ht="34.5" customHeight="1" x14ac:dyDescent="0.8">
      <c r="A7" s="279"/>
      <c r="B7" s="279"/>
      <c r="C7" s="279"/>
      <c r="D7" s="279"/>
      <c r="E7" s="279"/>
      <c r="F7" s="280"/>
    </row>
  </sheetData>
  <mergeCells count="2">
    <mergeCell ref="D2:E5"/>
    <mergeCell ref="F2:F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60</vt:i4>
      </vt:variant>
    </vt:vector>
  </HeadingPairs>
  <TitlesOfParts>
    <vt:vector size="108" baseType="lpstr">
      <vt:lpstr>Setup</vt:lpstr>
      <vt:lpstr>Cover-Print</vt:lpstr>
      <vt:lpstr>Front Cover (A4-P)</vt:lpstr>
      <vt:lpstr>Version</vt:lpstr>
      <vt:lpstr>Content</vt:lpstr>
      <vt:lpstr>Fly1.1</vt:lpstr>
      <vt:lpstr>Flysheet</vt:lpstr>
      <vt:lpstr>Fly1.2</vt:lpstr>
      <vt:lpstr>Fly1.3</vt:lpstr>
      <vt:lpstr>1.3 Prelims Pricing Schedul</vt:lpstr>
      <vt:lpstr>Fly1.4</vt:lpstr>
      <vt:lpstr>1.4 Responsibility Matrix</vt:lpstr>
      <vt:lpstr>Fly2.1</vt:lpstr>
      <vt:lpstr>2.1 Notes on Cost Plan</vt:lpstr>
      <vt:lpstr>Fly2.2</vt:lpstr>
      <vt:lpstr>2.2 Cost Plan Summary</vt:lpstr>
      <vt:lpstr>Fly2.3</vt:lpstr>
      <vt:lpstr>2.3 dayworks</vt:lpstr>
      <vt:lpstr>Fly3.1</vt:lpstr>
      <vt:lpstr>3.1 CSA-Work Packages</vt:lpstr>
      <vt:lpstr>Fly4</vt:lpstr>
      <vt:lpstr>4. Main Summary</vt:lpstr>
      <vt:lpstr>Fly5</vt:lpstr>
      <vt:lpstr>5. Form of Tender</vt:lpstr>
      <vt:lpstr>FlyA</vt:lpstr>
      <vt:lpstr>A. Register</vt:lpstr>
      <vt:lpstr>FlyB</vt:lpstr>
      <vt:lpstr>B.1 Contract </vt:lpstr>
      <vt:lpstr>B. 2 Contract Amendments</vt:lpstr>
      <vt:lpstr>FlyC</vt:lpstr>
      <vt:lpstr>C. Warranties</vt:lpstr>
      <vt:lpstr>FlyC.1</vt:lpstr>
      <vt:lpstr>FlyC.2</vt:lpstr>
      <vt:lpstr>FlyD</vt:lpstr>
      <vt:lpstr>D. PCSA</vt:lpstr>
      <vt:lpstr>FlyD.1</vt:lpstr>
      <vt:lpstr>D1 PCSA Pricing Sched </vt:lpstr>
      <vt:lpstr>D1 PCSA Pricing Sched PR</vt:lpstr>
      <vt:lpstr>FlyD.2</vt:lpstr>
      <vt:lpstr>D2 PCSA Form of Tender</vt:lpstr>
      <vt:lpstr>FlyD.3</vt:lpstr>
      <vt:lpstr>FlyE</vt:lpstr>
      <vt:lpstr>cost plan</vt:lpstr>
      <vt:lpstr>FlyF</vt:lpstr>
      <vt:lpstr>FlyG</vt:lpstr>
      <vt:lpstr>FlyH</vt:lpstr>
      <vt:lpstr>FlyI</vt:lpstr>
      <vt:lpstr>FlyJ</vt:lpstr>
      <vt:lpstr>'1.3 Prelims Pricing Schedul'!Print_Area</vt:lpstr>
      <vt:lpstr>'1.4 Responsibility Matrix'!Print_Area</vt:lpstr>
      <vt:lpstr>'2.1 Notes on Cost Plan'!Print_Area</vt:lpstr>
      <vt:lpstr>'2.2 Cost Plan Summary'!Print_Area</vt:lpstr>
      <vt:lpstr>'2.3 dayworks'!Print_Area</vt:lpstr>
      <vt:lpstr>'3.1 CSA-Work Packages'!Print_Area</vt:lpstr>
      <vt:lpstr>'4. Main Summary'!Print_Area</vt:lpstr>
      <vt:lpstr>'5. Form of Tender'!Print_Area</vt:lpstr>
      <vt:lpstr>'A. Register'!Print_Area</vt:lpstr>
      <vt:lpstr>'B. 2 Contract Amendments'!Print_Area</vt:lpstr>
      <vt:lpstr>'B.1 Contract '!Print_Area</vt:lpstr>
      <vt:lpstr>'C. Warranties'!Print_Area</vt:lpstr>
      <vt:lpstr>Content!Print_Area</vt:lpstr>
      <vt:lpstr>'cost plan'!Print_Area</vt:lpstr>
      <vt:lpstr>'D. PCSA'!Print_Area</vt:lpstr>
      <vt:lpstr>'D1 PCSA Pricing Sched '!Print_Area</vt:lpstr>
      <vt:lpstr>'D1 PCSA Pricing Sched PR'!Print_Area</vt:lpstr>
      <vt:lpstr>'D2 PCSA Form of Tender'!Print_Area</vt:lpstr>
      <vt:lpstr>Fly1.1!Print_Area</vt:lpstr>
      <vt:lpstr>Fly1.2!Print_Area</vt:lpstr>
      <vt:lpstr>Fly1.3!Print_Area</vt:lpstr>
      <vt:lpstr>Fly1.4!Print_Area</vt:lpstr>
      <vt:lpstr>Fly2.1!Print_Area</vt:lpstr>
      <vt:lpstr>Fly2.2!Print_Area</vt:lpstr>
      <vt:lpstr>Fly2.3!Print_Area</vt:lpstr>
      <vt:lpstr>Fly3.1!Print_Area</vt:lpstr>
      <vt:lpstr>'Fly4'!Print_Area</vt:lpstr>
      <vt:lpstr>'Fly5'!Print_Area</vt:lpstr>
      <vt:lpstr>FlyA!Print_Area</vt:lpstr>
      <vt:lpstr>FlyB!Print_Area</vt:lpstr>
      <vt:lpstr>FlyC!Print_Area</vt:lpstr>
      <vt:lpstr>FlyC.1!Print_Area</vt:lpstr>
      <vt:lpstr>FlyC.2!Print_Area</vt:lpstr>
      <vt:lpstr>FlyD!Print_Area</vt:lpstr>
      <vt:lpstr>FlyD.1!Print_Area</vt:lpstr>
      <vt:lpstr>FlyD.2!Print_Area</vt:lpstr>
      <vt:lpstr>FlyD.3!Print_Area</vt:lpstr>
      <vt:lpstr>FlyE!Print_Area</vt:lpstr>
      <vt:lpstr>FlyF!Print_Area</vt:lpstr>
      <vt:lpstr>FlyG!Print_Area</vt:lpstr>
      <vt:lpstr>FlyH!Print_Area</vt:lpstr>
      <vt:lpstr>FlyI!Print_Area</vt:lpstr>
      <vt:lpstr>FlyJ!Print_Area</vt:lpstr>
      <vt:lpstr>'Front Cover (A4-P)'!Print_Area</vt:lpstr>
      <vt:lpstr>'1.3 Prelims Pricing Schedul'!Print_Titles</vt:lpstr>
      <vt:lpstr>'1.4 Responsibility Matrix'!Print_Titles</vt:lpstr>
      <vt:lpstr>'2.1 Notes on Cost Plan'!Print_Titles</vt:lpstr>
      <vt:lpstr>'2.2 Cost Plan Summary'!Print_Titles</vt:lpstr>
      <vt:lpstr>'2.3 dayworks'!Print_Titles</vt:lpstr>
      <vt:lpstr>'3.1 CSA-Work Packages'!Print_Titles</vt:lpstr>
      <vt:lpstr>'4. Main Summary'!Print_Titles</vt:lpstr>
      <vt:lpstr>'5. Form of Tender'!Print_Titles</vt:lpstr>
      <vt:lpstr>'A. Register'!Print_Titles</vt:lpstr>
      <vt:lpstr>Content!Print_Titles</vt:lpstr>
      <vt:lpstr>'cost plan'!Print_Titles</vt:lpstr>
      <vt:lpstr>'D1 PCSA Pricing Sched '!Print_Titles</vt:lpstr>
      <vt:lpstr>'D1 PCSA Pricing Sched PR'!Print_Titles</vt:lpstr>
      <vt:lpstr>'D2 PCSA Form of Tender'!Print_Titles</vt:lpstr>
      <vt:lpstr>Flysheet!Print_Titles</vt:lpstr>
      <vt:lpstr>Version!Print_Titles</vt:lpstr>
    </vt:vector>
  </TitlesOfParts>
  <Company>Ridge and Partners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sgray</dc:creator>
  <cp:lastModifiedBy>Simon Keen</cp:lastModifiedBy>
  <cp:lastPrinted>2022-06-24T16:34:57Z</cp:lastPrinted>
  <dcterms:created xsi:type="dcterms:W3CDTF">2015-10-12T17:08:23Z</dcterms:created>
  <dcterms:modified xsi:type="dcterms:W3CDTF">2022-06-24T16:38:33Z</dcterms:modified>
</cp:coreProperties>
</file>