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codeName="ThisWorkbook"/>
  <xr:revisionPtr revIDLastSave="33" documentId="8_{0E4FDF2A-3A9F-4707-90E1-94214B077B57}" xr6:coauthVersionLast="47" xr6:coauthVersionMax="47" xr10:uidLastSave="{20E1910B-37C9-46FD-B94B-00B0F6518D2F}"/>
  <workbookProtection workbookAlgorithmName="SHA-512" workbookHashValue="Gniq6prFnvtLv2Q4aKRljo4j56L+w6WErthO+nALwVJOY1+UX/J6B0f7TJ0SInrzvghVJsqVOJGdPFA8lDL+Mw==" workbookSaltValue="pcdxvld1EtFnrKe01lezqQ==" workbookSpinCount="100000" lockStructure="1"/>
  <bookViews>
    <workbookView xWindow="28680" yWindow="-120" windowWidth="21840" windowHeight="13140" xr2:uid="{00000000-000D-0000-FFFF-FFFF00000000}"/>
  </bookViews>
  <sheets>
    <sheet name="0_Instructions" sheetId="3" r:id="rId1"/>
    <sheet name="1_Guidelines" sheetId="4" r:id="rId2"/>
    <sheet name="2_Medication_Catalogue" sheetId="2" r:id="rId3"/>
    <sheet name="3_PrEP&amp;PEP Overlabelling" sheetId="5" r:id="rId4"/>
  </sheets>
  <definedNames>
    <definedName name="Bids" localSheetId="2">'2_Medication_Catalogue'!#REF!</definedName>
    <definedName name="Bids" localSheetId="3">'3_PrEP&amp;PEP Overlabelling'!#REF!</definedName>
    <definedName name="Bids">#REF!</definedName>
    <definedName name="Bids2">#REF!</definedName>
    <definedName name="LotRows" localSheetId="2">'2_Medication_Catalogue'!#REF!</definedName>
    <definedName name="LotRows" localSheetId="3">'3_PrEP&amp;PEP Overlabelling'!#REF!</definedName>
    <definedName name="Products" localSheetId="2">'2_Medication_Catalogue'!#REF!</definedName>
    <definedName name="Products" localSheetId="3">'3_PrEP&amp;PEP Overlabelling'!#REF!</definedName>
    <definedName name="Products">#REF!</definedName>
    <definedName name="Products2">#REF!</definedName>
    <definedName name="ValidOffers" localSheetId="2">'2_Medication_Catalogue'!#REF!</definedName>
    <definedName name="ValidOffers" localSheetId="3">'3_PrEP&amp;PEP Overlabelling'!#REF!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30" i="2" l="1"/>
  <c r="AL8" i="2"/>
  <c r="AM8" i="2"/>
  <c r="AU8" i="2" l="1"/>
  <c r="AU16" i="2" l="1"/>
  <c r="AU17" i="2"/>
  <c r="AU18" i="2"/>
  <c r="AU19" i="2"/>
  <c r="AU20" i="2"/>
  <c r="AU21" i="2"/>
  <c r="AU22" i="2"/>
  <c r="AU23" i="2"/>
  <c r="AU24" i="2"/>
  <c r="AU25" i="2"/>
  <c r="AU26" i="2"/>
  <c r="AU27" i="2"/>
  <c r="AU28" i="2"/>
  <c r="AU29" i="2"/>
  <c r="AU30" i="2"/>
  <c r="AU31" i="2"/>
  <c r="AU32" i="2"/>
  <c r="AU33" i="2"/>
  <c r="AU34" i="2"/>
  <c r="AU35" i="2"/>
  <c r="AU36" i="2"/>
  <c r="AU37" i="2"/>
  <c r="AU38" i="2"/>
  <c r="AU39" i="2"/>
  <c r="AU40" i="2"/>
  <c r="AU41" i="2"/>
  <c r="AU42" i="2"/>
  <c r="AU43" i="2"/>
  <c r="AU44" i="2"/>
  <c r="AU45" i="2"/>
  <c r="AU46" i="2"/>
  <c r="AU47" i="2"/>
  <c r="AU48" i="2"/>
  <c r="AU49" i="2"/>
  <c r="AU50" i="2"/>
  <c r="AU51" i="2"/>
  <c r="AU52" i="2"/>
  <c r="AU53" i="2"/>
  <c r="AU54" i="2"/>
  <c r="AU55" i="2"/>
  <c r="AU56" i="2"/>
  <c r="AU57" i="2"/>
  <c r="AU58" i="2"/>
  <c r="AU59" i="2"/>
  <c r="AU60" i="2"/>
  <c r="AU61" i="2"/>
  <c r="AU62" i="2"/>
  <c r="AU63" i="2"/>
  <c r="AU64" i="2"/>
  <c r="AU65" i="2"/>
  <c r="AU66" i="2"/>
  <c r="AU67" i="2"/>
  <c r="AU68" i="2"/>
  <c r="AU69" i="2"/>
  <c r="AU70" i="2"/>
  <c r="AU71" i="2"/>
  <c r="AU72" i="2"/>
  <c r="AU73" i="2"/>
  <c r="AU74" i="2"/>
  <c r="AU75" i="2"/>
  <c r="AU76" i="2"/>
  <c r="AU77" i="2"/>
  <c r="AU78" i="2"/>
  <c r="AU79" i="2"/>
  <c r="AU80" i="2"/>
  <c r="AU81" i="2"/>
  <c r="AU82" i="2"/>
  <c r="AU83" i="2"/>
  <c r="AU84" i="2"/>
  <c r="AU85" i="2"/>
  <c r="AU86" i="2"/>
  <c r="AU87" i="2"/>
  <c r="AU88" i="2"/>
  <c r="AU89" i="2"/>
  <c r="AI83" i="2"/>
  <c r="AG83" i="2" s="1"/>
  <c r="AJ83" i="2"/>
  <c r="AK83" i="2"/>
  <c r="AL83" i="2"/>
  <c r="AM83" i="2"/>
  <c r="AN83" i="2"/>
  <c r="AO83" i="2"/>
  <c r="AP83" i="2"/>
  <c r="AQ83" i="2"/>
  <c r="AR83" i="2"/>
  <c r="AS83" i="2"/>
  <c r="AT83" i="2"/>
  <c r="AI84" i="2"/>
  <c r="AG84" i="2" s="1"/>
  <c r="AJ84" i="2"/>
  <c r="AK84" i="2"/>
  <c r="AL84" i="2"/>
  <c r="AM84" i="2"/>
  <c r="AN84" i="2"/>
  <c r="AO84" i="2"/>
  <c r="AP84" i="2"/>
  <c r="AQ84" i="2"/>
  <c r="AR84" i="2"/>
  <c r="AS84" i="2"/>
  <c r="AT84" i="2"/>
  <c r="AI85" i="2"/>
  <c r="AG85" i="2" s="1"/>
  <c r="AJ85" i="2"/>
  <c r="AK85" i="2"/>
  <c r="AL85" i="2"/>
  <c r="AM85" i="2"/>
  <c r="AN85" i="2"/>
  <c r="AO85" i="2"/>
  <c r="AP85" i="2"/>
  <c r="AQ85" i="2"/>
  <c r="AR85" i="2"/>
  <c r="AS85" i="2"/>
  <c r="AT85" i="2"/>
  <c r="AI86" i="2"/>
  <c r="AG86" i="2" s="1"/>
  <c r="AJ86" i="2"/>
  <c r="AK86" i="2"/>
  <c r="AL86" i="2"/>
  <c r="AM86" i="2"/>
  <c r="AN86" i="2"/>
  <c r="AO86" i="2"/>
  <c r="AP86" i="2"/>
  <c r="AQ86" i="2"/>
  <c r="AR86" i="2"/>
  <c r="AS86" i="2"/>
  <c r="AT86" i="2"/>
  <c r="AI87" i="2"/>
  <c r="AG87" i="2" s="1"/>
  <c r="AJ87" i="2"/>
  <c r="AK87" i="2"/>
  <c r="AL87" i="2"/>
  <c r="AM87" i="2"/>
  <c r="AN87" i="2"/>
  <c r="AO87" i="2"/>
  <c r="AP87" i="2"/>
  <c r="AQ87" i="2"/>
  <c r="AR87" i="2"/>
  <c r="AS87" i="2"/>
  <c r="AT87" i="2"/>
  <c r="AI88" i="2"/>
  <c r="AG88" i="2" s="1"/>
  <c r="AJ88" i="2"/>
  <c r="AK88" i="2"/>
  <c r="AL88" i="2"/>
  <c r="AM88" i="2"/>
  <c r="AN88" i="2"/>
  <c r="AO88" i="2"/>
  <c r="AP88" i="2"/>
  <c r="AQ88" i="2"/>
  <c r="AR88" i="2"/>
  <c r="AS88" i="2"/>
  <c r="AT88" i="2"/>
  <c r="AI89" i="2"/>
  <c r="AG89" i="2" s="1"/>
  <c r="AJ89" i="2"/>
  <c r="AH89" i="2" s="1"/>
  <c r="AK89" i="2"/>
  <c r="AL89" i="2"/>
  <c r="AM89" i="2"/>
  <c r="AN89" i="2"/>
  <c r="AO89" i="2"/>
  <c r="AP89" i="2"/>
  <c r="AQ89" i="2"/>
  <c r="AR89" i="2"/>
  <c r="AS89" i="2"/>
  <c r="AT89" i="2"/>
  <c r="AH87" i="2" l="1"/>
  <c r="AH85" i="2"/>
  <c r="AH83" i="2"/>
  <c r="AH84" i="2"/>
  <c r="AH86" i="2"/>
  <c r="AH88" i="2"/>
  <c r="B1" i="4" l="1"/>
  <c r="AJ12" i="2" l="1"/>
  <c r="AL12" i="2"/>
  <c r="AM12" i="2"/>
  <c r="AN12" i="2"/>
  <c r="AJ13" i="2"/>
  <c r="AL13" i="2"/>
  <c r="AM13" i="2"/>
  <c r="AN13" i="2"/>
  <c r="AJ14" i="2"/>
  <c r="AL14" i="2"/>
  <c r="AM14" i="2"/>
  <c r="AN14" i="2"/>
  <c r="AJ15" i="2"/>
  <c r="AL15" i="2"/>
  <c r="AM15" i="2"/>
  <c r="AN15" i="2"/>
  <c r="AJ16" i="2"/>
  <c r="AL16" i="2"/>
  <c r="AM16" i="2"/>
  <c r="AN16" i="2"/>
  <c r="AT16" i="2"/>
  <c r="AJ17" i="2"/>
  <c r="AL17" i="2"/>
  <c r="AM17" i="2"/>
  <c r="AN17" i="2"/>
  <c r="AT17" i="2"/>
  <c r="AJ18" i="2"/>
  <c r="AL18" i="2"/>
  <c r="AM18" i="2"/>
  <c r="AN18" i="2"/>
  <c r="AT18" i="2"/>
  <c r="AJ19" i="2"/>
  <c r="AL19" i="2"/>
  <c r="AM19" i="2"/>
  <c r="AN19" i="2"/>
  <c r="AT19" i="2"/>
  <c r="AJ20" i="2"/>
  <c r="AL20" i="2"/>
  <c r="AM20" i="2"/>
  <c r="AN20" i="2"/>
  <c r="AO20" i="2"/>
  <c r="AT20" i="2"/>
  <c r="AJ21" i="2"/>
  <c r="AL21" i="2"/>
  <c r="AM21" i="2"/>
  <c r="AN21" i="2"/>
  <c r="AT21" i="2"/>
  <c r="AJ22" i="2"/>
  <c r="AL22" i="2"/>
  <c r="AM22" i="2"/>
  <c r="AN22" i="2"/>
  <c r="AT22" i="2"/>
  <c r="AJ23" i="2"/>
  <c r="AL23" i="2"/>
  <c r="AM23" i="2"/>
  <c r="AN23" i="2"/>
  <c r="AT23" i="2"/>
  <c r="AJ24" i="2"/>
  <c r="AL24" i="2"/>
  <c r="AM24" i="2"/>
  <c r="AN24" i="2"/>
  <c r="AT24" i="2"/>
  <c r="AJ25" i="2"/>
  <c r="AL25" i="2"/>
  <c r="AM25" i="2"/>
  <c r="AN25" i="2"/>
  <c r="AT25" i="2"/>
  <c r="AJ26" i="2"/>
  <c r="AL26" i="2"/>
  <c r="AM26" i="2"/>
  <c r="AN26" i="2"/>
  <c r="AJ27" i="2"/>
  <c r="AL27" i="2"/>
  <c r="AM27" i="2"/>
  <c r="AN27" i="2"/>
  <c r="AJ28" i="2"/>
  <c r="AL28" i="2"/>
  <c r="AM28" i="2"/>
  <c r="AN28" i="2"/>
  <c r="AT28" i="2"/>
  <c r="AJ29" i="2"/>
  <c r="AL29" i="2"/>
  <c r="AM29" i="2"/>
  <c r="AN29" i="2"/>
  <c r="AT29" i="2"/>
  <c r="AJ30" i="2"/>
  <c r="AL30" i="2"/>
  <c r="AN30" i="2"/>
  <c r="AT30" i="2"/>
  <c r="AJ31" i="2"/>
  <c r="AL31" i="2"/>
  <c r="AM31" i="2"/>
  <c r="AN31" i="2"/>
  <c r="AT31" i="2"/>
  <c r="AJ32" i="2"/>
  <c r="AL32" i="2"/>
  <c r="AM32" i="2"/>
  <c r="AN32" i="2"/>
  <c r="AT32" i="2"/>
  <c r="AJ33" i="2"/>
  <c r="AL33" i="2"/>
  <c r="AM33" i="2"/>
  <c r="AN33" i="2"/>
  <c r="AT33" i="2"/>
  <c r="AJ34" i="2"/>
  <c r="AL34" i="2"/>
  <c r="AM34" i="2"/>
  <c r="AN34" i="2"/>
  <c r="AT34" i="2"/>
  <c r="AJ35" i="2"/>
  <c r="AL35" i="2"/>
  <c r="AM35" i="2"/>
  <c r="AN35" i="2"/>
  <c r="AR35" i="2"/>
  <c r="AT35" i="2"/>
  <c r="AJ36" i="2"/>
  <c r="AL36" i="2"/>
  <c r="AM36" i="2"/>
  <c r="AN36" i="2"/>
  <c r="AT36" i="2"/>
  <c r="AJ37" i="2"/>
  <c r="AL37" i="2"/>
  <c r="AM37" i="2"/>
  <c r="AN37" i="2"/>
  <c r="AT37" i="2"/>
  <c r="AJ38" i="2"/>
  <c r="AL38" i="2"/>
  <c r="AM38" i="2"/>
  <c r="AN38" i="2"/>
  <c r="AT38" i="2"/>
  <c r="AJ39" i="2"/>
  <c r="AL39" i="2"/>
  <c r="AM39" i="2"/>
  <c r="AN39" i="2"/>
  <c r="AT39" i="2"/>
  <c r="AJ40" i="2"/>
  <c r="AL40" i="2"/>
  <c r="AM40" i="2"/>
  <c r="AN40" i="2"/>
  <c r="AT40" i="2"/>
  <c r="AJ41" i="2"/>
  <c r="AL41" i="2"/>
  <c r="AM41" i="2"/>
  <c r="AN41" i="2"/>
  <c r="AT41" i="2"/>
  <c r="AJ42" i="2"/>
  <c r="AL42" i="2"/>
  <c r="AM42" i="2"/>
  <c r="AN42" i="2"/>
  <c r="AT42" i="2"/>
  <c r="AJ43" i="2"/>
  <c r="AL43" i="2"/>
  <c r="AM43" i="2"/>
  <c r="AN43" i="2"/>
  <c r="AT43" i="2"/>
  <c r="AJ44" i="2"/>
  <c r="AL44" i="2"/>
  <c r="AM44" i="2"/>
  <c r="AN44" i="2"/>
  <c r="AO44" i="2"/>
  <c r="AT44" i="2"/>
  <c r="AJ45" i="2"/>
  <c r="AL45" i="2"/>
  <c r="AM45" i="2"/>
  <c r="AN45" i="2"/>
  <c r="AT45" i="2"/>
  <c r="AJ46" i="2"/>
  <c r="AL46" i="2"/>
  <c r="AM46" i="2"/>
  <c r="AN46" i="2"/>
  <c r="AT46" i="2"/>
  <c r="AJ47" i="2"/>
  <c r="AL47" i="2"/>
  <c r="AM47" i="2"/>
  <c r="AN47" i="2"/>
  <c r="AT47" i="2"/>
  <c r="AJ48" i="2"/>
  <c r="AL48" i="2"/>
  <c r="AM48" i="2"/>
  <c r="AN48" i="2"/>
  <c r="AT48" i="2"/>
  <c r="AJ49" i="2"/>
  <c r="AL49" i="2"/>
  <c r="AM49" i="2"/>
  <c r="AN49" i="2"/>
  <c r="AT49" i="2"/>
  <c r="AJ50" i="2"/>
  <c r="AL50" i="2"/>
  <c r="AM50" i="2"/>
  <c r="AN50" i="2"/>
  <c r="AT50" i="2"/>
  <c r="AJ51" i="2"/>
  <c r="AL51" i="2"/>
  <c r="AM51" i="2"/>
  <c r="AN51" i="2"/>
  <c r="AT51" i="2"/>
  <c r="AJ52" i="2"/>
  <c r="AL52" i="2"/>
  <c r="AM52" i="2"/>
  <c r="AN52" i="2"/>
  <c r="AT52" i="2"/>
  <c r="AJ53" i="2"/>
  <c r="AL53" i="2"/>
  <c r="AM53" i="2"/>
  <c r="AN53" i="2"/>
  <c r="AT53" i="2"/>
  <c r="AJ54" i="2"/>
  <c r="AL54" i="2"/>
  <c r="AM54" i="2"/>
  <c r="AN54" i="2"/>
  <c r="AT54" i="2"/>
  <c r="AJ55" i="2"/>
  <c r="AL55" i="2"/>
  <c r="AM55" i="2"/>
  <c r="AN55" i="2"/>
  <c r="AT55" i="2"/>
  <c r="AJ56" i="2"/>
  <c r="AL56" i="2"/>
  <c r="AM56" i="2"/>
  <c r="AN56" i="2"/>
  <c r="AT56" i="2"/>
  <c r="AJ57" i="2"/>
  <c r="AL57" i="2"/>
  <c r="AM57" i="2"/>
  <c r="AN57" i="2"/>
  <c r="AT57" i="2"/>
  <c r="AJ58" i="2"/>
  <c r="AL58" i="2"/>
  <c r="AM58" i="2"/>
  <c r="AN58" i="2"/>
  <c r="AT58" i="2"/>
  <c r="AJ59" i="2"/>
  <c r="AL59" i="2"/>
  <c r="AM59" i="2"/>
  <c r="AN59" i="2"/>
  <c r="AT59" i="2"/>
  <c r="AJ60" i="2"/>
  <c r="AL60" i="2"/>
  <c r="AM60" i="2"/>
  <c r="AN60" i="2"/>
  <c r="AT60" i="2"/>
  <c r="AJ61" i="2"/>
  <c r="AL61" i="2"/>
  <c r="AM61" i="2"/>
  <c r="AN61" i="2"/>
  <c r="AT61" i="2"/>
  <c r="AJ62" i="2"/>
  <c r="AL62" i="2"/>
  <c r="AM62" i="2"/>
  <c r="AN62" i="2"/>
  <c r="AT62" i="2"/>
  <c r="AJ63" i="2"/>
  <c r="AL63" i="2"/>
  <c r="AM63" i="2"/>
  <c r="AN63" i="2"/>
  <c r="AT63" i="2"/>
  <c r="AJ64" i="2"/>
  <c r="AL64" i="2"/>
  <c r="AM64" i="2"/>
  <c r="AN64" i="2"/>
  <c r="AT64" i="2"/>
  <c r="AJ65" i="2"/>
  <c r="AL65" i="2"/>
  <c r="AM65" i="2"/>
  <c r="AN65" i="2"/>
  <c r="AT65" i="2"/>
  <c r="AJ66" i="2"/>
  <c r="AL66" i="2"/>
  <c r="AM66" i="2"/>
  <c r="AN66" i="2"/>
  <c r="AT66" i="2"/>
  <c r="AJ67" i="2"/>
  <c r="AL67" i="2"/>
  <c r="AM67" i="2"/>
  <c r="AN67" i="2"/>
  <c r="AT67" i="2"/>
  <c r="AJ68" i="2"/>
  <c r="AL68" i="2"/>
  <c r="AM68" i="2"/>
  <c r="AN68" i="2"/>
  <c r="AT68" i="2"/>
  <c r="AJ69" i="2"/>
  <c r="AL69" i="2"/>
  <c r="AM69" i="2"/>
  <c r="AN69" i="2"/>
  <c r="AT69" i="2"/>
  <c r="AJ70" i="2"/>
  <c r="AL70" i="2"/>
  <c r="AM70" i="2"/>
  <c r="AN70" i="2"/>
  <c r="AT70" i="2"/>
  <c r="AJ71" i="2"/>
  <c r="AL71" i="2"/>
  <c r="AM71" i="2"/>
  <c r="AN71" i="2"/>
  <c r="AT71" i="2"/>
  <c r="AJ72" i="2"/>
  <c r="AL72" i="2"/>
  <c r="AM72" i="2"/>
  <c r="AN72" i="2"/>
  <c r="AT72" i="2"/>
  <c r="AJ73" i="2"/>
  <c r="AL73" i="2"/>
  <c r="AM73" i="2"/>
  <c r="AN73" i="2"/>
  <c r="AT73" i="2"/>
  <c r="AJ74" i="2"/>
  <c r="AL74" i="2"/>
  <c r="AM74" i="2"/>
  <c r="AN74" i="2"/>
  <c r="AT74" i="2"/>
  <c r="AJ75" i="2"/>
  <c r="AL75" i="2"/>
  <c r="AM75" i="2"/>
  <c r="AN75" i="2"/>
  <c r="AJ76" i="2"/>
  <c r="AL76" i="2"/>
  <c r="AM76" i="2"/>
  <c r="AN76" i="2"/>
  <c r="AJ77" i="2"/>
  <c r="AL77" i="2"/>
  <c r="AM77" i="2"/>
  <c r="AN77" i="2"/>
  <c r="AJ78" i="2"/>
  <c r="AL78" i="2"/>
  <c r="AM78" i="2"/>
  <c r="AN78" i="2"/>
  <c r="AJ79" i="2"/>
  <c r="AL79" i="2"/>
  <c r="AM79" i="2"/>
  <c r="AN79" i="2"/>
  <c r="AJ80" i="2"/>
  <c r="AL80" i="2"/>
  <c r="AM80" i="2"/>
  <c r="AN80" i="2"/>
  <c r="AO80" i="2"/>
  <c r="AT80" i="2"/>
  <c r="AJ81" i="2"/>
  <c r="AL81" i="2"/>
  <c r="AM81" i="2"/>
  <c r="AN81" i="2"/>
  <c r="AT81" i="2"/>
  <c r="AJ82" i="2"/>
  <c r="AL82" i="2"/>
  <c r="AM82" i="2"/>
  <c r="AN82" i="2"/>
  <c r="AP16" i="2"/>
  <c r="AQ16" i="2"/>
  <c r="AR16" i="2"/>
  <c r="AS16" i="2"/>
  <c r="AP17" i="2"/>
  <c r="AQ17" i="2"/>
  <c r="AR17" i="2"/>
  <c r="AS17" i="2"/>
  <c r="AP18" i="2"/>
  <c r="AQ18" i="2"/>
  <c r="AR18" i="2"/>
  <c r="AS18" i="2"/>
  <c r="AO19" i="2"/>
  <c r="AP19" i="2"/>
  <c r="AQ19" i="2"/>
  <c r="AR19" i="2"/>
  <c r="AS19" i="2"/>
  <c r="AP20" i="2"/>
  <c r="AQ20" i="2"/>
  <c r="AR20" i="2"/>
  <c r="AS20" i="2"/>
  <c r="AO21" i="2"/>
  <c r="AP21" i="2"/>
  <c r="AQ21" i="2"/>
  <c r="AR21" i="2"/>
  <c r="AS21" i="2"/>
  <c r="AP22" i="2"/>
  <c r="AQ22" i="2"/>
  <c r="AR22" i="2"/>
  <c r="AS22" i="2"/>
  <c r="AO23" i="2"/>
  <c r="AP23" i="2"/>
  <c r="AQ23" i="2"/>
  <c r="AR23" i="2"/>
  <c r="AS23" i="2"/>
  <c r="AP24" i="2"/>
  <c r="AQ24" i="2"/>
  <c r="AR24" i="2"/>
  <c r="AS24" i="2"/>
  <c r="AO25" i="2"/>
  <c r="AP25" i="2"/>
  <c r="AQ25" i="2"/>
  <c r="AR25" i="2"/>
  <c r="AS25" i="2"/>
  <c r="AP28" i="2"/>
  <c r="AQ28" i="2"/>
  <c r="AR28" i="2"/>
  <c r="AS28" i="2"/>
  <c r="AP29" i="2"/>
  <c r="AQ29" i="2"/>
  <c r="AR29" i="2"/>
  <c r="AS29" i="2"/>
  <c r="AP30" i="2"/>
  <c r="AQ30" i="2"/>
  <c r="AR30" i="2"/>
  <c r="AS30" i="2"/>
  <c r="AO31" i="2"/>
  <c r="AP31" i="2"/>
  <c r="AQ31" i="2"/>
  <c r="AR31" i="2"/>
  <c r="AS31" i="2"/>
  <c r="AO32" i="2"/>
  <c r="AP32" i="2"/>
  <c r="AQ32" i="2"/>
  <c r="AR32" i="2"/>
  <c r="AS32" i="2"/>
  <c r="AO33" i="2"/>
  <c r="AP33" i="2"/>
  <c r="AQ33" i="2"/>
  <c r="AR33" i="2"/>
  <c r="AS33" i="2"/>
  <c r="AP34" i="2"/>
  <c r="AQ34" i="2"/>
  <c r="AR34" i="2"/>
  <c r="AS34" i="2"/>
  <c r="AO35" i="2"/>
  <c r="AP35" i="2"/>
  <c r="AQ35" i="2"/>
  <c r="AS35" i="2"/>
  <c r="AP36" i="2"/>
  <c r="AQ36" i="2"/>
  <c r="AR36" i="2"/>
  <c r="AS36" i="2"/>
  <c r="AO37" i="2"/>
  <c r="AP37" i="2"/>
  <c r="AQ37" i="2"/>
  <c r="AR37" i="2"/>
  <c r="AS37" i="2"/>
  <c r="AP38" i="2"/>
  <c r="AQ38" i="2"/>
  <c r="AR38" i="2"/>
  <c r="AS38" i="2"/>
  <c r="AI39" i="2"/>
  <c r="AP39" i="2"/>
  <c r="AQ39" i="2"/>
  <c r="AR39" i="2"/>
  <c r="AS39" i="2"/>
  <c r="AP40" i="2"/>
  <c r="AQ40" i="2"/>
  <c r="AR40" i="2"/>
  <c r="AS40" i="2"/>
  <c r="AO41" i="2"/>
  <c r="AP41" i="2"/>
  <c r="AQ41" i="2"/>
  <c r="AR41" i="2"/>
  <c r="AS41" i="2"/>
  <c r="AP42" i="2"/>
  <c r="AQ42" i="2"/>
  <c r="AR42" i="2"/>
  <c r="AS42" i="2"/>
  <c r="AO43" i="2"/>
  <c r="AP43" i="2"/>
  <c r="AQ43" i="2"/>
  <c r="AR43" i="2"/>
  <c r="AS43" i="2"/>
  <c r="AP44" i="2"/>
  <c r="AQ44" i="2"/>
  <c r="AR44" i="2"/>
  <c r="AS44" i="2"/>
  <c r="AO45" i="2"/>
  <c r="AP45" i="2"/>
  <c r="AQ45" i="2"/>
  <c r="AR45" i="2"/>
  <c r="AS45" i="2"/>
  <c r="AO46" i="2"/>
  <c r="AP46" i="2"/>
  <c r="AQ46" i="2"/>
  <c r="AR46" i="2"/>
  <c r="AS46" i="2"/>
  <c r="AO47" i="2"/>
  <c r="AP47" i="2"/>
  <c r="AQ47" i="2"/>
  <c r="AR47" i="2"/>
  <c r="AS47" i="2"/>
  <c r="AP48" i="2"/>
  <c r="AQ48" i="2"/>
  <c r="AR48" i="2"/>
  <c r="AS48" i="2"/>
  <c r="AO49" i="2"/>
  <c r="AP49" i="2"/>
  <c r="AQ49" i="2"/>
  <c r="AR49" i="2"/>
  <c r="AS49" i="2"/>
  <c r="AP50" i="2"/>
  <c r="AQ50" i="2"/>
  <c r="AR50" i="2"/>
  <c r="AS50" i="2"/>
  <c r="AI51" i="2"/>
  <c r="AP51" i="2"/>
  <c r="AQ51" i="2"/>
  <c r="AR51" i="2"/>
  <c r="AS51" i="2"/>
  <c r="AP52" i="2"/>
  <c r="AQ52" i="2"/>
  <c r="AR52" i="2"/>
  <c r="AS52" i="2"/>
  <c r="AP53" i="2"/>
  <c r="AQ53" i="2"/>
  <c r="AR53" i="2"/>
  <c r="AS53" i="2"/>
  <c r="AP54" i="2"/>
  <c r="AQ54" i="2"/>
  <c r="AR54" i="2"/>
  <c r="AS54" i="2"/>
  <c r="AO55" i="2"/>
  <c r="AP55" i="2"/>
  <c r="AQ55" i="2"/>
  <c r="AR55" i="2"/>
  <c r="AS55" i="2"/>
  <c r="AP56" i="2"/>
  <c r="AQ56" i="2"/>
  <c r="AR56" i="2"/>
  <c r="AS56" i="2"/>
  <c r="AO57" i="2"/>
  <c r="AP57" i="2"/>
  <c r="AQ57" i="2"/>
  <c r="AR57" i="2"/>
  <c r="AS57" i="2"/>
  <c r="AP58" i="2"/>
  <c r="AQ58" i="2"/>
  <c r="AR58" i="2"/>
  <c r="AS58" i="2"/>
  <c r="AO59" i="2"/>
  <c r="AP59" i="2"/>
  <c r="AQ59" i="2"/>
  <c r="AR59" i="2"/>
  <c r="AS59" i="2"/>
  <c r="AP60" i="2"/>
  <c r="AQ60" i="2"/>
  <c r="AR60" i="2"/>
  <c r="AS60" i="2"/>
  <c r="AO61" i="2"/>
  <c r="AP61" i="2"/>
  <c r="AQ61" i="2"/>
  <c r="AR61" i="2"/>
  <c r="AS61" i="2"/>
  <c r="AP62" i="2"/>
  <c r="AQ62" i="2"/>
  <c r="AR62" i="2"/>
  <c r="AS62" i="2"/>
  <c r="AI63" i="2"/>
  <c r="AP63" i="2"/>
  <c r="AQ63" i="2"/>
  <c r="AR63" i="2"/>
  <c r="AS63" i="2"/>
  <c r="AP64" i="2"/>
  <c r="AQ64" i="2"/>
  <c r="AR64" i="2"/>
  <c r="AS64" i="2"/>
  <c r="AP65" i="2"/>
  <c r="AQ65" i="2"/>
  <c r="AR65" i="2"/>
  <c r="AS65" i="2"/>
  <c r="AP66" i="2"/>
  <c r="AQ66" i="2"/>
  <c r="AR66" i="2"/>
  <c r="AS66" i="2"/>
  <c r="AO67" i="2"/>
  <c r="AP67" i="2"/>
  <c r="AQ67" i="2"/>
  <c r="AR67" i="2"/>
  <c r="AS67" i="2"/>
  <c r="AP68" i="2"/>
  <c r="AQ68" i="2"/>
  <c r="AR68" i="2"/>
  <c r="AS68" i="2"/>
  <c r="AO69" i="2"/>
  <c r="AP69" i="2"/>
  <c r="AQ69" i="2"/>
  <c r="AR69" i="2"/>
  <c r="AS69" i="2"/>
  <c r="AO70" i="2"/>
  <c r="AP70" i="2"/>
  <c r="AQ70" i="2"/>
  <c r="AR70" i="2"/>
  <c r="AS70" i="2"/>
  <c r="AO71" i="2"/>
  <c r="AP71" i="2"/>
  <c r="AQ71" i="2"/>
  <c r="AR71" i="2"/>
  <c r="AS71" i="2"/>
  <c r="AP72" i="2"/>
  <c r="AQ72" i="2"/>
  <c r="AR72" i="2"/>
  <c r="AS72" i="2"/>
  <c r="AO73" i="2"/>
  <c r="AP73" i="2"/>
  <c r="AQ73" i="2"/>
  <c r="AR73" i="2"/>
  <c r="AS73" i="2"/>
  <c r="AO74" i="2"/>
  <c r="AP74" i="2"/>
  <c r="AQ74" i="2"/>
  <c r="AR74" i="2"/>
  <c r="AS74" i="2"/>
  <c r="AI75" i="2"/>
  <c r="AP80" i="2"/>
  <c r="AQ80" i="2"/>
  <c r="AR80" i="2"/>
  <c r="AS80" i="2"/>
  <c r="AO81" i="2"/>
  <c r="AP81" i="2"/>
  <c r="AQ81" i="2"/>
  <c r="AR81" i="2"/>
  <c r="AS81" i="2"/>
  <c r="AK64" i="2" l="1"/>
  <c r="AK40" i="2"/>
  <c r="AK16" i="2"/>
  <c r="AI28" i="2"/>
  <c r="AI40" i="2"/>
  <c r="AK66" i="2"/>
  <c r="AK54" i="2"/>
  <c r="AK42" i="2"/>
  <c r="AK30" i="2"/>
  <c r="AK18" i="2"/>
  <c r="AK28" i="2"/>
  <c r="AI16" i="2"/>
  <c r="AI80" i="2"/>
  <c r="AI68" i="2"/>
  <c r="AK56" i="2"/>
  <c r="AK44" i="2"/>
  <c r="AK32" i="2"/>
  <c r="AK20" i="2"/>
  <c r="AO68" i="2"/>
  <c r="AK81" i="2"/>
  <c r="AK58" i="2"/>
  <c r="AK22" i="2"/>
  <c r="AO56" i="2"/>
  <c r="AI52" i="2"/>
  <c r="AK65" i="2"/>
  <c r="AK53" i="2"/>
  <c r="AK17" i="2"/>
  <c r="AK52" i="2"/>
  <c r="AK39" i="2"/>
  <c r="AI34" i="2"/>
  <c r="AI72" i="2"/>
  <c r="AI60" i="2"/>
  <c r="AI48" i="2"/>
  <c r="AI36" i="2"/>
  <c r="AI24" i="2"/>
  <c r="AO58" i="2"/>
  <c r="AO34" i="2"/>
  <c r="AO22" i="2"/>
  <c r="AI29" i="2"/>
  <c r="AK29" i="2"/>
  <c r="AI79" i="2"/>
  <c r="AI67" i="2"/>
  <c r="AI55" i="2"/>
  <c r="AI43" i="2"/>
  <c r="AI31" i="2"/>
  <c r="AI19" i="2"/>
  <c r="AK80" i="2"/>
  <c r="AK67" i="2"/>
  <c r="AK55" i="2"/>
  <c r="AK43" i="2"/>
  <c r="AK31" i="2"/>
  <c r="AK19" i="2"/>
  <c r="AI77" i="2"/>
  <c r="AI62" i="2"/>
  <c r="AI50" i="2"/>
  <c r="AI38" i="2"/>
  <c r="AO72" i="2"/>
  <c r="AK68" i="2"/>
  <c r="AO60" i="2"/>
  <c r="AO48" i="2"/>
  <c r="AO36" i="2"/>
  <c r="AO24" i="2"/>
  <c r="AI81" i="2"/>
  <c r="AI69" i="2"/>
  <c r="AI57" i="2"/>
  <c r="AI45" i="2"/>
  <c r="AI33" i="2"/>
  <c r="AI21" i="2"/>
  <c r="AK69" i="2"/>
  <c r="AK57" i="2"/>
  <c r="AK45" i="2"/>
  <c r="AK33" i="2"/>
  <c r="AK21" i="2"/>
  <c r="AI70" i="2"/>
  <c r="AI46" i="2"/>
  <c r="AI65" i="2"/>
  <c r="AI76" i="2"/>
  <c r="AI64" i="2"/>
  <c r="AK70" i="2"/>
  <c r="AO62" i="2"/>
  <c r="AO50" i="2"/>
  <c r="AK46" i="2"/>
  <c r="AO38" i="2"/>
  <c r="AK34" i="2"/>
  <c r="AI53" i="2"/>
  <c r="AI17" i="2"/>
  <c r="AI71" i="2"/>
  <c r="AI59" i="2"/>
  <c r="AI47" i="2"/>
  <c r="AI35" i="2"/>
  <c r="AI23" i="2"/>
  <c r="AK71" i="2"/>
  <c r="AO63" i="2"/>
  <c r="AK59" i="2"/>
  <c r="AO51" i="2"/>
  <c r="AK47" i="2"/>
  <c r="AO39" i="2"/>
  <c r="AK35" i="2"/>
  <c r="AK23" i="2"/>
  <c r="AI58" i="2"/>
  <c r="AK41" i="2"/>
  <c r="AI78" i="2"/>
  <c r="AI66" i="2"/>
  <c r="AI54" i="2"/>
  <c r="AI42" i="2"/>
  <c r="AI30" i="2"/>
  <c r="AI18" i="2"/>
  <c r="AK72" i="2"/>
  <c r="AO64" i="2"/>
  <c r="AK60" i="2"/>
  <c r="AO52" i="2"/>
  <c r="AK48" i="2"/>
  <c r="AO40" i="2"/>
  <c r="AK36" i="2"/>
  <c r="AO28" i="2"/>
  <c r="AK24" i="2"/>
  <c r="AO16" i="2"/>
  <c r="AK63" i="2"/>
  <c r="AI74" i="2"/>
  <c r="AI73" i="2"/>
  <c r="AI61" i="2"/>
  <c r="AI49" i="2"/>
  <c r="AI37" i="2"/>
  <c r="AI25" i="2"/>
  <c r="AK73" i="2"/>
  <c r="AO65" i="2"/>
  <c r="AK61" i="2"/>
  <c r="AO53" i="2"/>
  <c r="AK49" i="2"/>
  <c r="AK37" i="2"/>
  <c r="AO29" i="2"/>
  <c r="AK25" i="2"/>
  <c r="AO17" i="2"/>
  <c r="AK51" i="2"/>
  <c r="AI82" i="2"/>
  <c r="AI22" i="2"/>
  <c r="AI41" i="2"/>
  <c r="AI56" i="2"/>
  <c r="AI44" i="2"/>
  <c r="AI32" i="2"/>
  <c r="AI20" i="2"/>
  <c r="AK74" i="2"/>
  <c r="AO66" i="2"/>
  <c r="AK62" i="2"/>
  <c r="AO54" i="2"/>
  <c r="AK50" i="2"/>
  <c r="AO42" i="2"/>
  <c r="AK38" i="2"/>
  <c r="AO30" i="2"/>
  <c r="AO18" i="2"/>
  <c r="Y12" i="2"/>
  <c r="Z12" i="2"/>
  <c r="AA12" i="2"/>
  <c r="AB12" i="2"/>
  <c r="AC12" i="2"/>
  <c r="Y13" i="2"/>
  <c r="Z13" i="2"/>
  <c r="AA13" i="2"/>
  <c r="AB13" i="2"/>
  <c r="AC13" i="2"/>
  <c r="Y14" i="2"/>
  <c r="Z14" i="2"/>
  <c r="AA14" i="2"/>
  <c r="AB14" i="2"/>
  <c r="AC14" i="2"/>
  <c r="Y15" i="2"/>
  <c r="Z15" i="2"/>
  <c r="AA15" i="2"/>
  <c r="AB15" i="2"/>
  <c r="AC15" i="2"/>
  <c r="Y16" i="2"/>
  <c r="Z16" i="2"/>
  <c r="AA16" i="2"/>
  <c r="AB16" i="2"/>
  <c r="AC16" i="2"/>
  <c r="Y17" i="2"/>
  <c r="Z17" i="2"/>
  <c r="AA17" i="2"/>
  <c r="AB17" i="2"/>
  <c r="AC17" i="2"/>
  <c r="Y18" i="2"/>
  <c r="Z18" i="2"/>
  <c r="AA18" i="2"/>
  <c r="AB18" i="2"/>
  <c r="AC18" i="2"/>
  <c r="Y19" i="2"/>
  <c r="Z19" i="2"/>
  <c r="AA19" i="2"/>
  <c r="AB19" i="2"/>
  <c r="AC19" i="2"/>
  <c r="Y20" i="2"/>
  <c r="Z20" i="2"/>
  <c r="AA20" i="2"/>
  <c r="AB20" i="2"/>
  <c r="AC20" i="2"/>
  <c r="Y21" i="2"/>
  <c r="Z21" i="2"/>
  <c r="AA21" i="2"/>
  <c r="AB21" i="2"/>
  <c r="AC21" i="2"/>
  <c r="Y22" i="2"/>
  <c r="Z22" i="2"/>
  <c r="AA22" i="2"/>
  <c r="AB22" i="2"/>
  <c r="AC22" i="2"/>
  <c r="Y23" i="2"/>
  <c r="Z23" i="2"/>
  <c r="AA23" i="2"/>
  <c r="AB23" i="2"/>
  <c r="AC23" i="2"/>
  <c r="Y24" i="2"/>
  <c r="Z24" i="2"/>
  <c r="AA24" i="2"/>
  <c r="AB24" i="2"/>
  <c r="AC24" i="2"/>
  <c r="Y25" i="2"/>
  <c r="Z25" i="2"/>
  <c r="AA25" i="2"/>
  <c r="AB25" i="2"/>
  <c r="AC25" i="2"/>
  <c r="Y26" i="2"/>
  <c r="Z26" i="2"/>
  <c r="AA26" i="2"/>
  <c r="AB26" i="2"/>
  <c r="AC26" i="2"/>
  <c r="Y27" i="2"/>
  <c r="Z27" i="2"/>
  <c r="AA27" i="2"/>
  <c r="AB27" i="2"/>
  <c r="AC27" i="2"/>
  <c r="Y28" i="2"/>
  <c r="Z28" i="2"/>
  <c r="AA28" i="2"/>
  <c r="AB28" i="2"/>
  <c r="AC28" i="2"/>
  <c r="Y29" i="2"/>
  <c r="Z29" i="2"/>
  <c r="AA29" i="2"/>
  <c r="AB29" i="2"/>
  <c r="AC29" i="2"/>
  <c r="Y30" i="2"/>
  <c r="Z30" i="2"/>
  <c r="AA30" i="2"/>
  <c r="AB30" i="2"/>
  <c r="AC30" i="2"/>
  <c r="Y31" i="2"/>
  <c r="Z31" i="2"/>
  <c r="AA31" i="2"/>
  <c r="AB31" i="2"/>
  <c r="AC31" i="2"/>
  <c r="Y32" i="2"/>
  <c r="Z32" i="2"/>
  <c r="AA32" i="2"/>
  <c r="AB32" i="2"/>
  <c r="AC32" i="2"/>
  <c r="Y33" i="2"/>
  <c r="Z33" i="2"/>
  <c r="AA33" i="2"/>
  <c r="AB33" i="2"/>
  <c r="AC33" i="2"/>
  <c r="Y34" i="2"/>
  <c r="Z34" i="2"/>
  <c r="AA34" i="2"/>
  <c r="AB34" i="2"/>
  <c r="AC34" i="2"/>
  <c r="Y35" i="2"/>
  <c r="Z35" i="2"/>
  <c r="AA35" i="2"/>
  <c r="AB35" i="2"/>
  <c r="AC35" i="2"/>
  <c r="Y36" i="2"/>
  <c r="Z36" i="2"/>
  <c r="AA36" i="2"/>
  <c r="AB36" i="2"/>
  <c r="AC36" i="2"/>
  <c r="Y37" i="2"/>
  <c r="Z37" i="2"/>
  <c r="AA37" i="2"/>
  <c r="AB37" i="2"/>
  <c r="AC37" i="2"/>
  <c r="Y38" i="2"/>
  <c r="Z38" i="2"/>
  <c r="AA38" i="2"/>
  <c r="AB38" i="2"/>
  <c r="AC38" i="2"/>
  <c r="Y39" i="2"/>
  <c r="Z39" i="2"/>
  <c r="AA39" i="2"/>
  <c r="AB39" i="2"/>
  <c r="AC39" i="2"/>
  <c r="Y40" i="2"/>
  <c r="Z40" i="2"/>
  <c r="AA40" i="2"/>
  <c r="AB40" i="2"/>
  <c r="AC40" i="2"/>
  <c r="Y41" i="2"/>
  <c r="Z41" i="2"/>
  <c r="AA41" i="2"/>
  <c r="AB41" i="2"/>
  <c r="AC41" i="2"/>
  <c r="Y42" i="2"/>
  <c r="Z42" i="2"/>
  <c r="AA42" i="2"/>
  <c r="AB42" i="2"/>
  <c r="AC42" i="2"/>
  <c r="Y43" i="2"/>
  <c r="Z43" i="2"/>
  <c r="AA43" i="2"/>
  <c r="AB43" i="2"/>
  <c r="AC43" i="2"/>
  <c r="Y44" i="2"/>
  <c r="Z44" i="2"/>
  <c r="AA44" i="2"/>
  <c r="AB44" i="2"/>
  <c r="AC44" i="2"/>
  <c r="Y45" i="2"/>
  <c r="Z45" i="2"/>
  <c r="AA45" i="2"/>
  <c r="AB45" i="2"/>
  <c r="AC45" i="2"/>
  <c r="Y46" i="2"/>
  <c r="Z46" i="2"/>
  <c r="AA46" i="2"/>
  <c r="AB46" i="2"/>
  <c r="AC46" i="2"/>
  <c r="Y47" i="2"/>
  <c r="Z47" i="2"/>
  <c r="AA47" i="2"/>
  <c r="AB47" i="2"/>
  <c r="AC47" i="2"/>
  <c r="Y48" i="2"/>
  <c r="Z48" i="2"/>
  <c r="AA48" i="2"/>
  <c r="AB48" i="2"/>
  <c r="AC48" i="2"/>
  <c r="Y49" i="2"/>
  <c r="Z49" i="2"/>
  <c r="AA49" i="2"/>
  <c r="AB49" i="2"/>
  <c r="AC49" i="2"/>
  <c r="Y50" i="2"/>
  <c r="Z50" i="2"/>
  <c r="AA50" i="2"/>
  <c r="AB50" i="2"/>
  <c r="AC50" i="2"/>
  <c r="Y51" i="2"/>
  <c r="Z51" i="2"/>
  <c r="AA51" i="2"/>
  <c r="AB51" i="2"/>
  <c r="AC51" i="2"/>
  <c r="Y52" i="2"/>
  <c r="Z52" i="2"/>
  <c r="AA52" i="2"/>
  <c r="AB52" i="2"/>
  <c r="AC52" i="2"/>
  <c r="Y53" i="2"/>
  <c r="Z53" i="2"/>
  <c r="AA53" i="2"/>
  <c r="AB53" i="2"/>
  <c r="AC53" i="2"/>
  <c r="Y54" i="2"/>
  <c r="Z54" i="2"/>
  <c r="AA54" i="2"/>
  <c r="AB54" i="2"/>
  <c r="AC54" i="2"/>
  <c r="Y55" i="2"/>
  <c r="Z55" i="2"/>
  <c r="AA55" i="2"/>
  <c r="AB55" i="2"/>
  <c r="AC55" i="2"/>
  <c r="Y56" i="2"/>
  <c r="Z56" i="2"/>
  <c r="AA56" i="2"/>
  <c r="AB56" i="2"/>
  <c r="AC56" i="2"/>
  <c r="Y57" i="2"/>
  <c r="Z57" i="2"/>
  <c r="AA57" i="2"/>
  <c r="AB57" i="2"/>
  <c r="AC57" i="2"/>
  <c r="Y58" i="2"/>
  <c r="Z58" i="2"/>
  <c r="AA58" i="2"/>
  <c r="AB58" i="2"/>
  <c r="AC58" i="2"/>
  <c r="Y59" i="2"/>
  <c r="Z59" i="2"/>
  <c r="AA59" i="2"/>
  <c r="AB59" i="2"/>
  <c r="AC59" i="2"/>
  <c r="Y60" i="2"/>
  <c r="Z60" i="2"/>
  <c r="AA60" i="2"/>
  <c r="AB60" i="2"/>
  <c r="AC60" i="2"/>
  <c r="Y61" i="2"/>
  <c r="Z61" i="2"/>
  <c r="AA61" i="2"/>
  <c r="AB61" i="2"/>
  <c r="AC61" i="2"/>
  <c r="Y62" i="2"/>
  <c r="Z62" i="2"/>
  <c r="AA62" i="2"/>
  <c r="AB62" i="2"/>
  <c r="AC62" i="2"/>
  <c r="Y63" i="2"/>
  <c r="Z63" i="2"/>
  <c r="AA63" i="2"/>
  <c r="AB63" i="2"/>
  <c r="AC63" i="2"/>
  <c r="Y64" i="2"/>
  <c r="Z64" i="2"/>
  <c r="AA64" i="2"/>
  <c r="AB64" i="2"/>
  <c r="AC64" i="2"/>
  <c r="Y65" i="2"/>
  <c r="Z65" i="2"/>
  <c r="AA65" i="2"/>
  <c r="AB65" i="2"/>
  <c r="AC65" i="2"/>
  <c r="Y66" i="2"/>
  <c r="Z66" i="2"/>
  <c r="AA66" i="2"/>
  <c r="AB66" i="2"/>
  <c r="AC66" i="2"/>
  <c r="Y67" i="2"/>
  <c r="Z67" i="2"/>
  <c r="AA67" i="2"/>
  <c r="AB67" i="2"/>
  <c r="AC67" i="2"/>
  <c r="Y68" i="2"/>
  <c r="Z68" i="2"/>
  <c r="AA68" i="2"/>
  <c r="AB68" i="2"/>
  <c r="AC68" i="2"/>
  <c r="Y69" i="2"/>
  <c r="Z69" i="2"/>
  <c r="AA69" i="2"/>
  <c r="AB69" i="2"/>
  <c r="AC69" i="2"/>
  <c r="Y70" i="2"/>
  <c r="Z70" i="2"/>
  <c r="AA70" i="2"/>
  <c r="AB70" i="2"/>
  <c r="AC70" i="2"/>
  <c r="Y71" i="2"/>
  <c r="Z71" i="2"/>
  <c r="AA71" i="2"/>
  <c r="AB71" i="2"/>
  <c r="AC71" i="2"/>
  <c r="Y72" i="2"/>
  <c r="Z72" i="2"/>
  <c r="AA72" i="2"/>
  <c r="AB72" i="2"/>
  <c r="AC72" i="2"/>
  <c r="Y73" i="2"/>
  <c r="Z73" i="2"/>
  <c r="AA73" i="2"/>
  <c r="AB73" i="2"/>
  <c r="AC73" i="2"/>
  <c r="Y74" i="2"/>
  <c r="Z74" i="2"/>
  <c r="AA74" i="2"/>
  <c r="AB74" i="2"/>
  <c r="AC74" i="2"/>
  <c r="Y75" i="2"/>
  <c r="Z75" i="2"/>
  <c r="AA75" i="2"/>
  <c r="AB75" i="2"/>
  <c r="AC75" i="2"/>
  <c r="Y76" i="2"/>
  <c r="Z76" i="2"/>
  <c r="AA76" i="2"/>
  <c r="AB76" i="2"/>
  <c r="AC76" i="2"/>
  <c r="Y77" i="2"/>
  <c r="Z77" i="2"/>
  <c r="AA77" i="2"/>
  <c r="AB77" i="2"/>
  <c r="AC77" i="2"/>
  <c r="Y78" i="2"/>
  <c r="Z78" i="2"/>
  <c r="AA78" i="2"/>
  <c r="AB78" i="2"/>
  <c r="AC78" i="2"/>
  <c r="Y79" i="2"/>
  <c r="Z79" i="2"/>
  <c r="AA79" i="2"/>
  <c r="AB79" i="2"/>
  <c r="AC79" i="2"/>
  <c r="Y80" i="2"/>
  <c r="Z80" i="2"/>
  <c r="AA80" i="2"/>
  <c r="AB80" i="2"/>
  <c r="AC80" i="2"/>
  <c r="Y81" i="2"/>
  <c r="Z81" i="2"/>
  <c r="AA81" i="2"/>
  <c r="AB81" i="2"/>
  <c r="AC81" i="2"/>
  <c r="Y82" i="2"/>
  <c r="Z82" i="2"/>
  <c r="AA82" i="2"/>
  <c r="AB82" i="2"/>
  <c r="AC82" i="2"/>
  <c r="Y83" i="2"/>
  <c r="Z83" i="2"/>
  <c r="AA83" i="2"/>
  <c r="AB83" i="2"/>
  <c r="AC83" i="2"/>
  <c r="Y84" i="2"/>
  <c r="Z84" i="2"/>
  <c r="AA84" i="2"/>
  <c r="AB84" i="2"/>
  <c r="AC84" i="2"/>
  <c r="Y85" i="2"/>
  <c r="Z85" i="2"/>
  <c r="AA85" i="2"/>
  <c r="AB85" i="2"/>
  <c r="AC85" i="2"/>
  <c r="Y86" i="2"/>
  <c r="Z86" i="2"/>
  <c r="AA86" i="2"/>
  <c r="AB86" i="2"/>
  <c r="AC86" i="2"/>
  <c r="Y87" i="2"/>
  <c r="Z87" i="2"/>
  <c r="AA87" i="2"/>
  <c r="AB87" i="2"/>
  <c r="AC87" i="2"/>
  <c r="Y88" i="2"/>
  <c r="Z88" i="2"/>
  <c r="AA88" i="2"/>
  <c r="AB88" i="2"/>
  <c r="AC88" i="2"/>
  <c r="Y89" i="2"/>
  <c r="Z89" i="2"/>
  <c r="AA89" i="2"/>
  <c r="AB89" i="2"/>
  <c r="AC89" i="2"/>
  <c r="Z11" i="2"/>
  <c r="AA11" i="2"/>
  <c r="AB11" i="2"/>
  <c r="AC11" i="2"/>
  <c r="Y11" i="2"/>
  <c r="N12" i="5" l="1"/>
  <c r="M12" i="5"/>
  <c r="I12" i="5" s="1"/>
  <c r="L12" i="5"/>
  <c r="K12" i="5"/>
  <c r="J12" i="5"/>
  <c r="H12" i="5" s="1"/>
  <c r="AM11" i="2" l="1"/>
  <c r="AL11" i="2"/>
  <c r="AJ11" i="2"/>
  <c r="Q85" i="2"/>
  <c r="Q11" i="2"/>
  <c r="AU11" i="2" s="1"/>
  <c r="AS10" i="2"/>
  <c r="AS8" i="2" s="1"/>
  <c r="N11" i="5"/>
  <c r="M11" i="5"/>
  <c r="L11" i="5"/>
  <c r="J11" i="5"/>
  <c r="AI11" i="2" l="1"/>
  <c r="AO11" i="2"/>
  <c r="AS11" i="2"/>
  <c r="AK11" i="2"/>
  <c r="AQ11" i="2"/>
  <c r="AT11" i="2"/>
  <c r="AR11" i="2"/>
  <c r="AG11" i="2" l="1"/>
  <c r="AP11" i="2"/>
  <c r="AK8" i="2"/>
  <c r="AU10" i="2"/>
  <c r="N8" i="5" l="1"/>
  <c r="M8" i="5"/>
  <c r="L8" i="5"/>
  <c r="M10" i="5"/>
  <c r="K11" i="5"/>
  <c r="N10" i="5"/>
  <c r="C8" i="5"/>
  <c r="B2" i="5"/>
  <c r="I11" i="5" l="1"/>
  <c r="H11" i="5"/>
  <c r="AN11" i="2"/>
  <c r="AH11" i="2" s="1"/>
  <c r="AT10" i="2" l="1"/>
  <c r="AT8" i="2" s="1"/>
  <c r="C8" i="2" l="1"/>
  <c r="AP10" i="2" l="1"/>
  <c r="AP8" i="2" s="1"/>
  <c r="AQ10" i="2"/>
  <c r="AQ8" i="2" s="1"/>
  <c r="AR10" i="2"/>
  <c r="AR8" i="2" s="1"/>
  <c r="J21" i="4" l="1"/>
  <c r="J20" i="4"/>
  <c r="Q51" i="2" l="1"/>
  <c r="B3" i="4" l="1"/>
  <c r="B2" i="2"/>
  <c r="AG51" i="2" l="1"/>
  <c r="AH51" i="2"/>
  <c r="Q84" i="2"/>
  <c r="Q83" i="2"/>
  <c r="Q82" i="2"/>
  <c r="Q81" i="2"/>
  <c r="Q80" i="2"/>
  <c r="Q79" i="2"/>
  <c r="Q78" i="2"/>
  <c r="Q77" i="2"/>
  <c r="Q76" i="2"/>
  <c r="Q75" i="2"/>
  <c r="Q74" i="2"/>
  <c r="Q73" i="2"/>
  <c r="Q72" i="2"/>
  <c r="Q71" i="2"/>
  <c r="Q70" i="2"/>
  <c r="Q69" i="2"/>
  <c r="Q68" i="2"/>
  <c r="Q67" i="2"/>
  <c r="Q66" i="2"/>
  <c r="Q65" i="2"/>
  <c r="Q64" i="2"/>
  <c r="Q63" i="2"/>
  <c r="Q62" i="2"/>
  <c r="Q61" i="2"/>
  <c r="Q60" i="2"/>
  <c r="Q59" i="2"/>
  <c r="Q58" i="2"/>
  <c r="Q57" i="2"/>
  <c r="Q56" i="2"/>
  <c r="Q55" i="2"/>
  <c r="Q54" i="2"/>
  <c r="Q53" i="2"/>
  <c r="Q52"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AU15" i="2" s="1"/>
  <c r="Q14" i="2"/>
  <c r="AU14" i="2" s="1"/>
  <c r="Q13" i="2"/>
  <c r="AU13" i="2" s="1"/>
  <c r="Q12" i="2"/>
  <c r="AU12" i="2" s="1"/>
  <c r="AO10" i="2"/>
  <c r="AO8" i="2" s="1"/>
  <c r="AN10" i="2"/>
  <c r="AN8" i="2" s="1"/>
  <c r="AM10" i="2"/>
  <c r="AL10" i="2"/>
  <c r="AI15" i="2" l="1"/>
  <c r="AP15" i="2"/>
  <c r="AQ15" i="2"/>
  <c r="AR15" i="2"/>
  <c r="AT15" i="2"/>
  <c r="AS15" i="2"/>
  <c r="AO15" i="2"/>
  <c r="AK15" i="2"/>
  <c r="AP12" i="2"/>
  <c r="AO12" i="2"/>
  <c r="AQ12" i="2"/>
  <c r="AT12" i="2"/>
  <c r="AR12" i="2"/>
  <c r="AS12" i="2"/>
  <c r="AI12" i="2"/>
  <c r="AK12" i="2"/>
  <c r="AR13" i="2"/>
  <c r="AS13" i="2"/>
  <c r="AT13" i="2"/>
  <c r="AP13" i="2"/>
  <c r="AQ13" i="2"/>
  <c r="AK13" i="2"/>
  <c r="AI13" i="2"/>
  <c r="AO13" i="2"/>
  <c r="AP26" i="2"/>
  <c r="AQ26" i="2"/>
  <c r="AT26" i="2"/>
  <c r="AR26" i="2"/>
  <c r="AS26" i="2"/>
  <c r="AI26" i="2"/>
  <c r="AK26" i="2"/>
  <c r="AO26" i="2"/>
  <c r="AS27" i="2"/>
  <c r="AI27" i="2"/>
  <c r="AR27" i="2"/>
  <c r="AP27" i="2"/>
  <c r="AT27" i="2"/>
  <c r="AQ27" i="2"/>
  <c r="AK27" i="2"/>
  <c r="AO27" i="2"/>
  <c r="AO14" i="2"/>
  <c r="AT14" i="2"/>
  <c r="AQ14" i="2"/>
  <c r="AR14" i="2"/>
  <c r="AS14" i="2"/>
  <c r="AP14" i="2"/>
  <c r="AK14" i="2"/>
  <c r="AI14" i="2"/>
  <c r="AT82" i="2"/>
  <c r="AK82" i="2"/>
  <c r="AS82" i="2"/>
  <c r="AR82" i="2"/>
  <c r="AO82" i="2"/>
  <c r="AP82" i="2"/>
  <c r="AQ82" i="2"/>
  <c r="AO78" i="2"/>
  <c r="AP78" i="2"/>
  <c r="AQ78" i="2"/>
  <c r="AR78" i="2"/>
  <c r="AS78" i="2"/>
  <c r="AT78" i="2"/>
  <c r="AK78" i="2"/>
  <c r="AK79" i="2"/>
  <c r="AO79" i="2"/>
  <c r="AP79" i="2"/>
  <c r="AQ79" i="2"/>
  <c r="AR79" i="2"/>
  <c r="AS79" i="2"/>
  <c r="AT79" i="2"/>
  <c r="AR75" i="2"/>
  <c r="AS75" i="2"/>
  <c r="AT75" i="2"/>
  <c r="AK75" i="2"/>
  <c r="AO75" i="2"/>
  <c r="AP75" i="2"/>
  <c r="AQ75" i="2"/>
  <c r="AQ76" i="2"/>
  <c r="AR76" i="2"/>
  <c r="AS76" i="2"/>
  <c r="AT76" i="2"/>
  <c r="AK76" i="2"/>
  <c r="AO76" i="2"/>
  <c r="AP76" i="2"/>
  <c r="AP77" i="2"/>
  <c r="AQ77" i="2"/>
  <c r="AR77" i="2"/>
  <c r="AS77" i="2"/>
  <c r="AT77" i="2"/>
  <c r="AO77" i="2"/>
  <c r="AK77" i="2"/>
  <c r="AG31" i="2"/>
  <c r="AG67" i="2" l="1"/>
  <c r="AH67" i="2"/>
  <c r="AG82" i="2"/>
  <c r="AH82" i="2"/>
  <c r="AG45" i="2"/>
  <c r="AH45" i="2"/>
  <c r="AG19" i="2"/>
  <c r="AH19" i="2"/>
  <c r="AG68" i="2"/>
  <c r="AH68" i="2"/>
  <c r="AG22" i="2"/>
  <c r="AH22" i="2"/>
  <c r="AG30" i="2"/>
  <c r="AH30" i="2"/>
  <c r="AG29" i="2"/>
  <c r="AH29" i="2"/>
  <c r="AG50" i="2"/>
  <c r="AH50" i="2"/>
  <c r="AG14" i="2"/>
  <c r="AH14" i="2"/>
  <c r="AG13" i="2"/>
  <c r="AH13" i="2"/>
  <c r="AG16" i="2"/>
  <c r="AH16" i="2"/>
  <c r="AG76" i="2"/>
  <c r="AH76" i="2"/>
  <c r="AG64" i="2"/>
  <c r="AH64" i="2"/>
  <c r="AG39" i="2"/>
  <c r="AH39" i="2"/>
  <c r="AG32" i="2"/>
  <c r="AH32" i="2"/>
  <c r="AG44" i="2"/>
  <c r="AH44" i="2"/>
  <c r="AG80" i="2"/>
  <c r="AH80" i="2"/>
  <c r="AG60" i="2"/>
  <c r="AH60" i="2"/>
  <c r="AG79" i="2"/>
  <c r="AH79" i="2"/>
  <c r="AG46" i="2"/>
  <c r="AH46" i="2"/>
  <c r="AG69" i="2"/>
  <c r="AH69" i="2"/>
  <c r="AG70" i="2"/>
  <c r="AH70" i="2"/>
  <c r="AG33" i="2"/>
  <c r="AH33" i="2"/>
  <c r="AG81" i="2"/>
  <c r="AH81" i="2"/>
  <c r="AG55" i="2"/>
  <c r="AH55" i="2"/>
  <c r="AG49" i="2"/>
  <c r="AH49" i="2"/>
  <c r="AG53" i="2"/>
  <c r="AH53" i="2"/>
  <c r="AG48" i="2"/>
  <c r="AH48" i="2"/>
  <c r="AG23" i="2"/>
  <c r="AH23" i="2"/>
  <c r="AG78" i="2"/>
  <c r="AH78" i="2"/>
  <c r="AG42" i="2"/>
  <c r="AH42" i="2"/>
  <c r="AG24" i="2"/>
  <c r="AH24" i="2"/>
  <c r="AH31" i="2"/>
  <c r="AG74" i="2"/>
  <c r="AH74" i="2"/>
  <c r="AG37" i="2"/>
  <c r="AH37" i="2"/>
  <c r="AG54" i="2"/>
  <c r="AH54" i="2"/>
  <c r="AG75" i="2"/>
  <c r="AH75" i="2"/>
  <c r="AG38" i="2"/>
  <c r="AH38" i="2"/>
  <c r="AG15" i="2"/>
  <c r="AH15" i="2"/>
  <c r="AG77" i="2"/>
  <c r="AH77" i="2"/>
  <c r="AG40" i="2"/>
  <c r="AH40" i="2"/>
  <c r="AG59" i="2"/>
  <c r="AH59" i="2"/>
  <c r="AG56" i="2"/>
  <c r="AH56" i="2"/>
  <c r="AG36" i="2"/>
  <c r="AH36" i="2"/>
  <c r="AG18" i="2"/>
  <c r="AH18" i="2"/>
  <c r="AG47" i="2"/>
  <c r="AH47" i="2"/>
  <c r="AG21" i="2"/>
  <c r="AH21" i="2"/>
  <c r="AG34" i="2"/>
  <c r="AH34" i="2"/>
  <c r="AG43" i="2"/>
  <c r="AH43" i="2"/>
  <c r="AG58" i="2"/>
  <c r="AH58" i="2"/>
  <c r="AG20" i="2"/>
  <c r="AH20" i="2"/>
  <c r="AG57" i="2"/>
  <c r="AH57" i="2"/>
  <c r="AG61" i="2"/>
  <c r="AH61" i="2"/>
  <c r="AG17" i="2"/>
  <c r="AH17" i="2"/>
  <c r="AG71" i="2"/>
  <c r="AH71" i="2"/>
  <c r="AG72" i="2"/>
  <c r="AH72" i="2"/>
  <c r="AG35" i="2"/>
  <c r="AH35" i="2"/>
  <c r="AG73" i="2"/>
  <c r="AH73" i="2"/>
  <c r="AG66" i="2"/>
  <c r="AH66" i="2"/>
  <c r="AG28" i="2"/>
  <c r="AH28" i="2"/>
  <c r="AG63" i="2"/>
  <c r="AH63" i="2"/>
  <c r="AG26" i="2"/>
  <c r="AH26" i="2"/>
  <c r="AG62" i="2"/>
  <c r="AH62" i="2"/>
  <c r="AG25" i="2"/>
  <c r="AH25" i="2"/>
  <c r="AG52" i="2"/>
  <c r="AH52" i="2"/>
  <c r="AG27" i="2"/>
  <c r="AH27" i="2"/>
  <c r="AG41" i="2"/>
  <c r="AH41" i="2"/>
  <c r="AG65" i="2"/>
  <c r="AH65" i="2"/>
  <c r="AG12" i="2"/>
  <c r="AH12" i="2"/>
</calcChain>
</file>

<file path=xl/sharedStrings.xml><?xml version="1.0" encoding="utf-8"?>
<sst xmlns="http://schemas.openxmlformats.org/spreadsheetml/2006/main" count="322" uniqueCount="217">
  <si>
    <t>Document 5b |  Offer Schedule for NHS Framework Agreement for the supply of  Licensed Antiretroviral Therapy (ART)  for the treatment of HIV  (Lot  1) &amp; For the provision of a service to supply over labelled  Pre-Exposure prophylaxis (PrEP) and Post-Exposure Prophylaxis (PEP) Packs (Lot 2)</t>
  </si>
  <si>
    <t>Offer reference number: CM/PHS/24/5709</t>
  </si>
  <si>
    <t>0 | Instructions</t>
  </si>
  <si>
    <r>
      <rPr>
        <b/>
        <sz val="10"/>
        <color theme="3"/>
        <rFont val="Arial"/>
        <family val="2"/>
      </rPr>
      <t xml:space="preserve">General information:
</t>
    </r>
    <r>
      <rPr>
        <sz val="10"/>
        <color theme="3"/>
        <rFont val="Arial"/>
        <family val="2"/>
      </rPr>
      <t>- The HIV Medication Quotation Tool consists of the 4 worksheets contained within this workbook (i.e. this instruction page, a guidelines page and two tabs to be completed by the Offeror).
- The Additional Information Tool must also be completed.
- Surety of supply is of the essence in this Contract and it is imperative that the Supplier commits to being able to supply their "Maximum possible supply (packages per year)".</t>
    </r>
  </si>
  <si>
    <t>Cells describing the information provided are shaded in this colour</t>
  </si>
  <si>
    <t>Cells to be completed by the Offeror are shaded in this colour</t>
  </si>
  <si>
    <t>Cells that are automatically populated are shaded in this colour</t>
  </si>
  <si>
    <t>Offer Guidelines</t>
  </si>
  <si>
    <t>- This sheet contains detailed instructions on how to complete the Quotation Tool.</t>
  </si>
  <si>
    <t>Medication Catalogue</t>
  </si>
  <si>
    <t>- The Medication Catalogue lists all of the medications included within the tender.
- Please enter your company name in this sheet. Please ensure the company name entered in this HIV Medication Quotation Tool and Additional Information Tool are identical.
- All medications that you wish to submit an offer for must achieve "Valid" in the column AG by completing all the cells highlighted in blue in the respective row.</t>
  </si>
  <si>
    <r>
      <rPr>
        <b/>
        <sz val="10"/>
        <color theme="3"/>
        <rFont val="Arial"/>
        <family val="2"/>
      </rPr>
      <t>NOTE: If Supplier Capacity is reached:</t>
    </r>
    <r>
      <rPr>
        <sz val="10"/>
        <color theme="3"/>
        <rFont val="Arial"/>
        <family val="2"/>
      </rPr>
      <t xml:space="preserve"> 
In the case of generic Medicine, the Offeror must note that the “Maximum possible supply” they provide will be used in-contract to manage any potential unexpected increases in demand. Specifically, the Offeror forfeits the exclusivity on the part of their awarded Share that corresponds to any increase beyond their quoted "Maximum possible supply"; NHS may approach the other awarded Offerors of other shares (including the Reserve Supplier) to cover the excess demand using their offered prices, without prior notice. NHS maintains the right of approaching an Offeror for demand exceeding their “Maximum possible supply” at the offered price.</t>
    </r>
  </si>
  <si>
    <t>PrEP &amp; PEP Overlabelling</t>
  </si>
  <si>
    <t>- The PrEP &amp; PEP Overlabelling tab is for suppliers to quote their price for an Over Labelled PrEP &amp; PEP pack (Lot 2).
- The medicines contained within each Over labelled pack are "EMTRICITABINE [200 mg] + TENOFOVIR DISOPROXIL [245 mg]" for PrEP and  ""EMTRICITABINE [200 mg] + TENOFOVIR DISOPROXIL [245 mg]&amp; RALTEGRAVIR [600 mg]" for PEP.</t>
  </si>
  <si>
    <t>1 | Guidelines</t>
  </si>
  <si>
    <r>
      <rPr>
        <b/>
        <sz val="10"/>
        <color theme="3"/>
        <rFont val="Arial"/>
        <family val="2"/>
      </rPr>
      <t>General information:</t>
    </r>
    <r>
      <rPr>
        <sz val="10"/>
        <color theme="3"/>
        <rFont val="Arial"/>
        <family val="2"/>
      </rPr>
      <t xml:space="preserve">
- The following instructions outline in detail how to complete the bid areas with your offers in the the Medication Catalogue tab and the PEP &amp; PrEP Overlabelling tab.</t>
    </r>
  </si>
  <si>
    <t>Medicine Information</t>
  </si>
  <si>
    <t>Table 1</t>
  </si>
  <si>
    <t>C</t>
  </si>
  <si>
    <t>D</t>
  </si>
  <si>
    <t>E</t>
  </si>
  <si>
    <t>F</t>
  </si>
  <si>
    <t>G</t>
  </si>
  <si>
    <t>H</t>
  </si>
  <si>
    <t>I</t>
  </si>
  <si>
    <t>J</t>
  </si>
  <si>
    <t>K</t>
  </si>
  <si>
    <t>L</t>
  </si>
  <si>
    <t>M</t>
  </si>
  <si>
    <t>Medication 1</t>
  </si>
  <si>
    <t>Filmed coated tablet</t>
  </si>
  <si>
    <t>Medication 2</t>
  </si>
  <si>
    <t>Powder for oral suspension</t>
  </si>
  <si>
    <t>Medication 3</t>
  </si>
  <si>
    <t>Chewable</t>
  </si>
  <si>
    <t>Supply Details</t>
  </si>
  <si>
    <r>
      <t xml:space="preserve">- Columns N "Number of units in primary package", O "Allocated UK Stock", and P "Maximum possible supply (packages per year)" must be filled in order to have an eligible quote for the medicine. Column Q "Maximum possible supply (units per year)" is automatically filled with volumes in terms of units, based on the input of Column N "Number of units in primary package". It should be noted that the Offeror commits to being able to supply their "Maximum possible supply (packages per year)" as well as forfeiting any increase in the demand in case it surpasses their capacity.
- This data will be used to assess surety of supply. The entry in column P "Maximum possible supply (packages per year)" will have to be enough to fulfil at least the smallest possible share of the "Current Demand" in Column E. Furthermore, "Allocated UK Stock" will apply a bonus on the Drug Level Comparison Price per unit (3 months worth of supply in stock correspond to 0% bonus, 4 months to 2% bonus, 5 months to 4 % bonus, 6 months to 6% bonus, 7 months to 8% bonus and 8 months to 10%).
- For example, on </t>
    </r>
    <r>
      <rPr>
        <b/>
        <sz val="10"/>
        <color theme="3"/>
        <rFont val="Arial"/>
        <family val="2"/>
      </rPr>
      <t>Table 2</t>
    </r>
    <r>
      <rPr>
        <sz val="10"/>
        <color theme="3"/>
        <rFont val="Arial"/>
        <family val="2"/>
      </rPr>
      <t xml:space="preserve"> Medication 3 has filled all Supply Details and on </t>
    </r>
    <r>
      <rPr>
        <b/>
        <sz val="10"/>
        <color theme="9"/>
        <rFont val="Arial"/>
        <family val="2"/>
      </rPr>
      <t>(reference 1)</t>
    </r>
    <r>
      <rPr>
        <sz val="10"/>
        <color theme="3"/>
        <rFont val="Arial"/>
        <family val="2"/>
      </rPr>
      <t xml:space="preserve"> the cell is automatically filled. In the case of Medication 4, the entry in column O "Allocated UK Stock" is missing, rendering the quote invalid  </t>
    </r>
    <r>
      <rPr>
        <b/>
        <sz val="10"/>
        <color theme="9"/>
        <rFont val="Arial"/>
        <family val="2"/>
      </rPr>
      <t>(reference 2)</t>
    </r>
    <r>
      <rPr>
        <sz val="10"/>
        <color theme="3"/>
        <rFont val="Arial"/>
        <family val="2"/>
      </rPr>
      <t xml:space="preserve">.
- In Column AD "API", please provide in text format details on the API relevant to that Medication. 
- In Column AE "Intermediate", please provide in text format details on the Intermediate relevant to that Medication. 
- In Column AF "National Product Code", please provide the NPC of that Medication. 
- For the quote to be valid, all the entries above are necessary.
</t>
    </r>
    <r>
      <rPr>
        <sz val="10"/>
        <color theme="4"/>
        <rFont val="Arial"/>
        <family val="2"/>
      </rPr>
      <t>- Only "Maximum possible supply (units per year)" in Column F of the "3_PEP&amp;PrEP Overlabelling" tab is required for Supply Details regarding PEP and PrEP overlabelling.</t>
    </r>
  </si>
  <si>
    <t>Table 2</t>
  </si>
  <si>
    <t>…</t>
  </si>
  <si>
    <t>N</t>
  </si>
  <si>
    <t>O</t>
  </si>
  <si>
    <t>P</t>
  </si>
  <si>
    <t>Q</t>
  </si>
  <si>
    <t>AD</t>
  </si>
  <si>
    <t>AE</t>
  </si>
  <si>
    <t>AF</t>
  </si>
  <si>
    <t>4 months</t>
  </si>
  <si>
    <t>Medication 4</t>
  </si>
  <si>
    <t>Pricing</t>
  </si>
  <si>
    <t>Table 3</t>
  </si>
  <si>
    <t>R</t>
  </si>
  <si>
    <t>S</t>
  </si>
  <si>
    <t>T</t>
  </si>
  <si>
    <t>U</t>
  </si>
  <si>
    <t>V</t>
  </si>
  <si>
    <t>W</t>
  </si>
  <si>
    <t>X</t>
  </si>
  <si>
    <t>Y</t>
  </si>
  <si>
    <t>Z</t>
  </si>
  <si>
    <t>AA</t>
  </si>
  <si>
    <t>AB</t>
  </si>
  <si>
    <t>AC</t>
  </si>
  <si>
    <t>Medication 5</t>
  </si>
  <si>
    <t>Medication 6</t>
  </si>
  <si>
    <t/>
  </si>
  <si>
    <t>Quote Validity</t>
  </si>
  <si>
    <r>
      <t xml:space="preserve">- To ensure validity of the quotes, there are two columns that provide a "Data Validation" and a "Validation Message".
- On column AG "Data Validation", the cell for each drug will have one of three forms: 
          </t>
    </r>
    <r>
      <rPr>
        <b/>
        <sz val="10"/>
        <color theme="3"/>
        <rFont val="Arial"/>
        <family val="2"/>
      </rPr>
      <t xml:space="preserve">No quote: </t>
    </r>
    <r>
      <rPr>
        <sz val="10"/>
        <color theme="3"/>
        <rFont val="Arial"/>
        <family val="2"/>
      </rPr>
      <t xml:space="preserve">the quote has not been completed and is not taken into consideration
          </t>
    </r>
    <r>
      <rPr>
        <b/>
        <sz val="10"/>
        <color theme="3"/>
        <rFont val="Arial"/>
        <family val="2"/>
      </rPr>
      <t xml:space="preserve">Valid: </t>
    </r>
    <r>
      <rPr>
        <sz val="10"/>
        <color theme="3"/>
        <rFont val="Arial"/>
        <family val="2"/>
      </rPr>
      <t xml:space="preserve">the quote is complete and valid according to the Guidelines
          </t>
    </r>
    <r>
      <rPr>
        <b/>
        <sz val="10"/>
        <color theme="3"/>
        <rFont val="Arial"/>
        <family val="2"/>
      </rPr>
      <t xml:space="preserve">Invalid: </t>
    </r>
    <r>
      <rPr>
        <sz val="10"/>
        <color theme="3"/>
        <rFont val="Arial"/>
        <family val="2"/>
      </rPr>
      <t xml:space="preserve">the quote has at least one invalid entry; either the data type is wrong (e.g. entered Text instead of a Number) or the data entry was not completed properly according to the 
          guidelines (e.g. Non-eligibility based on yearly possible supply). This quote will also not be taken into consideration.
- On column AH "Validation Message", a warning is presented that explains how to resolve the issue. 
- For example, on </t>
    </r>
    <r>
      <rPr>
        <b/>
        <sz val="10"/>
        <color theme="3"/>
        <rFont val="Arial"/>
        <family val="2"/>
      </rPr>
      <t>Table 4</t>
    </r>
    <r>
      <rPr>
        <sz val="10"/>
        <color theme="3"/>
        <rFont val="Arial"/>
        <family val="2"/>
      </rPr>
      <t xml:space="preserve">, the quote on Medication 7 is not complete and at least one entry is missing; the quote on Medication 8 is valid; the quote on Medication 9 is Invalid and on </t>
    </r>
    <r>
      <rPr>
        <b/>
        <sz val="10"/>
        <color theme="9"/>
        <rFont val="Arial"/>
        <family val="2"/>
      </rPr>
      <t>(reference 1)</t>
    </r>
    <r>
      <rPr>
        <sz val="10"/>
        <color theme="3"/>
        <rFont val="Arial"/>
        <family val="2"/>
      </rPr>
      <t xml:space="preserve"> the Validation Message presents a warning. For a quote to be taken into consideration, please make sure that the "Data Validation" entry reads as "Valid" in green colour.</t>
    </r>
  </si>
  <si>
    <t>Table 4</t>
  </si>
  <si>
    <t>AG</t>
  </si>
  <si>
    <t>AH</t>
  </si>
  <si>
    <t>Medication 7</t>
  </si>
  <si>
    <t>No quote</t>
  </si>
  <si>
    <t>Please fill all highlighted blue cells to complete your quote of this medicine.</t>
  </si>
  <si>
    <t>Medication 8</t>
  </si>
  <si>
    <t>Valid</t>
  </si>
  <si>
    <t>Your quote for this medicine is complete and valid.</t>
  </si>
  <si>
    <t>Medication 9</t>
  </si>
  <si>
    <t>Invalid</t>
  </si>
  <si>
    <t>Given your "Maximum possible supply (packages per year)" you are not eligible to win any shares of this medicine.</t>
  </si>
  <si>
    <t>2 | Medication Catalogue</t>
  </si>
  <si>
    <t>Supplier Name</t>
  </si>
  <si>
    <t>NHS</t>
  </si>
  <si>
    <t>Supplier Input</t>
  </si>
  <si>
    <t xml:space="preserve"> </t>
  </si>
  <si>
    <t>Output</t>
  </si>
  <si>
    <t>Please fill in the Supplier Name.</t>
  </si>
  <si>
    <t>Price Per Package (Excluding VAT)</t>
  </si>
  <si>
    <t>Drug Level Comparison Price</t>
  </si>
  <si>
    <t>Validation Checks:</t>
  </si>
  <si>
    <t>#</t>
  </si>
  <si>
    <t>Medicine</t>
  </si>
  <si>
    <t>Medicine Type</t>
  </si>
  <si>
    <t>Current Demand (units per year)</t>
  </si>
  <si>
    <t>Indicative direct substitution volume (units per year)</t>
  </si>
  <si>
    <t>Minimum number of Supplier Awards</t>
  </si>
  <si>
    <t>Maximum number of Supplier Awards</t>
  </si>
  <si>
    <t>Share A</t>
  </si>
  <si>
    <t>Share B</t>
  </si>
  <si>
    <t>Share C</t>
  </si>
  <si>
    <t>Share D</t>
  </si>
  <si>
    <t>Share E</t>
  </si>
  <si>
    <t>Number of units in primary package</t>
  </si>
  <si>
    <t>Allocated UK Stock</t>
  </si>
  <si>
    <t>Maximum possible supply (packages per year)</t>
  </si>
  <si>
    <t>Maximum possible supply (units per year)</t>
  </si>
  <si>
    <t>Reserve Supplier</t>
  </si>
  <si>
    <t>Ad-hoc Pricing</t>
  </si>
  <si>
    <t xml:space="preserve">API </t>
  </si>
  <si>
    <t>Intermediate</t>
  </si>
  <si>
    <t>National Product Code</t>
  </si>
  <si>
    <t>Data Validation</t>
  </si>
  <si>
    <t>Validation Message</t>
  </si>
  <si>
    <t>Completeness</t>
  </si>
  <si>
    <t>Eligibility</t>
  </si>
  <si>
    <t>ABACAVIR [300 mg]</t>
  </si>
  <si>
    <t>Film coated tablet</t>
  </si>
  <si>
    <t>ABACAVIR [20 mg/mL]</t>
  </si>
  <si>
    <t>Oral solution</t>
  </si>
  <si>
    <t>ABACAVIR [600 mg] + DOLUTEGRAVIR [50 mg] + LAMIVUDINE [300 mg]</t>
  </si>
  <si>
    <t>ABACAVIR [600 mg] + LAMIVUDINE [300 mg]</t>
  </si>
  <si>
    <t>ATAZANAVIR [300 mg] + COBICISTAT [150 mg]</t>
  </si>
  <si>
    <t>ATAZANAVIR [150 mg]</t>
  </si>
  <si>
    <t>Hard capsule</t>
  </si>
  <si>
    <t>ATAZANAVIR [200 mg]</t>
  </si>
  <si>
    <t>ATAZANAVIR [300 mg]</t>
  </si>
  <si>
    <t>BICTEGRAVIR [50 mg] + EMTRICITABINE [200 mg] + TENOFOVIR ALAFENAMIDE [25 mg]</t>
  </si>
  <si>
    <t>COBICISTAT [150 mg]</t>
  </si>
  <si>
    <t>COBICISTAT [150 mg] + DARUNAVIR [800 mg] + EMTRICITABINE [200 mg] + TENOFOVIR ALAFENAMIDE [10 mg]</t>
  </si>
  <si>
    <t>COBICISTAT [150 mg] + DARUNAVIR [800 mg]</t>
  </si>
  <si>
    <t>COBICISTAT [150 mg] + ELVITEGRAVIR [150 mg] + EMTRICITABINE [200 mg] + TENOFOVIR ALAFENAMIDE [10 mg]</t>
  </si>
  <si>
    <t>COBICISTAT [150 mg] + ELVITEGRAVIR [150 mg] + EMTRICITABINE [200 mg] + TENOFOVIR DISOPROXIL [245 mg]</t>
  </si>
  <si>
    <t>DARUNAVIR [75 mg]</t>
  </si>
  <si>
    <t>DARUNAVIR [150 mg]</t>
  </si>
  <si>
    <t>DARUNAVIR [400 mg]</t>
  </si>
  <si>
    <t>DARUNAVIR [600 mg]</t>
  </si>
  <si>
    <t>DARUNAVIR [800 mg]</t>
  </si>
  <si>
    <t>DARUNAVIR [100 mg/mL]</t>
  </si>
  <si>
    <t>DOLUTEGRAVIR [5 mg]</t>
  </si>
  <si>
    <t>Dispersible tablet</t>
  </si>
  <si>
    <t>DOLUTEGRAVIR [50 mg]</t>
  </si>
  <si>
    <t>DOLUTEGRAVIR [50 mg] + LAMIVUDINE [300 mg]</t>
  </si>
  <si>
    <t>DOLUTEGRAVIR [50 mg] + RILPIVIRINE [25 mg]</t>
  </si>
  <si>
    <t>DORAVIRINE [100 mg]</t>
  </si>
  <si>
    <t>DORAVIRINE [100 mg] + LAMIVUDINE [300mg] + TENOFOVIR DISOPROXIL [245 mg]</t>
  </si>
  <si>
    <t>EFAVIRENZ [50 mg]</t>
  </si>
  <si>
    <t>EFAVIRENZ [200 mg]</t>
  </si>
  <si>
    <t>EFAVIRENZ [600 mg]</t>
  </si>
  <si>
    <t>EFAVIRENZ [600 mg] + EMTRICITABINE [200 mg] + TENOFOVIR DISOPROXIL [245 mg]</t>
  </si>
  <si>
    <t>EMTRICITABINE [200 mg]</t>
  </si>
  <si>
    <t>EMTRICITABINE [10 mg/mL]</t>
  </si>
  <si>
    <t>EMTRICITABINE [200 mg] + RILPIVIRINE [25 mg] + TENOFOVIR ALAFENAMIDE [25 mg]</t>
  </si>
  <si>
    <t>EMTRICITABINE [200 mg] + RILPIVIRINE [25 mg] + TENOFOVIR DISOPROXIL [245 mg]</t>
  </si>
  <si>
    <t>EMTRICITABINE [200 mg] + TENOFOVIR ALAFENAMIDE [10 mg]</t>
  </si>
  <si>
    <t>EMTRICITABINE [200 mg] + TENOFOVIR ALAFENAMIDE [25 mg]</t>
  </si>
  <si>
    <t>EMTRICITABINE [200 mg] + TENOFOVIR DISOPROXIL [245 mg]</t>
  </si>
  <si>
    <t>ETRAVIRINE [100 mg]</t>
  </si>
  <si>
    <t>Tablet</t>
  </si>
  <si>
    <t>ETRAVIRINE [200 mg]</t>
  </si>
  <si>
    <t>LAMIVUDINE [100 mg]</t>
  </si>
  <si>
    <t>LAMIVUDINE [150 mg]</t>
  </si>
  <si>
    <t>LAMIVUDINE [300 mg]</t>
  </si>
  <si>
    <t>LAMIVUDINE [10 mg/mL]</t>
  </si>
  <si>
    <t>LAMIVUDINE [300 mg] + TENOFOVIR DISOPROXIL [245 mg]</t>
  </si>
  <si>
    <t>LAMIVUDINE [150 mg] + ZIDOVUDINE [300 mg]</t>
  </si>
  <si>
    <t>LOPINAVIR [80 mg/mL] + RITONAVIR [20 mg/mL]</t>
  </si>
  <si>
    <t>LOPINAVIR [100 mg] + RITONAVIR [25 mg]</t>
  </si>
  <si>
    <t>LOPINAVIR [200 mg] + RITONAVIR [50 mg]</t>
  </si>
  <si>
    <t>MARAVIROC [20 mg/mL]</t>
  </si>
  <si>
    <t>MARAVIROC [150 mg]</t>
  </si>
  <si>
    <t>MARAVIROC [300 mg]</t>
  </si>
  <si>
    <t>NEVIRAPINE [200 mg]</t>
  </si>
  <si>
    <t>NEVIRAPINE [5 mg/mL]</t>
  </si>
  <si>
    <t>Prolonged release tablet</t>
  </si>
  <si>
    <t>NEVIRAPINE [400 mg]</t>
  </si>
  <si>
    <t>RALTEGRAVIR [400 mg]</t>
  </si>
  <si>
    <t>RALTEGRAVIR [600 mg]</t>
  </si>
  <si>
    <t>RALTEGRAVIR [25 mg]</t>
  </si>
  <si>
    <t>RALTEGRAVIR [100 mg] (Chewable)</t>
  </si>
  <si>
    <t>RALTEGRAVIR [100 mg] (Granules)</t>
  </si>
  <si>
    <t>Granules for oral suspension</t>
  </si>
  <si>
    <t>RILPIVIRINE [25 mg]</t>
  </si>
  <si>
    <t>RITONAVIR [100 mg] (Tablet)</t>
  </si>
  <si>
    <t>RITONAVIR [100 mg] (Powder)</t>
  </si>
  <si>
    <t>TENOFOVIR DISOPROXIL [123 mg]</t>
  </si>
  <si>
    <t>TENOFOVIR DISOPROXIL [163 mg]</t>
  </si>
  <si>
    <t>TENOFOVIR DISOPROXIL [204 mg]</t>
  </si>
  <si>
    <t>TENOFOVIR DISOPROXIL [245 mg]</t>
  </si>
  <si>
    <t>TENOFOVIR DISOPROXIL [33 mg]</t>
  </si>
  <si>
    <t>ZIDOVUDINE [10 mg/mL]</t>
  </si>
  <si>
    <t>ZIDOVUDINE [100 mg]</t>
  </si>
  <si>
    <t>Capsule</t>
  </si>
  <si>
    <t>RILPIVIRINE [900 mg/3mL]</t>
  </si>
  <si>
    <t>Prolonged release suspension for injection</t>
  </si>
  <si>
    <t>ZIDOVUDINE [250 mg]</t>
  </si>
  <si>
    <t>CABOTEGRAVIR [30 mg]</t>
  </si>
  <si>
    <t>CABOTEGRAVIR [600 mg/3mL] (vial)</t>
  </si>
  <si>
    <t>FOSTEMSAVIRMR [600 mg]</t>
  </si>
  <si>
    <t xml:space="preserve">ABACAVIR [60 mg] + DOLUTEGRAVIR [5 mg] + LAMIVUDINE [30 mg] </t>
  </si>
  <si>
    <t>MARAVIROC [25 mg]</t>
  </si>
  <si>
    <t>MARAVIROC [75 mg]</t>
  </si>
  <si>
    <t>DARUNAVIR [800 mg] + RITONAVIR [100 mg]</t>
  </si>
  <si>
    <t>3 | PEP and PrEP Overlabelling</t>
  </si>
  <si>
    <t>Please fill in the Supplier Name</t>
  </si>
  <si>
    <t>Category</t>
  </si>
  <si>
    <t>Unit description</t>
  </si>
  <si>
    <t>Price per unit (Excluding VAT)</t>
  </si>
  <si>
    <t xml:space="preserve">PrEP Overlabelling </t>
  </si>
  <si>
    <t>One package combining necessary medicines</t>
  </si>
  <si>
    <t>PEP Overlabelling</t>
  </si>
  <si>
    <t xml:space="preserve">  </t>
  </si>
  <si>
    <t>Investment per pack supplied (£)</t>
  </si>
  <si>
    <r>
      <t xml:space="preserve">- Each medicine has specific presentations that are permitted. The columns C and D in the medication catalogue describe the medicine that refers to the specific row. 
- For each medicine offer submitted, you must provide the information listed in the corresponding sections in the Additional Information Tool.
- For each medicine, a "Current Demand" will be provided in units of medication in Column E. This provides an indication for the tender, without establishing a commitment. Due to the nature of the tender, volumes can significantly fluctuate. Therefore, an "Indicative direct substitution volume (units per year)" has been established in column F, for your information. This is the maximum volume, based on Current Demand, that would be expected for a medication if it would be used to substitute all direct substitutes (i.e. same molecule but different presentation). However, this value does not represent a commitment; due to the nature of the tender there could still be cases where demand could shift to or from different Medicines, increasing or decreasing the actual demand. 
- Please note that for certain Medicine, a dual or triple supply will be awarded, depending on the quotes provided, as established in the ITT document. This is indicated in columns I, J, K, L and M by the percentages of the Share A through E; 100% signifies the case of a single-sourced deal. For example, on </t>
    </r>
    <r>
      <rPr>
        <b/>
        <sz val="10"/>
        <color theme="3"/>
        <rFont val="Arial"/>
        <family val="2"/>
      </rPr>
      <t>Table 1</t>
    </r>
    <r>
      <rPr>
        <b/>
        <sz val="10"/>
        <color theme="9"/>
        <rFont val="Arial"/>
        <family val="2"/>
      </rPr>
      <t xml:space="preserve"> (reference 1) </t>
    </r>
    <r>
      <rPr>
        <sz val="10"/>
        <color theme="3"/>
        <rFont val="Arial"/>
        <family val="2"/>
      </rPr>
      <t xml:space="preserve">Medication 1 will be single-sourced, on </t>
    </r>
    <r>
      <rPr>
        <b/>
        <sz val="10"/>
        <color theme="3"/>
        <rFont val="Arial"/>
        <family val="2"/>
      </rPr>
      <t>Table 1</t>
    </r>
    <r>
      <rPr>
        <b/>
        <sz val="10"/>
        <color theme="9"/>
        <rFont val="Arial"/>
        <family val="2"/>
      </rPr>
      <t xml:space="preserve"> (reference 2)</t>
    </r>
    <r>
      <rPr>
        <sz val="10"/>
        <color theme="3"/>
        <rFont val="Arial"/>
        <family val="2"/>
      </rPr>
      <t xml:space="preserve"> Medication 2 will be dual-sourced with one supplier handling the 70% of the demand and the rest handled by the second supplier. On </t>
    </r>
    <r>
      <rPr>
        <b/>
        <sz val="10"/>
        <color theme="3"/>
        <rFont val="Arial"/>
        <family val="2"/>
      </rPr>
      <t>Table 1</t>
    </r>
    <r>
      <rPr>
        <b/>
        <sz val="10"/>
        <color theme="9"/>
        <rFont val="Arial"/>
        <family val="2"/>
      </rPr>
      <t xml:space="preserve"> (reference 3) </t>
    </r>
    <r>
      <rPr>
        <sz val="10"/>
        <color theme="3"/>
        <rFont val="Arial"/>
        <family val="2"/>
      </rPr>
      <t>Medication 3 can be dual sourced or triple sourced depending on the conditions outlined in the ITT document. Hence, prices for all the possible shares are captured. Columns G and H explicitly state the minimum and maximum number of suppliers for each Medication, in case it is awarded.
 - Please insert any financial commitments to fund Prevent or Test, Treat and Retain initiatives in column AV, against each presentation offered for. Please note the requirements of Paragraph 3.4, Document No.02 - Terms of Offer.</t>
    </r>
  </si>
  <si>
    <t>Prevent, Test, Treat and Retain Initiatives</t>
  </si>
  <si>
    <r>
      <t xml:space="preserve">- Columns R, S, T, U, V, W and X must be filled with the pricing of the medicine for a quote to be valid, provided the Offeror is qualified for the relevant share. Prices in Column W refer to the quoted price in case the supplier is awarded as a Reserve Supplier. Prices in Column X refer to the price if the line's shares are not awarded to any supplier (Ad-hoc Pricing). This would be the case if there isn't sufficient supply available to cover the full Current Demand. The price in Column X would be used to provide Medicine to patients who are unable are unable to change Medicine for any clinical reason. 
- Ad-hoc Price should not exceed the price of the smallest share submitted.
- In order to quote for a Share A, B, C, D or E (as explained in 1| Medicine Information), the "Maximum possible supply (packages per year)" committed must suffice based on the Column E "Current Demand" multipied with the respective share. In order to quote for the Reserve Supplier price, the supply committed must be enough to cover at least Share E. The Offeror must always provide an Ad-hoc Pricing for all Medicines they are bidding on.
- If not eligible to cover the demand, the respective cells will be crossed out and not taken into consideration. Please delete any quotes on crossed out cells.
- On Columns Y, Z, AA, AB and AC the pricing per unit will be automatically calculated for each share, including any bonus for maintaining stock in the UK. The quoted price per package is determined by cells R, S, T, U, and V; columns Y, Z, AA, AB and AC only show the pricing  that any comparison will be based on for your offer's medication line, i.e. the Drug Level Comparison price
- For example, on Table 3, Medication 6 will be single sourced and cells only relevant to other shares are crossed out, </t>
    </r>
    <r>
      <rPr>
        <b/>
        <sz val="10"/>
        <color theme="9"/>
        <rFont val="Arial"/>
        <family val="2"/>
      </rPr>
      <t>(reference 1)</t>
    </r>
    <r>
      <rPr>
        <sz val="10"/>
        <color theme="3"/>
        <rFont val="Arial"/>
        <family val="2"/>
      </rPr>
      <t xml:space="preserve">.
- In case of insufficient supply from Offerors to cover the demand for a Medicine with minimum two or three Offerors, NHS maintains the right to award any eligible quote of a single Offeror with suitable capacities at the lowest price.  
- For PrEP and PEP medication, prices for the cost of the treatment must be submited in "2_Medication_Catalogue" tab. For PrEP and PEP overlabelling, only a single price ("Price per unit (Excluding VAT)") in Column G of the "3_PrEP&amp;PEP Overlabelling" tab is required. The overlabel supplier will procure the medications from the contracted supplier and subsequently apply overlabels to the packages at the rate specified in the "3_PrEP&amp;PEP Overlabelling" tab.
Please insert any financial commitments to fund Prevent, Test, Treat or Retain initiatives in column AV, against each presentation offered for. Please note the requirements of Paragraph 3.4, Document No.02 - Terms of Offer. </t>
    </r>
  </si>
  <si>
    <t>Prevent, Test, Treat, and Retain Initiatives</t>
  </si>
  <si>
    <t xml:space="preserve"> - Any Prevent, Test, Treat or Retain initiatives submitted will be open to acceptance by the Authority throughout the entire life of the framework agreements, including any possible extension periods</t>
  </si>
  <si>
    <t xml:space="preserve"> - Please submit any proposals for  Prevent, Test, Treat and Retain initiatives using Document No.05c  - Prevent, Test, Treat and Retrain Initiative Template. These will not be evaluated as part of the procurement process.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</si>
</sst>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quot;#,##0.00"/>
    <numFmt numFmtId="165" formatCode="#,##0.00\ &quot;mg&quot;"/>
  </numFmts>
  <fonts count="16" x14ac:knownFonts="1">
    <font>
      <sz val="11"/>
      <color theme="1"/>
      <name val="Tahoma"/>
      <family val="2"/>
      <scheme val="minor"/>
    </font>
    <font>
      <sz val="10"/>
      <name val="Arial"/>
      <family val="2"/>
    </font>
    <font>
      <sz val="10"/>
      <color theme="3"/>
      <name val="Arial"/>
      <family val="2"/>
    </font>
    <font>
      <b/>
      <sz val="12"/>
      <color theme="8"/>
      <name val="Arial"/>
      <family val="2"/>
    </font>
    <font>
      <b/>
      <sz val="14"/>
      <color theme="8"/>
      <name val="Arial"/>
      <family val="2"/>
    </font>
    <font>
      <b/>
      <sz val="10"/>
      <color theme="0"/>
      <name val="Arial"/>
      <family val="2"/>
    </font>
    <font>
      <sz val="11"/>
      <color theme="1"/>
      <name val="Tahoma"/>
      <family val="2"/>
      <scheme val="minor"/>
    </font>
    <font>
      <sz val="10"/>
      <color rgb="FFFF0000"/>
      <name val="Arial"/>
      <family val="2"/>
    </font>
    <font>
      <b/>
      <sz val="10"/>
      <color theme="3"/>
      <name val="Arial"/>
      <family val="2"/>
    </font>
    <font>
      <sz val="10"/>
      <name val="Arial"/>
      <family val="2"/>
    </font>
    <font>
      <b/>
      <sz val="10"/>
      <color theme="9"/>
      <name val="Arial"/>
      <family val="2"/>
    </font>
    <font>
      <b/>
      <sz val="12"/>
      <name val="Arial"/>
      <family val="2"/>
    </font>
    <font>
      <b/>
      <sz val="11"/>
      <name val="Arial"/>
      <family val="2"/>
    </font>
    <font>
      <sz val="10"/>
      <color theme="4"/>
      <name val="Arial"/>
      <family val="2"/>
    </font>
    <font>
      <b/>
      <sz val="11"/>
      <color rgb="FF1F497D"/>
      <name val="Arial"/>
      <family val="2"/>
    </font>
    <font>
      <b/>
      <sz val="12"/>
      <color theme="4"/>
      <name val="Arial"/>
      <family val="2"/>
    </font>
  </fonts>
  <fills count="13">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8"/>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lightDown">
        <bgColor theme="5" tint="0.79998168889431442"/>
      </patternFill>
    </fill>
    <fill>
      <patternFill patternType="lightDown">
        <bgColor theme="9" tint="0.79995117038483843"/>
      </patternFill>
    </fill>
    <fill>
      <patternFill patternType="solid">
        <fgColor theme="9" tint="0.79992065187536243"/>
        <bgColor indexed="64"/>
      </patternFill>
    </fill>
    <fill>
      <patternFill patternType="solid">
        <fgColor theme="7" tint="0.79998168889431442"/>
        <bgColor indexed="64"/>
      </patternFill>
    </fill>
  </fills>
  <borders count="16">
    <border>
      <left/>
      <right/>
      <top/>
      <bottom/>
      <diagonal/>
    </border>
    <border>
      <left/>
      <right/>
      <top/>
      <bottom style="thick">
        <color theme="8"/>
      </bottom>
      <diagonal/>
    </border>
    <border>
      <left/>
      <right/>
      <top style="double">
        <color theme="8"/>
      </top>
      <bottom style="double">
        <color theme="8"/>
      </bottom>
      <diagonal/>
    </border>
    <border>
      <left style="thin">
        <color theme="0"/>
      </left>
      <right style="thin">
        <color theme="0"/>
      </right>
      <top style="thin">
        <color theme="0"/>
      </top>
      <bottom style="thin">
        <color theme="0"/>
      </bottom>
      <diagonal/>
    </border>
    <border>
      <left style="thin">
        <color theme="0"/>
      </left>
      <right style="thin">
        <color theme="0"/>
      </right>
      <top style="thick">
        <color theme="0"/>
      </top>
      <bottom style="thick">
        <color theme="0"/>
      </bottom>
      <diagonal/>
    </border>
    <border>
      <left style="thin">
        <color theme="0"/>
      </left>
      <right style="thin">
        <color theme="0"/>
      </right>
      <top/>
      <bottom style="thin">
        <color theme="0"/>
      </bottom>
      <diagonal/>
    </border>
    <border>
      <left/>
      <right style="thin">
        <color theme="0"/>
      </right>
      <top style="thick">
        <color theme="0"/>
      </top>
      <bottom style="thick">
        <color theme="0"/>
      </bottom>
      <diagonal/>
    </border>
    <border>
      <left style="thin">
        <color theme="0"/>
      </left>
      <right/>
      <top style="thick">
        <color theme="0"/>
      </top>
      <bottom style="thick">
        <color theme="0"/>
      </bottom>
      <diagonal/>
    </border>
    <border>
      <left style="thin">
        <color theme="0"/>
      </left>
      <right/>
      <top/>
      <bottom/>
      <diagonal/>
    </border>
    <border>
      <left/>
      <right style="thick">
        <color theme="8"/>
      </right>
      <top/>
      <bottom/>
      <diagonal/>
    </border>
    <border>
      <left style="thick">
        <color theme="8"/>
      </left>
      <right/>
      <top/>
      <bottom/>
      <diagonal/>
    </border>
    <border>
      <left style="thin">
        <color theme="2"/>
      </left>
      <right style="thin">
        <color theme="2"/>
      </right>
      <top style="thin">
        <color theme="2"/>
      </top>
      <bottom style="thin">
        <color theme="2"/>
      </bottom>
      <diagonal/>
    </border>
    <border>
      <left/>
      <right/>
      <top/>
      <bottom style="medium">
        <color theme="8"/>
      </bottom>
      <diagonal/>
    </border>
    <border>
      <left/>
      <right/>
      <top style="thick">
        <color theme="0"/>
      </top>
      <bottom style="thick">
        <color theme="0"/>
      </bottom>
      <diagonal/>
    </border>
    <border>
      <left/>
      <right/>
      <top style="thick">
        <color theme="8"/>
      </top>
      <bottom/>
      <diagonal/>
    </border>
    <border>
      <left/>
      <right/>
      <top/>
      <bottom style="double">
        <color theme="8"/>
      </bottom>
      <diagonal/>
    </border>
  </borders>
  <cellStyleXfs count="9">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0" fontId="9" fillId="0" borderId="0"/>
    <xf numFmtId="43" fontId="1" fillId="0" borderId="0" applyFont="0" applyFill="0" applyBorder="0" applyAlignment="0" applyProtection="0"/>
    <xf numFmtId="0" fontId="1" fillId="0" borderId="0"/>
    <xf numFmtId="43" fontId="6" fillId="0" borderId="0" applyFont="0" applyFill="0" applyBorder="0" applyAlignment="0" applyProtection="0"/>
  </cellStyleXfs>
  <cellXfs count="94">
    <xf numFmtId="0" fontId="0" fillId="0" borderId="0" xfId="0"/>
    <xf numFmtId="3" fontId="2" fillId="3" borderId="3" xfId="1" applyNumberFormat="1" applyFont="1" applyFill="1" applyBorder="1" applyAlignment="1" applyProtection="1">
      <alignment horizontal="right" vertical="center" indent="1"/>
      <protection locked="0"/>
    </xf>
    <xf numFmtId="164" fontId="2" fillId="3" borderId="3" xfId="1" applyNumberFormat="1" applyFont="1" applyFill="1" applyBorder="1" applyAlignment="1" applyProtection="1">
      <alignment horizontal="right" vertical="center" indent="1"/>
      <protection locked="0"/>
    </xf>
    <xf numFmtId="0" fontId="7" fillId="7" borderId="3" xfId="1" applyFont="1" applyFill="1" applyBorder="1" applyAlignment="1">
      <alignment horizontal="center" vertical="center" wrapText="1"/>
    </xf>
    <xf numFmtId="165" fontId="2" fillId="6" borderId="3" xfId="1" applyNumberFormat="1" applyFont="1" applyFill="1" applyBorder="1" applyAlignment="1">
      <alignment horizontal="left" vertical="center" indent="1"/>
    </xf>
    <xf numFmtId="165" fontId="8" fillId="6" borderId="3" xfId="1" applyNumberFormat="1" applyFont="1" applyFill="1" applyBorder="1" applyAlignment="1">
      <alignment horizontal="left" vertical="center" wrapText="1" indent="1"/>
    </xf>
    <xf numFmtId="0" fontId="2" fillId="0" borderId="0" xfId="1" applyFont="1" applyAlignment="1">
      <alignment vertical="center"/>
    </xf>
    <xf numFmtId="0" fontId="2" fillId="0" borderId="0" xfId="1" applyFont="1" applyAlignment="1">
      <alignment horizontal="center" vertical="center"/>
    </xf>
    <xf numFmtId="0" fontId="3" fillId="0" borderId="1" xfId="1" applyFont="1" applyBorder="1" applyAlignment="1">
      <alignment horizontal="centerContinuous" vertical="center" wrapText="1"/>
    </xf>
    <xf numFmtId="0" fontId="4" fillId="0" borderId="2" xfId="1" applyFont="1" applyBorder="1" applyAlignment="1">
      <alignment horizontal="left" vertical="center" indent="1"/>
    </xf>
    <xf numFmtId="0" fontId="4" fillId="0" borderId="2" xfId="1" applyFont="1" applyBorder="1" applyAlignment="1">
      <alignment horizontal="centerContinuous" vertical="center"/>
    </xf>
    <xf numFmtId="0" fontId="4" fillId="0" borderId="2" xfId="1" applyFont="1" applyBorder="1" applyAlignment="1">
      <alignment horizontal="center" vertical="center"/>
    </xf>
    <xf numFmtId="0" fontId="5" fillId="4" borderId="3" xfId="1" applyFont="1" applyFill="1" applyBorder="1" applyAlignment="1">
      <alignment horizontal="center" vertical="center"/>
    </xf>
    <xf numFmtId="0" fontId="2" fillId="0" borderId="0" xfId="1" applyFont="1" applyAlignment="1">
      <alignment horizontal="left" vertical="center"/>
    </xf>
    <xf numFmtId="0" fontId="2" fillId="0" borderId="0" xfId="1" applyFont="1" applyAlignment="1">
      <alignment vertical="center" wrapText="1"/>
    </xf>
    <xf numFmtId="0" fontId="2" fillId="3" borderId="3" xfId="1" applyFont="1" applyFill="1" applyBorder="1" applyAlignment="1">
      <alignment horizontal="left" vertical="center" indent="1"/>
    </xf>
    <xf numFmtId="0" fontId="2" fillId="5" borderId="5" xfId="1" applyFont="1" applyFill="1" applyBorder="1" applyAlignment="1">
      <alignment horizontal="left" vertical="center" indent="1"/>
    </xf>
    <xf numFmtId="0" fontId="3" fillId="0" borderId="0" xfId="1" applyFont="1" applyAlignment="1">
      <alignment horizontal="left" vertical="center"/>
    </xf>
    <xf numFmtId="49" fontId="5" fillId="4" borderId="8" xfId="1" applyNumberFormat="1" applyFont="1" applyFill="1" applyBorder="1" applyAlignment="1">
      <alignment horizontal="centerContinuous" vertical="center"/>
    </xf>
    <xf numFmtId="49" fontId="5" fillId="4" borderId="0" xfId="1" applyNumberFormat="1" applyFont="1" applyFill="1" applyAlignment="1">
      <alignment horizontal="centerContinuous" vertical="center"/>
    </xf>
    <xf numFmtId="0" fontId="5" fillId="4" borderId="4" xfId="1" applyFont="1" applyFill="1" applyBorder="1" applyAlignment="1">
      <alignment horizontal="center" vertical="center" wrapText="1"/>
    </xf>
    <xf numFmtId="49" fontId="5" fillId="4" borderId="4" xfId="1" applyNumberFormat="1" applyFont="1" applyFill="1" applyBorder="1" applyAlignment="1">
      <alignment horizontal="center" vertical="center" wrapText="1"/>
    </xf>
    <xf numFmtId="0" fontId="2" fillId="2" borderId="5" xfId="1" applyFont="1" applyFill="1" applyBorder="1" applyAlignment="1">
      <alignment horizontal="center" vertical="center"/>
    </xf>
    <xf numFmtId="3" fontId="2" fillId="2" borderId="5" xfId="1" applyNumberFormat="1" applyFont="1" applyFill="1" applyBorder="1" applyAlignment="1">
      <alignment horizontal="right" vertical="center" indent="1"/>
    </xf>
    <xf numFmtId="9" fontId="2" fillId="2" borderId="5" xfId="4" applyFont="1" applyFill="1" applyBorder="1" applyAlignment="1" applyProtection="1">
      <alignment horizontal="right" vertical="center" indent="1"/>
    </xf>
    <xf numFmtId="0" fontId="2" fillId="6" borderId="3" xfId="1" applyFont="1" applyFill="1" applyBorder="1" applyAlignment="1">
      <alignment horizontal="left" vertical="center" indent="1"/>
    </xf>
    <xf numFmtId="3" fontId="2" fillId="8" borderId="3" xfId="1" applyNumberFormat="1" applyFont="1" applyFill="1" applyBorder="1" applyAlignment="1">
      <alignment horizontal="right" vertical="center" indent="1"/>
    </xf>
    <xf numFmtId="164" fontId="2" fillId="5" borderId="5" xfId="1" applyNumberFormat="1" applyFont="1" applyFill="1" applyBorder="1" applyAlignment="1">
      <alignment horizontal="right" vertical="center" indent="1"/>
    </xf>
    <xf numFmtId="0" fontId="2" fillId="2" borderId="5" xfId="1" applyFont="1" applyFill="1" applyBorder="1" applyAlignment="1">
      <alignment horizontal="left" vertical="center" wrapText="1" indent="1"/>
    </xf>
    <xf numFmtId="3" fontId="2" fillId="8" borderId="3" xfId="1" applyNumberFormat="1" applyFont="1" applyFill="1" applyBorder="1" applyAlignment="1">
      <alignment horizontal="left" vertical="center" indent="1"/>
    </xf>
    <xf numFmtId="0" fontId="2" fillId="2" borderId="11" xfId="1" applyFont="1" applyFill="1" applyBorder="1" applyAlignment="1">
      <alignment horizontal="left" vertical="center" wrapText="1" indent="1"/>
    </xf>
    <xf numFmtId="3" fontId="2" fillId="2" borderId="11" xfId="1" applyNumberFormat="1" applyFont="1" applyFill="1" applyBorder="1" applyAlignment="1">
      <alignment horizontal="right" vertical="center" indent="1"/>
    </xf>
    <xf numFmtId="9" fontId="2" fillId="2" borderId="11" xfId="4" applyFont="1" applyFill="1" applyBorder="1" applyAlignment="1" applyProtection="1">
      <alignment horizontal="right" vertical="center" indent="1"/>
    </xf>
    <xf numFmtId="0" fontId="2" fillId="7" borderId="0" xfId="1" applyFont="1" applyFill="1" applyAlignment="1">
      <alignment vertical="center"/>
    </xf>
    <xf numFmtId="164" fontId="2" fillId="10" borderId="5" xfId="1" applyNumberFormat="1" applyFont="1" applyFill="1" applyBorder="1" applyAlignment="1">
      <alignment horizontal="right" vertical="center" indent="1"/>
    </xf>
    <xf numFmtId="3" fontId="2" fillId="3" borderId="3" xfId="1" applyNumberFormat="1" applyFont="1" applyFill="1" applyBorder="1" applyAlignment="1">
      <alignment horizontal="right" vertical="center" indent="1"/>
    </xf>
    <xf numFmtId="164" fontId="2" fillId="3" borderId="3" xfId="1" applyNumberFormat="1" applyFont="1" applyFill="1" applyBorder="1" applyAlignment="1">
      <alignment horizontal="right" vertical="center" indent="1"/>
    </xf>
    <xf numFmtId="164" fontId="2" fillId="9" borderId="3" xfId="1" applyNumberFormat="1" applyFont="1" applyFill="1" applyBorder="1" applyAlignment="1">
      <alignment horizontal="right" vertical="center" indent="1"/>
    </xf>
    <xf numFmtId="3" fontId="2" fillId="3" borderId="5" xfId="1" applyNumberFormat="1" applyFont="1" applyFill="1" applyBorder="1" applyAlignment="1">
      <alignment horizontal="left" vertical="center" indent="1"/>
    </xf>
    <xf numFmtId="0" fontId="11" fillId="3" borderId="0" xfId="1" applyFont="1" applyFill="1" applyAlignment="1" applyProtection="1">
      <alignment horizontal="centerContinuous" vertical="center" wrapText="1"/>
      <protection locked="0"/>
    </xf>
    <xf numFmtId="0" fontId="12" fillId="0" borderId="0" xfId="1" applyFont="1" applyAlignment="1">
      <alignment horizontal="center" vertical="center"/>
    </xf>
    <xf numFmtId="0" fontId="2" fillId="2" borderId="3" xfId="1" applyFont="1" applyFill="1" applyBorder="1" applyAlignment="1">
      <alignment horizontal="left" vertical="center" indent="1"/>
    </xf>
    <xf numFmtId="0" fontId="11" fillId="0" borderId="12" xfId="1" applyFont="1" applyBorder="1" applyAlignment="1">
      <alignment horizontal="center" vertical="center"/>
    </xf>
    <xf numFmtId="164" fontId="2" fillId="8" borderId="3" xfId="1" applyNumberFormat="1" applyFont="1" applyFill="1" applyBorder="1" applyAlignment="1">
      <alignment horizontal="right" vertical="center" indent="1"/>
    </xf>
    <xf numFmtId="49" fontId="2" fillId="3" borderId="3" xfId="1" applyNumberFormat="1" applyFont="1" applyFill="1" applyBorder="1" applyAlignment="1" applyProtection="1">
      <alignment horizontal="left" vertical="center" indent="1"/>
      <protection locked="0"/>
    </xf>
    <xf numFmtId="49" fontId="2" fillId="3" borderId="3" xfId="1" applyNumberFormat="1" applyFont="1" applyFill="1" applyBorder="1" applyAlignment="1" applyProtection="1">
      <alignment horizontal="left" vertical="center" wrapText="1" indent="1"/>
      <protection locked="0"/>
    </xf>
    <xf numFmtId="164" fontId="2" fillId="11" borderId="5" xfId="1" applyNumberFormat="1" applyFont="1" applyFill="1" applyBorder="1" applyAlignment="1">
      <alignment horizontal="right" vertical="center" indent="1"/>
    </xf>
    <xf numFmtId="0" fontId="2" fillId="0" borderId="0" xfId="5" applyFont="1" applyAlignment="1">
      <alignment vertical="center"/>
    </xf>
    <xf numFmtId="0" fontId="2" fillId="0" borderId="0" xfId="5" applyFont="1" applyAlignment="1">
      <alignment horizontal="center" vertical="center"/>
    </xf>
    <xf numFmtId="0" fontId="3" fillId="0" borderId="9" xfId="5" applyFont="1" applyBorder="1" applyAlignment="1">
      <alignment horizontal="center" vertical="center"/>
    </xf>
    <xf numFmtId="0" fontId="3" fillId="0" borderId="0" xfId="5" applyFont="1" applyAlignment="1">
      <alignment vertical="center"/>
    </xf>
    <xf numFmtId="0" fontId="8" fillId="0" borderId="0" xfId="5" applyFont="1" applyAlignment="1">
      <alignment horizontal="center" vertical="center"/>
    </xf>
    <xf numFmtId="9" fontId="8" fillId="0" borderId="0" xfId="4" quotePrefix="1" applyFont="1" applyAlignment="1" applyProtection="1">
      <alignment horizontal="center" vertical="center" wrapText="1"/>
    </xf>
    <xf numFmtId="9" fontId="2" fillId="0" borderId="0" xfId="4" quotePrefix="1" applyFont="1" applyAlignment="1" applyProtection="1">
      <alignment horizontal="left" vertical="center" wrapText="1" indent="1"/>
    </xf>
    <xf numFmtId="0" fontId="2" fillId="0" borderId="0" xfId="5" applyFont="1" applyAlignment="1">
      <alignment horizontal="left" vertical="center"/>
    </xf>
    <xf numFmtId="0" fontId="2" fillId="2" borderId="0" xfId="5" applyFont="1" applyFill="1" applyAlignment="1">
      <alignment horizontal="left" vertical="center" indent="1"/>
    </xf>
    <xf numFmtId="0" fontId="3" fillId="0" borderId="0" xfId="5" applyFont="1" applyAlignment="1">
      <alignment horizontal="left" vertical="center" wrapText="1" indent="1"/>
    </xf>
    <xf numFmtId="0" fontId="2" fillId="0" borderId="0" xfId="5" quotePrefix="1" applyFont="1" applyAlignment="1">
      <alignment vertical="center" wrapText="1"/>
    </xf>
    <xf numFmtId="0" fontId="2" fillId="0" borderId="0" xfId="5" applyFont="1" applyAlignment="1">
      <alignment vertical="center" wrapText="1"/>
    </xf>
    <xf numFmtId="0" fontId="3" fillId="0" borderId="0" xfId="5" applyFont="1" applyAlignment="1">
      <alignment vertical="center" wrapText="1"/>
    </xf>
    <xf numFmtId="9" fontId="2" fillId="0" borderId="0" xfId="4" quotePrefix="1" applyFont="1" applyAlignment="1" applyProtection="1">
      <alignment horizontal="left" vertical="center" wrapText="1"/>
    </xf>
    <xf numFmtId="3" fontId="2" fillId="0" borderId="0" xfId="1" applyNumberFormat="1" applyFont="1" applyAlignment="1">
      <alignment horizontal="center" vertical="center"/>
    </xf>
    <xf numFmtId="3" fontId="2" fillId="0" borderId="0" xfId="1" applyNumberFormat="1" applyFont="1" applyAlignment="1">
      <alignment horizontal="left" vertical="center"/>
    </xf>
    <xf numFmtId="3" fontId="2" fillId="0" borderId="0" xfId="1" applyNumberFormat="1" applyFont="1" applyAlignment="1">
      <alignment vertical="center"/>
    </xf>
    <xf numFmtId="4" fontId="2" fillId="0" borderId="0" xfId="1" applyNumberFormat="1" applyFont="1" applyAlignment="1">
      <alignment vertical="center"/>
    </xf>
    <xf numFmtId="0" fontId="7" fillId="0" borderId="0" xfId="1" applyFont="1" applyAlignment="1">
      <alignment vertical="center"/>
    </xf>
    <xf numFmtId="0" fontId="2" fillId="6" borderId="3" xfId="1" applyFont="1" applyFill="1" applyBorder="1" applyAlignment="1">
      <alignment horizontal="left" vertical="center" wrapText="1" indent="1"/>
    </xf>
    <xf numFmtId="9" fontId="1" fillId="2" borderId="11" xfId="4" applyFont="1" applyFill="1" applyBorder="1" applyAlignment="1" applyProtection="1">
      <alignment horizontal="right" vertical="center" indent="1"/>
    </xf>
    <xf numFmtId="3" fontId="13" fillId="2" borderId="5" xfId="1" applyNumberFormat="1" applyFont="1" applyFill="1" applyBorder="1" applyAlignment="1">
      <alignment horizontal="right" vertical="center" indent="1"/>
    </xf>
    <xf numFmtId="0" fontId="5" fillId="4" borderId="3" xfId="1" applyFont="1" applyFill="1" applyBorder="1" applyAlignment="1">
      <alignment horizontal="center" vertical="center" wrapText="1"/>
    </xf>
    <xf numFmtId="49" fontId="5" fillId="4" borderId="3" xfId="1" applyNumberFormat="1" applyFont="1" applyFill="1" applyBorder="1" applyAlignment="1">
      <alignment horizontal="center" vertical="center" wrapText="1"/>
    </xf>
    <xf numFmtId="164" fontId="2" fillId="12" borderId="3" xfId="1" applyNumberFormat="1" applyFont="1" applyFill="1" applyBorder="1" applyAlignment="1">
      <alignment horizontal="left" vertical="center" indent="1"/>
    </xf>
    <xf numFmtId="0" fontId="3" fillId="0" borderId="1" xfId="5" applyFont="1" applyBorder="1" applyAlignment="1">
      <alignment horizontal="left" vertical="center" wrapText="1"/>
    </xf>
    <xf numFmtId="0" fontId="4" fillId="0" borderId="2" xfId="5" applyFont="1" applyBorder="1" applyAlignment="1">
      <alignment horizontal="left" vertical="center"/>
    </xf>
    <xf numFmtId="0" fontId="2" fillId="0" borderId="0" xfId="5" applyFont="1" applyAlignment="1">
      <alignment horizontal="left" vertical="center" wrapText="1"/>
    </xf>
    <xf numFmtId="0" fontId="3" fillId="0" borderId="14" xfId="5" applyFont="1" applyBorder="1" applyAlignment="1">
      <alignment horizontal="left" vertical="center"/>
    </xf>
    <xf numFmtId="0" fontId="3" fillId="0" borderId="0" xfId="5" applyFont="1" applyAlignment="1">
      <alignment horizontal="left" vertical="center"/>
    </xf>
    <xf numFmtId="0" fontId="3" fillId="0" borderId="15" xfId="5" applyFont="1" applyBorder="1" applyAlignment="1">
      <alignment horizontal="left" vertical="center"/>
    </xf>
    <xf numFmtId="0" fontId="3" fillId="0" borderId="0" xfId="5" applyFont="1" applyAlignment="1">
      <alignment horizontal="left" vertical="center" wrapText="1"/>
    </xf>
    <xf numFmtId="0" fontId="7" fillId="7" borderId="8" xfId="1" applyFont="1" applyFill="1" applyBorder="1" applyAlignment="1">
      <alignment horizontal="center" vertical="center" wrapText="1"/>
    </xf>
    <xf numFmtId="0" fontId="7" fillId="7" borderId="0" xfId="1" applyFont="1" applyFill="1" applyAlignment="1">
      <alignment horizontal="center" vertical="center" wrapText="1"/>
    </xf>
    <xf numFmtId="0" fontId="8" fillId="0" borderId="0" xfId="5" applyFont="1" applyAlignment="1">
      <alignment horizontal="center" vertical="center"/>
    </xf>
    <xf numFmtId="0" fontId="2" fillId="0" borderId="0" xfId="5" quotePrefix="1" applyFont="1" applyAlignment="1">
      <alignment horizontal="left" vertical="center" wrapText="1"/>
    </xf>
    <xf numFmtId="0" fontId="3" fillId="0" borderId="10" xfId="5" applyFont="1" applyBorder="1" applyAlignment="1">
      <alignment horizontal="left" vertical="center" indent="1"/>
    </xf>
    <xf numFmtId="0" fontId="3" fillId="0" borderId="0" xfId="5" applyFont="1" applyAlignment="1">
      <alignment horizontal="left" vertical="center" indent="1"/>
    </xf>
    <xf numFmtId="9" fontId="2" fillId="0" borderId="0" xfId="4" quotePrefix="1" applyFont="1" applyAlignment="1" applyProtection="1">
      <alignment horizontal="left" vertical="center" wrapText="1" indent="1"/>
    </xf>
    <xf numFmtId="9" fontId="2" fillId="0" borderId="0" xfId="4" quotePrefix="1" applyFont="1" applyAlignment="1" applyProtection="1">
      <alignment horizontal="left" vertical="center" wrapText="1"/>
    </xf>
    <xf numFmtId="49" fontId="5" fillId="4" borderId="7" xfId="1" applyNumberFormat="1" applyFont="1" applyFill="1" applyBorder="1" applyAlignment="1">
      <alignment horizontal="center" vertical="center" wrapText="1"/>
    </xf>
    <xf numFmtId="49" fontId="5" fillId="4" borderId="13" xfId="1" applyNumberFormat="1" applyFont="1" applyFill="1" applyBorder="1" applyAlignment="1">
      <alignment horizontal="center" vertical="center" wrapText="1"/>
    </xf>
    <xf numFmtId="0" fontId="4" fillId="0" borderId="1" xfId="1" applyFont="1" applyBorder="1" applyAlignment="1">
      <alignment horizontal="left" vertical="center"/>
    </xf>
    <xf numFmtId="49" fontId="5" fillId="4" borderId="6" xfId="1" applyNumberFormat="1" applyFont="1" applyFill="1" applyBorder="1" applyAlignment="1">
      <alignment horizontal="center" vertical="center" wrapText="1"/>
    </xf>
    <xf numFmtId="0" fontId="4" fillId="0" borderId="1" xfId="1" applyFont="1" applyBorder="1" applyAlignment="1">
      <alignment horizontal="left" vertical="center" wrapText="1"/>
    </xf>
    <xf numFmtId="0" fontId="14" fillId="0" borderId="0" xfId="0" applyFont="1" applyAlignment="1">
      <alignment horizontal="justify" vertical="center"/>
    </xf>
    <xf numFmtId="0" fontId="15" fillId="0" borderId="0" xfId="5" applyFont="1" applyAlignment="1">
      <alignment horizontal="center" vertical="center"/>
    </xf>
  </cellXfs>
  <cellStyles count="9">
    <cellStyle name="Comma 2" xfId="2" xr:uid="{5A53C9FA-7119-4340-9047-66F1CC3EEDBD}"/>
    <cellStyle name="Comma 2 2" xfId="6" xr:uid="{39FCB159-F031-4D97-9CDE-11359DB69546}"/>
    <cellStyle name="Comma 3" xfId="8" xr:uid="{236F6E65-E2BE-46B9-AB85-A3D96CA26815}"/>
    <cellStyle name="Normal" xfId="0" builtinId="0"/>
    <cellStyle name="Normal 2" xfId="1" xr:uid="{413B5146-2846-40FE-B833-4B1D6B378E9E}"/>
    <cellStyle name="Normal 3" xfId="5" xr:uid="{CF077AAC-5D8E-4AF6-B7CC-437033B9AAF7}"/>
    <cellStyle name="Normal 3 2" xfId="7" xr:uid="{CFBBDB3F-2D9E-4E1C-BDA2-472EEF8B5E8A}"/>
    <cellStyle name="Per cent" xfId="4" builtinId="5"/>
    <cellStyle name="Percent 2" xfId="3" xr:uid="{37737F5F-648E-4319-9AA0-CD3A83AAD0FB}"/>
  </cellStyles>
  <dxfs count="43">
    <dxf>
      <font>
        <color theme="0"/>
      </font>
    </dxf>
    <dxf>
      <font>
        <b/>
        <i val="0"/>
        <color theme="8"/>
      </font>
    </dxf>
    <dxf>
      <font>
        <color rgb="FFFFC000"/>
      </font>
    </dxf>
    <dxf>
      <font>
        <color auto="1"/>
      </font>
      <fill>
        <patternFill>
          <bgColor rgb="FF00B050"/>
        </patternFill>
      </fill>
    </dxf>
    <dxf>
      <font>
        <color auto="1"/>
      </font>
      <fill>
        <patternFill>
          <bgColor rgb="FFFF0000"/>
        </patternFill>
      </fill>
    </dxf>
    <dxf>
      <font>
        <color auto="1"/>
      </font>
      <fill>
        <patternFill>
          <bgColor rgb="FFFFC000"/>
        </patternFill>
      </fill>
    </dxf>
    <dxf>
      <fill>
        <patternFill>
          <bgColor rgb="FFFF0000"/>
        </patternFill>
      </fill>
    </dxf>
    <dxf>
      <font>
        <color rgb="FF9C0006"/>
      </font>
      <fill>
        <patternFill>
          <bgColor rgb="FFFFC7CE"/>
        </patternFill>
      </fill>
    </dxf>
    <dxf>
      <font>
        <color theme="0"/>
      </font>
    </dxf>
    <dxf>
      <font>
        <b/>
        <i val="0"/>
        <color theme="8"/>
      </font>
    </dxf>
    <dxf>
      <font>
        <color rgb="FFFFC000"/>
      </font>
    </dxf>
    <dxf>
      <font>
        <color auto="1"/>
      </font>
      <fill>
        <patternFill>
          <bgColor rgb="FF00B050"/>
        </patternFill>
      </fill>
    </dxf>
    <dxf>
      <font>
        <color auto="1"/>
      </font>
      <fill>
        <patternFill>
          <bgColor rgb="FFFF0000"/>
        </patternFill>
      </fill>
    </dxf>
    <dxf>
      <font>
        <color auto="1"/>
      </font>
      <fill>
        <patternFill>
          <bgColor rgb="FFFFC000"/>
        </patternFill>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bgColor rgb="FFFF0000"/>
        </patternFill>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gColor auto="1"/>
        </patternFill>
      </fill>
    </dxf>
    <dxf>
      <font>
        <color theme="0"/>
      </font>
    </dxf>
    <dxf>
      <font>
        <b/>
        <i val="0"/>
        <color theme="8"/>
      </font>
    </dxf>
    <dxf>
      <font>
        <color rgb="FFFFC000"/>
      </font>
    </dxf>
    <dxf>
      <font>
        <color auto="1"/>
      </font>
      <fill>
        <patternFill>
          <bgColor rgb="FF00B050"/>
        </patternFill>
      </fill>
    </dxf>
    <dxf>
      <font>
        <color auto="1"/>
      </font>
      <fill>
        <patternFill>
          <bgColor rgb="FFFF0000"/>
        </patternFill>
      </fill>
    </dxf>
    <dxf>
      <font>
        <color auto="1"/>
      </font>
      <fill>
        <patternFill>
          <bgColor rgb="FFFFC000"/>
        </patternFill>
      </fill>
    </dxf>
    <dxf>
      <fill>
        <patternFill patternType="lightDown">
          <f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10</xdr:col>
      <xdr:colOff>475586</xdr:colOff>
      <xdr:row>16</xdr:row>
      <xdr:rowOff>3205</xdr:rowOff>
    </xdr:from>
    <xdr:to>
      <xdr:col>10</xdr:col>
      <xdr:colOff>707681</xdr:colOff>
      <xdr:row>17</xdr:row>
      <xdr:rowOff>60312</xdr:rowOff>
    </xdr:to>
    <xdr:sp macro="" textlink="">
      <xdr:nvSpPr>
        <xdr:cNvPr id="19" name="Oval 18">
          <a:extLst>
            <a:ext uri="{FF2B5EF4-FFF2-40B4-BE49-F238E27FC236}">
              <a16:creationId xmlns:a16="http://schemas.microsoft.com/office/drawing/2014/main" id="{B8212365-9B63-4C33-BF9F-423FB5976063}"/>
            </a:ext>
          </a:extLst>
        </xdr:cNvPr>
        <xdr:cNvSpPr/>
      </xdr:nvSpPr>
      <xdr:spPr>
        <a:xfrm>
          <a:off x="11831714" y="3959678"/>
          <a:ext cx="227650" cy="241257"/>
        </a:xfrm>
        <a:prstGeom prst="ellipse">
          <a:avLst/>
        </a:prstGeom>
        <a:solidFill>
          <a:schemeClr val="accent3"/>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b="1">
              <a:solidFill>
                <a:schemeClr val="bg1"/>
              </a:solidFill>
            </a:rPr>
            <a:t>1</a:t>
          </a:r>
        </a:p>
      </xdr:txBody>
    </xdr:sp>
    <xdr:clientData/>
  </xdr:twoCellAnchor>
  <xdr:twoCellAnchor editAs="absolute">
    <xdr:from>
      <xdr:col>11</xdr:col>
      <xdr:colOff>512899</xdr:colOff>
      <xdr:row>17</xdr:row>
      <xdr:rowOff>216625</xdr:rowOff>
    </xdr:from>
    <xdr:to>
      <xdr:col>11</xdr:col>
      <xdr:colOff>782459</xdr:colOff>
      <xdr:row>17</xdr:row>
      <xdr:rowOff>444275</xdr:rowOff>
    </xdr:to>
    <xdr:sp macro="" textlink="">
      <xdr:nvSpPr>
        <xdr:cNvPr id="20" name="Oval 19">
          <a:extLst>
            <a:ext uri="{FF2B5EF4-FFF2-40B4-BE49-F238E27FC236}">
              <a16:creationId xmlns:a16="http://schemas.microsoft.com/office/drawing/2014/main" id="{0FB877F0-228B-462A-8167-7B29F7ADDA85}"/>
            </a:ext>
          </a:extLst>
        </xdr:cNvPr>
        <xdr:cNvSpPr/>
      </xdr:nvSpPr>
      <xdr:spPr>
        <a:xfrm>
          <a:off x="13185171" y="4368043"/>
          <a:ext cx="240350" cy="227650"/>
        </a:xfrm>
        <a:prstGeom prst="ellipse">
          <a:avLst/>
        </a:prstGeom>
        <a:solidFill>
          <a:schemeClr val="accent3"/>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b="1">
              <a:solidFill>
                <a:schemeClr val="bg1"/>
              </a:solidFill>
            </a:rPr>
            <a:t>2</a:t>
          </a:r>
        </a:p>
      </xdr:txBody>
    </xdr:sp>
    <xdr:clientData/>
  </xdr:twoCellAnchor>
  <xdr:twoCellAnchor editAs="absolute">
    <xdr:from>
      <xdr:col>9</xdr:col>
      <xdr:colOff>1125866</xdr:colOff>
      <xdr:row>22</xdr:row>
      <xdr:rowOff>107954</xdr:rowOff>
    </xdr:from>
    <xdr:to>
      <xdr:col>10</xdr:col>
      <xdr:colOff>59472</xdr:colOff>
      <xdr:row>23</xdr:row>
      <xdr:rowOff>181571</xdr:rowOff>
    </xdr:to>
    <xdr:sp macro="" textlink="">
      <xdr:nvSpPr>
        <xdr:cNvPr id="3" name="Oval 3">
          <a:extLst>
            <a:ext uri="{FF2B5EF4-FFF2-40B4-BE49-F238E27FC236}">
              <a16:creationId xmlns:a16="http://schemas.microsoft.com/office/drawing/2014/main" id="{B6C83865-EC89-4D10-BBAC-63B075F9F434}"/>
            </a:ext>
          </a:extLst>
        </xdr:cNvPr>
        <xdr:cNvSpPr/>
      </xdr:nvSpPr>
      <xdr:spPr>
        <a:xfrm>
          <a:off x="11161406" y="7285994"/>
          <a:ext cx="234721" cy="241257"/>
        </a:xfrm>
        <a:prstGeom prst="ellipse">
          <a:avLst/>
        </a:prstGeom>
        <a:solidFill>
          <a:schemeClr val="accent3"/>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b="1">
              <a:solidFill>
                <a:schemeClr val="bg1"/>
              </a:solidFill>
            </a:rPr>
            <a:t>1</a:t>
          </a:r>
        </a:p>
      </xdr:txBody>
    </xdr:sp>
    <xdr:clientData/>
  </xdr:twoCellAnchor>
  <xdr:twoCellAnchor editAs="absolute">
    <xdr:from>
      <xdr:col>7</xdr:col>
      <xdr:colOff>736189</xdr:colOff>
      <xdr:row>29</xdr:row>
      <xdr:rowOff>330333</xdr:rowOff>
    </xdr:from>
    <xdr:to>
      <xdr:col>7</xdr:col>
      <xdr:colOff>965805</xdr:colOff>
      <xdr:row>29</xdr:row>
      <xdr:rowOff>559797</xdr:rowOff>
    </xdr:to>
    <xdr:sp macro="" textlink="">
      <xdr:nvSpPr>
        <xdr:cNvPr id="12" name="Oval 6">
          <a:extLst>
            <a:ext uri="{FF2B5EF4-FFF2-40B4-BE49-F238E27FC236}">
              <a16:creationId xmlns:a16="http://schemas.microsoft.com/office/drawing/2014/main" id="{A053BB60-07E8-46B0-88CD-4A9A03CE5C77}"/>
            </a:ext>
          </a:extLst>
        </xdr:cNvPr>
        <xdr:cNvSpPr/>
      </xdr:nvSpPr>
      <xdr:spPr>
        <a:xfrm>
          <a:off x="8129494" y="11465058"/>
          <a:ext cx="229616" cy="229464"/>
        </a:xfrm>
        <a:prstGeom prst="ellipse">
          <a:avLst/>
        </a:prstGeom>
        <a:solidFill>
          <a:schemeClr val="accent3"/>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b="1">
              <a:solidFill>
                <a:schemeClr val="bg1"/>
              </a:solidFill>
            </a:rPr>
            <a:t>1</a:t>
          </a:r>
        </a:p>
      </xdr:txBody>
    </xdr:sp>
    <xdr:clientData/>
  </xdr:twoCellAnchor>
  <xdr:twoCellAnchor editAs="absolute">
    <xdr:from>
      <xdr:col>9</xdr:col>
      <xdr:colOff>20966</xdr:colOff>
      <xdr:row>38</xdr:row>
      <xdr:rowOff>113067</xdr:rowOff>
    </xdr:from>
    <xdr:to>
      <xdr:col>9</xdr:col>
      <xdr:colOff>267031</xdr:colOff>
      <xdr:row>39</xdr:row>
      <xdr:rowOff>170537</xdr:rowOff>
    </xdr:to>
    <xdr:sp macro="" textlink="">
      <xdr:nvSpPr>
        <xdr:cNvPr id="13" name="Oval 8">
          <a:extLst>
            <a:ext uri="{FF2B5EF4-FFF2-40B4-BE49-F238E27FC236}">
              <a16:creationId xmlns:a16="http://schemas.microsoft.com/office/drawing/2014/main" id="{35F4EA66-7CF5-4CF4-B11D-FD5204179E22}"/>
            </a:ext>
          </a:extLst>
        </xdr:cNvPr>
        <xdr:cNvSpPr/>
      </xdr:nvSpPr>
      <xdr:spPr>
        <a:xfrm>
          <a:off x="10056506" y="14996832"/>
          <a:ext cx="240350" cy="221300"/>
        </a:xfrm>
        <a:prstGeom prst="ellipse">
          <a:avLst/>
        </a:prstGeom>
        <a:solidFill>
          <a:schemeClr val="accent3"/>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b="1">
              <a:solidFill>
                <a:schemeClr val="bg1"/>
              </a:solidFill>
            </a:rPr>
            <a:t>1</a:t>
          </a:r>
        </a:p>
      </xdr:txBody>
    </xdr:sp>
    <xdr:clientData/>
  </xdr:twoCellAnchor>
  <xdr:twoCellAnchor editAs="absolute">
    <xdr:from>
      <xdr:col>7</xdr:col>
      <xdr:colOff>969024</xdr:colOff>
      <xdr:row>23</xdr:row>
      <xdr:rowOff>420211</xdr:rowOff>
    </xdr:from>
    <xdr:to>
      <xdr:col>7</xdr:col>
      <xdr:colOff>1198579</xdr:colOff>
      <xdr:row>23</xdr:row>
      <xdr:rowOff>670418</xdr:rowOff>
    </xdr:to>
    <xdr:sp macro="" textlink="">
      <xdr:nvSpPr>
        <xdr:cNvPr id="6" name="Oval 9">
          <a:extLst>
            <a:ext uri="{FF2B5EF4-FFF2-40B4-BE49-F238E27FC236}">
              <a16:creationId xmlns:a16="http://schemas.microsoft.com/office/drawing/2014/main" id="{5F40C9CA-3E68-4B87-B9CC-EEBF9EF3F745}"/>
            </a:ext>
          </a:extLst>
        </xdr:cNvPr>
        <xdr:cNvSpPr/>
      </xdr:nvSpPr>
      <xdr:spPr>
        <a:xfrm>
          <a:off x="8360424" y="7765891"/>
          <a:ext cx="246700" cy="236872"/>
        </a:xfrm>
        <a:prstGeom prst="ellipse">
          <a:avLst/>
        </a:prstGeom>
        <a:solidFill>
          <a:schemeClr val="accent3"/>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b="1">
              <a:solidFill>
                <a:schemeClr val="bg1"/>
              </a:solidFill>
            </a:rPr>
            <a:t>2</a:t>
          </a:r>
        </a:p>
      </xdr:txBody>
    </xdr:sp>
    <xdr:clientData/>
  </xdr:twoCellAnchor>
  <xdr:twoCellAnchor editAs="absolute">
    <xdr:from>
      <xdr:col>13</xdr:col>
      <xdr:colOff>510691</xdr:colOff>
      <xdr:row>17</xdr:row>
      <xdr:rowOff>589582</xdr:rowOff>
    </xdr:from>
    <xdr:to>
      <xdr:col>13</xdr:col>
      <xdr:colOff>745961</xdr:colOff>
      <xdr:row>17</xdr:row>
      <xdr:rowOff>827876</xdr:rowOff>
    </xdr:to>
    <xdr:sp macro="" textlink="">
      <xdr:nvSpPr>
        <xdr:cNvPr id="11" name="Oval 10">
          <a:extLst>
            <a:ext uri="{FF2B5EF4-FFF2-40B4-BE49-F238E27FC236}">
              <a16:creationId xmlns:a16="http://schemas.microsoft.com/office/drawing/2014/main" id="{F815DE4E-5BF4-4294-8828-AA6FBB529854}"/>
            </a:ext>
          </a:extLst>
        </xdr:cNvPr>
        <xdr:cNvSpPr/>
      </xdr:nvSpPr>
      <xdr:spPr>
        <a:xfrm>
          <a:off x="15790484" y="4744810"/>
          <a:ext cx="246700" cy="237024"/>
        </a:xfrm>
        <a:prstGeom prst="ellipse">
          <a:avLst/>
        </a:prstGeom>
        <a:solidFill>
          <a:schemeClr val="accent3"/>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b="1">
              <a:solidFill>
                <a:schemeClr val="bg1"/>
              </a:solidFill>
            </a:rPr>
            <a:t>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66675</xdr:colOff>
      <xdr:row>4</xdr:row>
      <xdr:rowOff>95250</xdr:rowOff>
    </xdr:from>
    <xdr:to>
      <xdr:col>14</xdr:col>
      <xdr:colOff>0</xdr:colOff>
      <xdr:row>6</xdr:row>
      <xdr:rowOff>140757</xdr:rowOff>
    </xdr:to>
    <xdr:sp macro="" textlink="">
      <xdr:nvSpPr>
        <xdr:cNvPr id="2" name="Rectangle 1">
          <a:extLst>
            <a:ext uri="{FF2B5EF4-FFF2-40B4-BE49-F238E27FC236}">
              <a16:creationId xmlns:a16="http://schemas.microsoft.com/office/drawing/2014/main" id="{0CE46069-F75B-4CEF-945B-F8797CAB1604}"/>
            </a:ext>
          </a:extLst>
        </xdr:cNvPr>
        <xdr:cNvSpPr/>
      </xdr:nvSpPr>
      <xdr:spPr>
        <a:xfrm>
          <a:off x="58940700" y="981075"/>
          <a:ext cx="16919121" cy="445557"/>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lIns="180000" tIns="108000" rIns="180000" bIns="108000" rtlCol="0" anchor="t" anchorCtr="0"/>
        <a:lstStyle/>
        <a:p>
          <a:pPr algn="ctr"/>
          <a:r>
            <a:rPr lang="en-GB" sz="1600" dirty="0" err="1"/>
            <a:t>Hidden</a:t>
          </a:r>
        </a:p>
      </xdr:txBody>
    </xdr:sp>
    <xdr:clientData/>
  </xdr:twoCellAnchor>
</xdr:wsDr>
</file>

<file path=xl/theme/theme1.xml><?xml version="1.0" encoding="utf-8"?>
<a:theme xmlns:a="http://schemas.openxmlformats.org/drawingml/2006/main" name="TWS Design">
  <a:themeElements>
    <a:clrScheme name="tws">
      <a:dk1>
        <a:sysClr val="windowText" lastClr="000000"/>
      </a:dk1>
      <a:lt1>
        <a:sysClr val="window" lastClr="FFFFFF"/>
      </a:lt1>
      <a:dk2>
        <a:srgbClr val="39464C"/>
      </a:dk2>
      <a:lt2>
        <a:srgbClr val="FFFFFF"/>
      </a:lt2>
      <a:accent1>
        <a:srgbClr val="414B50"/>
      </a:accent1>
      <a:accent2>
        <a:srgbClr val="4BB9D7"/>
      </a:accent2>
      <a:accent3>
        <a:srgbClr val="822D5A"/>
      </a:accent3>
      <a:accent4>
        <a:srgbClr val="647D87"/>
      </a:accent4>
      <a:accent5>
        <a:srgbClr val="00506E"/>
      </a:accent5>
      <a:accent6>
        <a:srgbClr val="622045"/>
      </a:accent6>
      <a:hlink>
        <a:srgbClr val="00506E"/>
      </a:hlink>
      <a:folHlink>
        <a:srgbClr val="648C96"/>
      </a:folHlink>
    </a:clrScheme>
    <a:fontScheme name="P&amp;H">
      <a:majorFont>
        <a:latin typeface="Tahoma"/>
        <a:ea typeface=""/>
        <a:cs typeface=""/>
      </a:majorFont>
      <a:minorFont>
        <a:latin typeface="Tahoma"/>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2"/>
        </a:solidFill>
        <a:ln>
          <a:noFill/>
        </a:ln>
      </a:spPr>
      <a:bodyPr lIns="180000" tIns="108000" rIns="180000" bIns="108000" rtlCol="0" anchor="t" anchorCtr="0"/>
      <a:lstStyle>
        <a:defPPr algn="ctr">
          <a:defRPr sz="1600" dirty="0" err="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TWS Design" id="{C81139DD-A39C-417C-8681-205EC0C9C574}" vid="{47E57F3B-278F-4F74-BE14-D2C57A26CBA4}"/>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32D64-9BF8-4119-B1D8-6BA86487161D}">
  <sheetPr codeName="Instructions">
    <tabColor theme="8"/>
  </sheetPr>
  <dimension ref="B1:C26"/>
  <sheetViews>
    <sheetView showGridLines="0" tabSelected="1" topLeftCell="A12" zoomScaleNormal="100" workbookViewId="0">
      <selection activeCell="C30" sqref="C30"/>
    </sheetView>
  </sheetViews>
  <sheetFormatPr defaultColWidth="7.69921875" defaultRowHeight="14.25" customHeight="1" x14ac:dyDescent="0.25"/>
  <cols>
    <col min="1" max="1" width="2.19921875" style="47" customWidth="1"/>
    <col min="2" max="2" width="4.09765625" style="48" customWidth="1"/>
    <col min="3" max="3" width="144.3984375" style="47" customWidth="1"/>
    <col min="4" max="4" width="2.19921875" style="47" customWidth="1"/>
    <col min="5" max="16384" width="7.69921875" style="47"/>
  </cols>
  <sheetData>
    <row r="1" spans="2:3" ht="14.25" customHeight="1" x14ac:dyDescent="0.25">
      <c r="B1" s="47"/>
    </row>
    <row r="2" spans="2:3" ht="60.75" customHeight="1" thickBot="1" x14ac:dyDescent="0.3">
      <c r="B2" s="72" t="s">
        <v>0</v>
      </c>
      <c r="C2" s="72"/>
    </row>
    <row r="3" spans="2:3" ht="14.25" customHeight="1" thickTop="1" x14ac:dyDescent="0.25">
      <c r="B3" s="47"/>
    </row>
    <row r="4" spans="2:3" ht="14.25" customHeight="1" x14ac:dyDescent="0.25">
      <c r="B4" s="50" t="s">
        <v>1</v>
      </c>
      <c r="C4" s="59"/>
    </row>
    <row r="5" spans="2:3" ht="14.25" customHeight="1" thickBot="1" x14ac:dyDescent="0.3">
      <c r="B5" s="47"/>
    </row>
    <row r="6" spans="2:3" ht="20.25" customHeight="1" thickTop="1" thickBot="1" x14ac:dyDescent="0.3">
      <c r="B6" s="73" t="s">
        <v>2</v>
      </c>
      <c r="C6" s="73"/>
    </row>
    <row r="7" spans="2:3" ht="14.25" customHeight="1" thickTop="1" x14ac:dyDescent="0.25">
      <c r="B7" s="47"/>
    </row>
    <row r="8" spans="2:3" ht="82.5" customHeight="1" x14ac:dyDescent="0.25">
      <c r="B8" s="74" t="s">
        <v>3</v>
      </c>
      <c r="C8" s="74"/>
    </row>
    <row r="9" spans="2:3" ht="14.25" customHeight="1" x14ac:dyDescent="0.25">
      <c r="B9" s="47"/>
    </row>
    <row r="10" spans="2:3" ht="14.25" customHeight="1" x14ac:dyDescent="0.25">
      <c r="B10" s="47"/>
      <c r="C10" s="55" t="s">
        <v>4</v>
      </c>
    </row>
    <row r="11" spans="2:3" ht="14.25" customHeight="1" x14ac:dyDescent="0.25">
      <c r="B11" s="47"/>
      <c r="C11" s="38" t="s">
        <v>5</v>
      </c>
    </row>
    <row r="12" spans="2:3" ht="14.25" customHeight="1" x14ac:dyDescent="0.25">
      <c r="B12" s="47"/>
      <c r="C12" s="29" t="s">
        <v>6</v>
      </c>
    </row>
    <row r="13" spans="2:3" ht="14.25" customHeight="1" x14ac:dyDescent="0.25">
      <c r="B13" s="47"/>
    </row>
    <row r="14" spans="2:3" ht="15.6" x14ac:dyDescent="0.25">
      <c r="B14" s="49">
        <v>1</v>
      </c>
      <c r="C14" s="56" t="s">
        <v>7</v>
      </c>
    </row>
    <row r="15" spans="2:3" ht="15.75" customHeight="1" x14ac:dyDescent="0.25">
      <c r="C15" s="57" t="s">
        <v>8</v>
      </c>
    </row>
    <row r="16" spans="2:3" ht="14.25" customHeight="1" x14ac:dyDescent="0.25">
      <c r="B16" s="47"/>
    </row>
    <row r="17" spans="2:3" ht="15.6" x14ac:dyDescent="0.25">
      <c r="B17" s="49">
        <v>2</v>
      </c>
      <c r="C17" s="56" t="s">
        <v>9</v>
      </c>
    </row>
    <row r="18" spans="2:3" ht="62.25" customHeight="1" x14ac:dyDescent="0.25">
      <c r="C18" s="57" t="s">
        <v>10</v>
      </c>
    </row>
    <row r="19" spans="2:3" ht="72" customHeight="1" x14ac:dyDescent="0.25">
      <c r="C19" s="57" t="s">
        <v>11</v>
      </c>
    </row>
    <row r="20" spans="2:3" ht="14.25" customHeight="1" x14ac:dyDescent="0.25">
      <c r="C20" s="58"/>
    </row>
    <row r="21" spans="2:3" ht="15.75" customHeight="1" x14ac:dyDescent="0.25">
      <c r="B21" s="49">
        <v>3</v>
      </c>
      <c r="C21" s="56" t="s">
        <v>12</v>
      </c>
    </row>
    <row r="22" spans="2:3" ht="45" customHeight="1" x14ac:dyDescent="0.25">
      <c r="C22" s="57" t="s">
        <v>13</v>
      </c>
    </row>
    <row r="23" spans="2:3" ht="14.25" customHeight="1" x14ac:dyDescent="0.25">
      <c r="C23" s="58"/>
    </row>
    <row r="24" spans="2:3" ht="15.6" x14ac:dyDescent="0.25">
      <c r="B24" s="93">
        <v>4</v>
      </c>
      <c r="C24" s="92" t="s">
        <v>214</v>
      </c>
    </row>
    <row r="25" spans="2:3" ht="14.25" customHeight="1" x14ac:dyDescent="0.25">
      <c r="C25" s="58" t="s">
        <v>215</v>
      </c>
    </row>
    <row r="26" spans="2:3" ht="14.25" customHeight="1" x14ac:dyDescent="0.25">
      <c r="C26" s="47" t="s">
        <v>216</v>
      </c>
    </row>
  </sheetData>
  <mergeCells count="3">
    <mergeCell ref="B2:C2"/>
    <mergeCell ref="B6:C6"/>
    <mergeCell ref="B8:C8"/>
  </mergeCells>
  <dataValidations count="1">
    <dataValidation type="textLength" operator="lessThanOrEqual" allowBlank="1" showInputMessage="1" showErrorMessage="1" errorTitle="Input error" error="This text length MUST NOT exceed 255 characters." sqref="C11" xr:uid="{2CAA45B5-8576-4FBD-AB44-D2DFD41959E3}">
      <formula1>255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181C9-4B26-4744-A8A2-F091F83D9F45}">
  <sheetPr codeName="OfferGuide">
    <tabColor theme="8"/>
  </sheetPr>
  <dimension ref="B1:R76"/>
  <sheetViews>
    <sheetView showGridLines="0" topLeftCell="A3" zoomScaleNormal="100" workbookViewId="0">
      <selection activeCell="E38" sqref="E38"/>
    </sheetView>
  </sheetViews>
  <sheetFormatPr defaultColWidth="7.69921875" defaultRowHeight="14.25" customHeight="1" x14ac:dyDescent="0.25"/>
  <cols>
    <col min="1" max="1" width="2.19921875" style="47" customWidth="1"/>
    <col min="2" max="2" width="4.09765625" style="47" customWidth="1"/>
    <col min="3" max="4" width="4.09765625" style="48" customWidth="1"/>
    <col min="5" max="5" width="41.59765625" style="54" customWidth="1"/>
    <col min="6" max="6" width="23.59765625" style="47" customWidth="1"/>
    <col min="7" max="17" width="17.19921875" style="47" customWidth="1"/>
    <col min="18" max="18" width="4.5" style="47" customWidth="1"/>
    <col min="19" max="16384" width="7.69921875" style="47"/>
  </cols>
  <sheetData>
    <row r="1" spans="2:18" ht="14.25" customHeight="1" x14ac:dyDescent="0.25">
      <c r="B1" s="78" t="str">
        <f>'0_Instructions'!B2</f>
        <v>Document 5b |  Offer Schedule for NHS Framework Agreement for the supply of  Licensed Antiretroviral Therapy (ART)  for the treatment of HIV  (Lot  1) &amp; For the provision of a service to supply over labelled  Pre-Exposure prophylaxis (PrEP) and Post-Exposure Prophylaxis (PEP) Packs (Lot 2)</v>
      </c>
      <c r="C1" s="78"/>
      <c r="D1" s="78"/>
      <c r="E1" s="78"/>
      <c r="F1" s="78"/>
      <c r="G1" s="78"/>
      <c r="H1" s="78"/>
      <c r="I1" s="78"/>
      <c r="J1" s="78"/>
      <c r="K1" s="78"/>
      <c r="L1" s="78"/>
      <c r="M1" s="78"/>
      <c r="N1" s="78"/>
      <c r="O1" s="78"/>
      <c r="P1" s="78"/>
      <c r="Q1" s="78"/>
      <c r="R1" s="78"/>
    </row>
    <row r="2" spans="2:18" ht="30" customHeight="1" thickBot="1" x14ac:dyDescent="0.3">
      <c r="B2" s="72"/>
      <c r="C2" s="72"/>
      <c r="D2" s="72"/>
      <c r="E2" s="72"/>
      <c r="F2" s="72"/>
      <c r="G2" s="72"/>
      <c r="H2" s="72"/>
      <c r="I2" s="72"/>
      <c r="J2" s="72"/>
      <c r="K2" s="72"/>
      <c r="L2" s="72"/>
      <c r="M2" s="72"/>
      <c r="N2" s="72"/>
      <c r="O2" s="72"/>
      <c r="P2" s="72"/>
      <c r="Q2" s="72"/>
      <c r="R2" s="72"/>
    </row>
    <row r="3" spans="2:18" ht="14.25" customHeight="1" thickTop="1" x14ac:dyDescent="0.25">
      <c r="B3" s="75" t="str">
        <f>'0_Instructions'!B4</f>
        <v>Offer reference number: CM/PHS/24/5709</v>
      </c>
      <c r="C3" s="75"/>
      <c r="D3" s="75"/>
      <c r="E3" s="75"/>
      <c r="F3" s="75"/>
      <c r="G3" s="75"/>
      <c r="H3" s="75"/>
      <c r="I3" s="75"/>
      <c r="J3" s="75"/>
      <c r="K3" s="75"/>
      <c r="L3" s="75"/>
      <c r="M3" s="75"/>
      <c r="N3" s="75"/>
      <c r="O3" s="75"/>
      <c r="P3" s="75"/>
      <c r="Q3" s="75"/>
      <c r="R3" s="75"/>
    </row>
    <row r="4" spans="2:18" ht="14.25" customHeight="1" x14ac:dyDescent="0.25">
      <c r="B4" s="76"/>
      <c r="C4" s="76"/>
      <c r="D4" s="76"/>
      <c r="E4" s="76"/>
      <c r="F4" s="76"/>
      <c r="G4" s="76"/>
      <c r="H4" s="76"/>
      <c r="I4" s="76"/>
      <c r="J4" s="76"/>
      <c r="K4" s="76"/>
      <c r="L4" s="76"/>
      <c r="M4" s="76"/>
      <c r="N4" s="76"/>
      <c r="O4" s="76"/>
      <c r="P4" s="76"/>
      <c r="Q4" s="76"/>
      <c r="R4" s="76"/>
    </row>
    <row r="5" spans="2:18" ht="14.25" customHeight="1" thickBot="1" x14ac:dyDescent="0.3">
      <c r="B5" s="77"/>
      <c r="C5" s="77"/>
      <c r="D5" s="77"/>
      <c r="E5" s="77"/>
      <c r="F5" s="77"/>
      <c r="G5" s="77"/>
      <c r="H5" s="77"/>
      <c r="I5" s="77"/>
      <c r="J5" s="77"/>
      <c r="K5" s="77"/>
      <c r="L5" s="77"/>
      <c r="M5" s="77"/>
      <c r="N5" s="77"/>
      <c r="O5" s="77"/>
      <c r="P5" s="77"/>
      <c r="Q5" s="77"/>
      <c r="R5" s="77"/>
    </row>
    <row r="6" spans="2:18" ht="20.25" customHeight="1" thickTop="1" thickBot="1" x14ac:dyDescent="0.3">
      <c r="B6" s="73" t="s">
        <v>14</v>
      </c>
      <c r="C6" s="73"/>
      <c r="D6" s="73"/>
      <c r="E6" s="73"/>
      <c r="F6" s="73"/>
      <c r="G6" s="73"/>
      <c r="H6" s="73"/>
      <c r="I6" s="73"/>
      <c r="J6" s="73"/>
      <c r="K6" s="73"/>
      <c r="L6" s="73"/>
      <c r="M6" s="73"/>
      <c r="N6" s="73"/>
      <c r="O6" s="73"/>
      <c r="P6" s="73"/>
      <c r="Q6" s="73"/>
      <c r="R6" s="73"/>
    </row>
    <row r="7" spans="2:18" ht="14.25" customHeight="1" thickTop="1" x14ac:dyDescent="0.25">
      <c r="B7" s="48"/>
      <c r="E7" s="47"/>
    </row>
    <row r="8" spans="2:18" ht="27.9" customHeight="1" x14ac:dyDescent="0.25">
      <c r="B8" s="82" t="s">
        <v>15</v>
      </c>
      <c r="C8" s="82"/>
      <c r="D8" s="82"/>
      <c r="E8" s="82"/>
      <c r="F8" s="82"/>
      <c r="G8" s="82"/>
      <c r="H8" s="82"/>
      <c r="I8" s="82"/>
      <c r="J8" s="82"/>
    </row>
    <row r="9" spans="2:18" ht="14.25" customHeight="1" x14ac:dyDescent="0.25">
      <c r="E9" s="48"/>
    </row>
    <row r="10" spans="2:18" ht="15.6" x14ac:dyDescent="0.25">
      <c r="B10" s="49">
        <v>1</v>
      </c>
      <c r="C10" s="83" t="s">
        <v>16</v>
      </c>
      <c r="D10" s="84"/>
      <c r="E10" s="84"/>
      <c r="F10" s="84"/>
      <c r="G10" s="84"/>
      <c r="H10" s="84"/>
      <c r="I10" s="84"/>
      <c r="J10" s="84"/>
    </row>
    <row r="11" spans="2:18" ht="13.2" x14ac:dyDescent="0.25">
      <c r="B11" s="48"/>
      <c r="C11" s="86" t="s">
        <v>211</v>
      </c>
      <c r="D11" s="86"/>
      <c r="E11" s="86"/>
      <c r="F11" s="86"/>
      <c r="G11" s="86"/>
      <c r="H11" s="86"/>
      <c r="I11" s="86"/>
      <c r="J11" s="86"/>
      <c r="K11" s="86"/>
      <c r="L11" s="86"/>
      <c r="M11" s="86"/>
      <c r="N11" s="86"/>
      <c r="O11" s="86"/>
      <c r="P11" s="60"/>
      <c r="Q11" s="60"/>
      <c r="R11" s="60"/>
    </row>
    <row r="12" spans="2:18" ht="15.6" x14ac:dyDescent="0.25">
      <c r="B12" s="48"/>
      <c r="C12" s="50" t="s">
        <v>17</v>
      </c>
      <c r="E12" s="51" t="s">
        <v>18</v>
      </c>
      <c r="F12" s="51" t="s">
        <v>19</v>
      </c>
      <c r="G12" s="51" t="s">
        <v>20</v>
      </c>
      <c r="H12" s="51" t="s">
        <v>21</v>
      </c>
      <c r="I12" s="51" t="s">
        <v>22</v>
      </c>
      <c r="J12" s="51" t="s">
        <v>23</v>
      </c>
      <c r="K12" s="51" t="s">
        <v>24</v>
      </c>
      <c r="L12" s="51" t="s">
        <v>25</v>
      </c>
      <c r="M12" s="51" t="s">
        <v>26</v>
      </c>
      <c r="N12" s="51" t="s">
        <v>27</v>
      </c>
      <c r="O12" s="51" t="s">
        <v>28</v>
      </c>
      <c r="R12" s="51"/>
    </row>
    <row r="13" spans="2:18" ht="30" customHeight="1" x14ac:dyDescent="0.25">
      <c r="E13" s="30" t="s">
        <v>29</v>
      </c>
      <c r="F13" s="25" t="s">
        <v>30</v>
      </c>
      <c r="G13" s="31">
        <v>50000</v>
      </c>
      <c r="H13" s="31">
        <v>100000</v>
      </c>
      <c r="I13" s="31">
        <v>1</v>
      </c>
      <c r="J13" s="31">
        <v>1</v>
      </c>
      <c r="K13" s="32">
        <v>1</v>
      </c>
      <c r="L13" s="32"/>
      <c r="M13" s="32"/>
      <c r="N13" s="32"/>
      <c r="O13" s="32"/>
    </row>
    <row r="14" spans="2:18" ht="30" customHeight="1" x14ac:dyDescent="0.25">
      <c r="E14" s="30" t="s">
        <v>31</v>
      </c>
      <c r="F14" s="25" t="s">
        <v>32</v>
      </c>
      <c r="G14" s="31">
        <v>50000</v>
      </c>
      <c r="H14" s="31">
        <v>250000</v>
      </c>
      <c r="I14" s="31">
        <v>2</v>
      </c>
      <c r="J14" s="31">
        <v>2</v>
      </c>
      <c r="K14" s="32"/>
      <c r="L14" s="67">
        <v>0.7</v>
      </c>
      <c r="M14" s="67"/>
      <c r="N14" s="67">
        <v>0.3</v>
      </c>
      <c r="O14" s="67"/>
    </row>
    <row r="15" spans="2:18" ht="30" customHeight="1" x14ac:dyDescent="0.25">
      <c r="E15" s="30" t="s">
        <v>33</v>
      </c>
      <c r="F15" s="25" t="s">
        <v>34</v>
      </c>
      <c r="G15" s="31">
        <v>50000</v>
      </c>
      <c r="H15" s="31">
        <v>500000</v>
      </c>
      <c r="I15" s="31">
        <v>2</v>
      </c>
      <c r="J15" s="31">
        <v>3</v>
      </c>
      <c r="K15" s="32"/>
      <c r="L15" s="67">
        <v>0.7</v>
      </c>
      <c r="M15" s="67">
        <v>0.5</v>
      </c>
      <c r="N15" s="67">
        <v>0.3</v>
      </c>
      <c r="O15" s="67">
        <v>0.2</v>
      </c>
    </row>
    <row r="16" spans="2:18" ht="14.25" customHeight="1" x14ac:dyDescent="0.25">
      <c r="E16" s="48"/>
    </row>
    <row r="17" spans="2:18" ht="15.6" x14ac:dyDescent="0.25">
      <c r="B17" s="49">
        <v>2</v>
      </c>
      <c r="C17" s="83" t="s">
        <v>35</v>
      </c>
      <c r="D17" s="84"/>
      <c r="E17" s="84"/>
      <c r="F17" s="84"/>
      <c r="G17" s="84"/>
      <c r="H17" s="84"/>
      <c r="I17" s="84"/>
      <c r="J17" s="84"/>
    </row>
    <row r="18" spans="2:18" ht="147" customHeight="1" x14ac:dyDescent="0.25">
      <c r="C18" s="86" t="s">
        <v>36</v>
      </c>
      <c r="D18" s="86"/>
      <c r="E18" s="86"/>
      <c r="F18" s="86"/>
      <c r="G18" s="86"/>
      <c r="H18" s="86"/>
      <c r="I18" s="86"/>
      <c r="J18" s="86"/>
      <c r="K18" s="86"/>
      <c r="L18" s="86"/>
      <c r="M18" s="86"/>
      <c r="N18" s="86"/>
      <c r="O18" s="86"/>
      <c r="P18" s="60"/>
      <c r="Q18" s="60"/>
      <c r="R18" s="60"/>
    </row>
    <row r="19" spans="2:18" ht="15.6" x14ac:dyDescent="0.25">
      <c r="C19" s="50" t="s">
        <v>37</v>
      </c>
      <c r="E19" s="51" t="s">
        <v>18</v>
      </c>
      <c r="F19" s="51" t="s">
        <v>38</v>
      </c>
      <c r="G19" s="51" t="s">
        <v>39</v>
      </c>
      <c r="H19" s="51" t="s">
        <v>40</v>
      </c>
      <c r="I19" s="51" t="s">
        <v>41</v>
      </c>
      <c r="J19" s="52" t="s">
        <v>42</v>
      </c>
      <c r="K19" s="51" t="s">
        <v>38</v>
      </c>
      <c r="L19" s="51" t="s">
        <v>43</v>
      </c>
      <c r="M19" s="51" t="s">
        <v>44</v>
      </c>
      <c r="N19" s="51" t="s">
        <v>45</v>
      </c>
    </row>
    <row r="20" spans="2:18" ht="30" customHeight="1" x14ac:dyDescent="0.25">
      <c r="E20" s="28" t="s">
        <v>33</v>
      </c>
      <c r="G20" s="35">
        <v>30</v>
      </c>
      <c r="H20" s="35" t="s">
        <v>46</v>
      </c>
      <c r="I20" s="35">
        <v>10000</v>
      </c>
      <c r="J20" s="26">
        <f>I20*G20</f>
        <v>300000</v>
      </c>
      <c r="L20" s="35"/>
      <c r="M20" s="35"/>
      <c r="N20" s="35"/>
    </row>
    <row r="21" spans="2:18" ht="30" customHeight="1" x14ac:dyDescent="0.25">
      <c r="E21" s="28" t="s">
        <v>47</v>
      </c>
      <c r="G21" s="35">
        <v>30</v>
      </c>
      <c r="H21" s="35"/>
      <c r="I21" s="35">
        <v>35000</v>
      </c>
      <c r="J21" s="26">
        <f>I21*G21</f>
        <v>1050000</v>
      </c>
      <c r="L21" s="35"/>
      <c r="M21" s="35"/>
      <c r="N21" s="35"/>
    </row>
    <row r="22" spans="2:18" ht="13.2" x14ac:dyDescent="0.25">
      <c r="C22" s="53"/>
      <c r="D22" s="53"/>
      <c r="E22" s="53"/>
      <c r="G22" s="53"/>
      <c r="H22" s="53"/>
      <c r="I22" s="53"/>
      <c r="J22" s="53"/>
      <c r="K22" s="53"/>
    </row>
    <row r="23" spans="2:18" ht="14.1" customHeight="1" x14ac:dyDescent="0.25">
      <c r="B23" s="49">
        <v>3</v>
      </c>
      <c r="C23" s="83" t="s">
        <v>48</v>
      </c>
      <c r="D23" s="84"/>
      <c r="E23" s="84"/>
      <c r="F23" s="84"/>
      <c r="G23" s="84"/>
      <c r="H23" s="84"/>
      <c r="I23" s="84"/>
      <c r="J23" s="84"/>
    </row>
    <row r="24" spans="2:18" ht="190.5" customHeight="1" x14ac:dyDescent="0.25">
      <c r="B24" s="48"/>
      <c r="C24" s="86" t="s">
        <v>213</v>
      </c>
      <c r="D24" s="86"/>
      <c r="E24" s="86"/>
      <c r="F24" s="86"/>
      <c r="G24" s="86"/>
      <c r="H24" s="86"/>
      <c r="I24" s="86"/>
      <c r="J24" s="86"/>
      <c r="K24" s="86"/>
      <c r="L24" s="86"/>
      <c r="M24" s="86"/>
      <c r="N24" s="86"/>
      <c r="O24" s="86"/>
      <c r="P24" s="60"/>
      <c r="Q24" s="60"/>
      <c r="R24" s="60"/>
    </row>
    <row r="25" spans="2:18" ht="15.6" x14ac:dyDescent="0.25">
      <c r="C25" s="50" t="s">
        <v>49</v>
      </c>
      <c r="D25" s="53"/>
      <c r="E25" s="51" t="s">
        <v>18</v>
      </c>
      <c r="F25" s="51" t="s">
        <v>50</v>
      </c>
      <c r="G25" s="51" t="s">
        <v>51</v>
      </c>
      <c r="H25" s="51" t="s">
        <v>52</v>
      </c>
      <c r="I25" s="51" t="s">
        <v>53</v>
      </c>
      <c r="J25" s="51" t="s">
        <v>54</v>
      </c>
      <c r="K25" s="51" t="s">
        <v>55</v>
      </c>
      <c r="L25" s="51" t="s">
        <v>56</v>
      </c>
      <c r="M25" s="51" t="s">
        <v>57</v>
      </c>
      <c r="N25" s="51" t="s">
        <v>58</v>
      </c>
      <c r="O25" s="51" t="s">
        <v>59</v>
      </c>
      <c r="P25" s="51" t="s">
        <v>60</v>
      </c>
      <c r="Q25" s="51" t="s">
        <v>61</v>
      </c>
    </row>
    <row r="26" spans="2:18" ht="30" customHeight="1" x14ac:dyDescent="0.25">
      <c r="D26" s="53"/>
      <c r="E26" s="28" t="s">
        <v>62</v>
      </c>
      <c r="F26" s="36">
        <v>1</v>
      </c>
      <c r="G26" s="36">
        <v>1</v>
      </c>
      <c r="H26" s="36">
        <v>1</v>
      </c>
      <c r="I26" s="36">
        <v>1</v>
      </c>
      <c r="J26" s="36">
        <v>1</v>
      </c>
      <c r="K26" s="36">
        <v>1</v>
      </c>
      <c r="L26" s="36">
        <v>1</v>
      </c>
      <c r="M26" s="27">
        <v>0.1</v>
      </c>
      <c r="N26" s="27">
        <v>0.1</v>
      </c>
      <c r="O26" s="27">
        <v>0.1</v>
      </c>
      <c r="P26" s="27">
        <v>0.1</v>
      </c>
      <c r="Q26" s="27">
        <v>0.1</v>
      </c>
    </row>
    <row r="27" spans="2:18" ht="30" customHeight="1" x14ac:dyDescent="0.25">
      <c r="C27" s="53"/>
      <c r="D27" s="53"/>
      <c r="E27" s="28" t="s">
        <v>63</v>
      </c>
      <c r="F27" s="36">
        <v>2</v>
      </c>
      <c r="G27" s="37"/>
      <c r="H27" s="37"/>
      <c r="I27" s="37"/>
      <c r="J27" s="37" t="s">
        <v>64</v>
      </c>
      <c r="K27" s="37" t="s">
        <v>64</v>
      </c>
      <c r="L27" s="37" t="s">
        <v>64</v>
      </c>
      <c r="M27" s="46">
        <v>0.25</v>
      </c>
      <c r="N27" s="34" t="s">
        <v>64</v>
      </c>
      <c r="O27" s="34"/>
      <c r="P27" s="34"/>
      <c r="Q27" s="34"/>
    </row>
    <row r="28" spans="2:18" ht="13.2" x14ac:dyDescent="0.25">
      <c r="C28" s="53"/>
      <c r="D28" s="53"/>
      <c r="E28" s="53"/>
      <c r="F28" s="53"/>
      <c r="G28" s="53"/>
      <c r="H28" s="53"/>
      <c r="I28" s="53"/>
      <c r="J28" s="53"/>
    </row>
    <row r="29" spans="2:18" ht="20.25" customHeight="1" x14ac:dyDescent="0.25">
      <c r="B29" s="49">
        <v>4</v>
      </c>
      <c r="C29" s="83" t="s">
        <v>65</v>
      </c>
      <c r="D29" s="84"/>
      <c r="E29" s="84"/>
      <c r="F29" s="84"/>
      <c r="G29" s="84"/>
      <c r="H29" s="84"/>
      <c r="I29" s="84"/>
      <c r="J29" s="84"/>
    </row>
    <row r="30" spans="2:18" ht="131.4" customHeight="1" x14ac:dyDescent="0.25">
      <c r="C30" s="85" t="s">
        <v>66</v>
      </c>
      <c r="D30" s="85"/>
      <c r="E30" s="85"/>
      <c r="F30" s="85"/>
      <c r="G30" s="85"/>
      <c r="H30" s="85"/>
      <c r="I30" s="85"/>
      <c r="J30" s="85"/>
    </row>
    <row r="31" spans="2:18" ht="13.2" x14ac:dyDescent="0.25">
      <c r="C31" s="53"/>
      <c r="D31" s="53"/>
      <c r="E31" s="53"/>
      <c r="F31" s="53"/>
      <c r="G31" s="53"/>
      <c r="H31" s="53"/>
      <c r="I31" s="53"/>
      <c r="J31" s="53"/>
    </row>
    <row r="32" spans="2:18" ht="14.25" customHeight="1" x14ac:dyDescent="0.25">
      <c r="C32" s="50" t="s">
        <v>67</v>
      </c>
      <c r="E32" s="51" t="s">
        <v>18</v>
      </c>
      <c r="F32" s="51" t="s">
        <v>68</v>
      </c>
      <c r="G32" s="81" t="s">
        <v>69</v>
      </c>
      <c r="H32" s="81"/>
      <c r="I32" s="81"/>
    </row>
    <row r="33" spans="2:10" ht="30" customHeight="1" x14ac:dyDescent="0.25">
      <c r="E33" s="28" t="s">
        <v>70</v>
      </c>
      <c r="F33" s="5" t="s">
        <v>71</v>
      </c>
      <c r="G33" s="79" t="s">
        <v>72</v>
      </c>
      <c r="H33" s="80"/>
      <c r="I33" s="80"/>
    </row>
    <row r="34" spans="2:10" ht="30" customHeight="1" x14ac:dyDescent="0.25">
      <c r="E34" s="28" t="s">
        <v>73</v>
      </c>
      <c r="F34" s="5" t="s">
        <v>74</v>
      </c>
      <c r="G34" s="79" t="s">
        <v>75</v>
      </c>
      <c r="H34" s="80"/>
      <c r="I34" s="80"/>
    </row>
    <row r="35" spans="2:10" ht="30" customHeight="1" x14ac:dyDescent="0.25">
      <c r="E35" s="28" t="s">
        <v>76</v>
      </c>
      <c r="F35" s="5" t="s">
        <v>77</v>
      </c>
      <c r="G35" s="79" t="s">
        <v>78</v>
      </c>
      <c r="H35" s="80"/>
      <c r="I35" s="80"/>
    </row>
    <row r="36" spans="2:10" ht="13.2" x14ac:dyDescent="0.25">
      <c r="C36" s="53"/>
      <c r="D36" s="53"/>
      <c r="E36" s="53"/>
      <c r="F36" s="53"/>
      <c r="G36" s="53"/>
      <c r="H36" s="53"/>
      <c r="I36" s="53"/>
      <c r="J36" s="53"/>
    </row>
    <row r="37" spans="2:10" ht="20.25" customHeight="1" x14ac:dyDescent="0.25">
      <c r="B37"/>
      <c r="C37"/>
      <c r="D37"/>
      <c r="E37"/>
      <c r="F37"/>
      <c r="G37"/>
      <c r="H37"/>
      <c r="I37"/>
      <c r="J37"/>
    </row>
    <row r="38" spans="2:10" ht="13.2" x14ac:dyDescent="0.25"/>
    <row r="41" spans="2:10" ht="20.25" customHeight="1" x14ac:dyDescent="0.25"/>
    <row r="47" spans="2:10" ht="13.2" x14ac:dyDescent="0.25"/>
    <row r="48" spans="2:10" ht="13.2" x14ac:dyDescent="0.25"/>
    <row r="50" spans="2:5" ht="13.2" x14ac:dyDescent="0.25"/>
    <row r="51" spans="2:5" ht="13.2" x14ac:dyDescent="0.25">
      <c r="B51" s="48"/>
      <c r="C51" s="54"/>
      <c r="D51" s="47"/>
      <c r="E51" s="47"/>
    </row>
    <row r="52" spans="2:5" ht="14.25" customHeight="1" x14ac:dyDescent="0.25">
      <c r="B52" s="48"/>
      <c r="C52" s="54"/>
      <c r="D52" s="47"/>
      <c r="E52" s="47"/>
    </row>
    <row r="53" spans="2:5" ht="14.25" customHeight="1" x14ac:dyDescent="0.25">
      <c r="B53" s="48"/>
      <c r="C53" s="54"/>
      <c r="D53" s="47"/>
      <c r="E53" s="47"/>
    </row>
    <row r="54" spans="2:5" ht="14.25" customHeight="1" x14ac:dyDescent="0.25">
      <c r="B54" s="48"/>
      <c r="C54" s="54"/>
      <c r="D54" s="47"/>
      <c r="E54" s="47"/>
    </row>
    <row r="55" spans="2:5" ht="14.25" customHeight="1" x14ac:dyDescent="0.25">
      <c r="B55" s="48"/>
      <c r="C55" s="54"/>
      <c r="D55" s="47"/>
      <c r="E55" s="47"/>
    </row>
    <row r="56" spans="2:5" ht="14.25" customHeight="1" x14ac:dyDescent="0.25">
      <c r="B56" s="48"/>
      <c r="C56" s="54"/>
      <c r="D56" s="47"/>
      <c r="E56" s="47"/>
    </row>
    <row r="57" spans="2:5" ht="14.25" customHeight="1" x14ac:dyDescent="0.25">
      <c r="B57" s="48"/>
      <c r="C57" s="54"/>
      <c r="D57" s="47"/>
      <c r="E57" s="47"/>
    </row>
    <row r="58" spans="2:5" ht="14.25" customHeight="1" x14ac:dyDescent="0.25">
      <c r="B58" s="48"/>
      <c r="C58" s="54"/>
      <c r="D58" s="47"/>
      <c r="E58" s="47"/>
    </row>
    <row r="59" spans="2:5" ht="14.25" customHeight="1" x14ac:dyDescent="0.25">
      <c r="B59" s="48"/>
      <c r="C59" s="54"/>
      <c r="D59" s="47"/>
      <c r="E59" s="47"/>
    </row>
    <row r="60" spans="2:5" ht="14.25" customHeight="1" x14ac:dyDescent="0.25">
      <c r="B60" s="48"/>
      <c r="C60" s="54"/>
      <c r="D60" s="47"/>
      <c r="E60" s="47"/>
    </row>
    <row r="61" spans="2:5" ht="14.25" customHeight="1" x14ac:dyDescent="0.25">
      <c r="B61" s="48"/>
      <c r="C61" s="54"/>
      <c r="D61" s="47"/>
      <c r="E61" s="47"/>
    </row>
    <row r="62" spans="2:5" ht="14.25" customHeight="1" x14ac:dyDescent="0.25">
      <c r="B62" s="48"/>
      <c r="C62" s="54"/>
      <c r="D62" s="47"/>
      <c r="E62" s="47"/>
    </row>
    <row r="72" ht="13.2" x14ac:dyDescent="0.25"/>
    <row r="73" ht="13.2" x14ac:dyDescent="0.25"/>
    <row r="75" ht="13.2" x14ac:dyDescent="0.25"/>
    <row r="76" ht="13.2" x14ac:dyDescent="0.25"/>
  </sheetData>
  <mergeCells count="16">
    <mergeCell ref="B3:R5"/>
    <mergeCell ref="B1:R2"/>
    <mergeCell ref="B6:R6"/>
    <mergeCell ref="G34:I34"/>
    <mergeCell ref="G35:I35"/>
    <mergeCell ref="G32:I32"/>
    <mergeCell ref="B8:J8"/>
    <mergeCell ref="C10:J10"/>
    <mergeCell ref="C29:J29"/>
    <mergeCell ref="C30:J30"/>
    <mergeCell ref="C17:J17"/>
    <mergeCell ref="C23:J23"/>
    <mergeCell ref="G33:I33"/>
    <mergeCell ref="C11:O11"/>
    <mergeCell ref="C18:O18"/>
    <mergeCell ref="C24:O24"/>
  </mergeCells>
  <conditionalFormatting sqref="F26:F27">
    <cfRule type="expression" dxfId="42" priority="121">
      <formula>OR(E26="",$E26*$F26&gt;$N25)</formula>
    </cfRule>
  </conditionalFormatting>
  <conditionalFormatting sqref="F33:F35">
    <cfRule type="cellIs" dxfId="41" priority="51" operator="equal">
      <formula>"No Quote"</formula>
    </cfRule>
    <cfRule type="cellIs" dxfId="40" priority="52" operator="equal">
      <formula>"Invalid"</formula>
    </cfRule>
    <cfRule type="cellIs" dxfId="39" priority="53" operator="equal">
      <formula>"Valid"</formula>
    </cfRule>
  </conditionalFormatting>
  <conditionalFormatting sqref="G33:G35">
    <cfRule type="cellIs" dxfId="38" priority="48" operator="equal">
      <formula>"Please fill all highlighted blue cells to complete your quote of this medicine."</formula>
    </cfRule>
    <cfRule type="containsText" dxfId="37" priority="49" operator="containsText" text="Your quote for this medicine is complete and valid.">
      <formula>NOT(ISERROR(SEARCH("Your quote for this medicine is complete and valid.",G33)))</formula>
    </cfRule>
    <cfRule type="containsText" dxfId="36" priority="50" operator="containsText" text="All entries valid">
      <formula>NOT(ISERROR(SEARCH("All entries valid",G33)))</formula>
    </cfRule>
  </conditionalFormatting>
  <conditionalFormatting sqref="G26:L26">
    <cfRule type="expression" dxfId="35" priority="1">
      <formula>OR(F26="",$E26*$F26&gt;$N25)</formula>
    </cfRule>
  </conditionalFormatting>
  <conditionalFormatting sqref="G27:L27">
    <cfRule type="expression" dxfId="34" priority="3">
      <formula>OR(E27="",$G27*$E27&gt;$N26)</formula>
    </cfRule>
  </conditionalFormatting>
  <conditionalFormatting sqref="G27:Q27">
    <cfRule type="expression" dxfId="33" priority="2">
      <formula>$F27=1</formula>
    </cfRule>
  </conditionalFormatting>
  <conditionalFormatting sqref="K14:K15">
    <cfRule type="cellIs" dxfId="32" priority="26" operator="equal">
      <formula>0</formula>
    </cfRule>
  </conditionalFormatting>
  <conditionalFormatting sqref="L13:N13">
    <cfRule type="cellIs" dxfId="31" priority="61" operator="equal">
      <formula>0</formula>
    </cfRule>
  </conditionalFormatting>
  <conditionalFormatting sqref="M14:N15">
    <cfRule type="cellIs" dxfId="30" priority="24" operator="equal">
      <formula>0</formula>
    </cfRule>
  </conditionalFormatting>
  <conditionalFormatting sqref="M26:Q26">
    <cfRule type="expression" dxfId="29" priority="129">
      <formula>$F26*$E26&gt;$N25</formula>
    </cfRule>
  </conditionalFormatting>
  <conditionalFormatting sqref="M27:Q27">
    <cfRule type="expression" dxfId="28" priority="125">
      <formula>$G27*$E27&gt;$N26</formula>
    </cfRule>
  </conditionalFormatting>
  <conditionalFormatting sqref="O13:O15">
    <cfRule type="cellIs" dxfId="27" priority="23" operator="equal">
      <formula>0</formula>
    </cfRule>
  </conditionalFormatting>
  <dataValidations count="4">
    <dataValidation type="list" allowBlank="1" showInputMessage="1" showErrorMessage="1" sqref="F13:F15" xr:uid="{09D2CF3E-E14D-4F49-9A57-BBF9C511558F}">
      <formula1>"Filmed coated tablet, Oral solution, Powder for oral suspension, Chewable, Dispersable,Prolonged, Granules for oral suspension"</formula1>
    </dataValidation>
    <dataValidation type="whole" operator="greaterThanOrEqual" allowBlank="1" showInputMessage="1" showErrorMessage="1" sqref="L20:N21 G20:G21 I20:I21 H21" xr:uid="{BC55807D-768E-4BA1-9B13-98DC5A04DFA5}">
      <formula1>0</formula1>
    </dataValidation>
    <dataValidation type="decimal" operator="greaterThan" allowBlank="1" showInputMessage="1" showErrorMessage="1" sqref="F26:H27" xr:uid="{81307E47-F35B-4318-9C30-D37AEF2036F5}">
      <formula1>0</formula1>
    </dataValidation>
    <dataValidation operator="greaterThanOrEqual" allowBlank="1" showInputMessage="1" showErrorMessage="1" sqref="H20" xr:uid="{A4A2FFCE-C89B-4290-86E8-1C14F8F3190B}"/>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631C-199A-4DDC-A6C1-2CACCBEBD7F6}">
  <sheetPr codeName="MedCatalogue">
    <tabColor theme="8"/>
  </sheetPr>
  <dimension ref="B1:AV223"/>
  <sheetViews>
    <sheetView showGridLines="0" zoomScaleNormal="100" workbookViewId="0">
      <pane xSplit="3" ySplit="10" topLeftCell="AU11" activePane="bottomRight" state="frozen"/>
      <selection pane="topRight" activeCell="D1" sqref="D1"/>
      <selection pane="bottomLeft" activeCell="A11" sqref="A11"/>
      <selection pane="bottomRight" activeCell="AX12" sqref="AX12"/>
    </sheetView>
  </sheetViews>
  <sheetFormatPr defaultColWidth="8.3984375" defaultRowHeight="26.1" customHeight="1" outlineLevelCol="1" x14ac:dyDescent="0.25"/>
  <cols>
    <col min="1" max="1" width="2.19921875" style="6" customWidth="1"/>
    <col min="2" max="2" width="5.8984375" style="7" customWidth="1"/>
    <col min="3" max="3" width="60.3984375" style="7" customWidth="1"/>
    <col min="4" max="4" width="25.5" style="13" customWidth="1"/>
    <col min="5" max="5" width="18" style="6" bestFit="1" customWidth="1"/>
    <col min="6" max="6" width="19.69921875" style="6" customWidth="1"/>
    <col min="7" max="8" width="18" style="6" customWidth="1"/>
    <col min="9" max="13" width="15.3984375" style="6" customWidth="1"/>
    <col min="14" max="14" width="16.09765625" style="6" customWidth="1"/>
    <col min="15" max="16" width="20.59765625" style="6" customWidth="1"/>
    <col min="17" max="17" width="15.8984375" style="6" customWidth="1"/>
    <col min="18" max="29" width="16.3984375" style="6" customWidth="1"/>
    <col min="30" max="32" width="68.3984375" style="6" customWidth="1"/>
    <col min="33" max="33" width="15" style="6" customWidth="1"/>
    <col min="34" max="34" width="62.5" style="7" customWidth="1"/>
    <col min="35" max="46" width="18.59765625" style="6" hidden="1" customWidth="1" outlineLevel="1"/>
    <col min="47" max="47" width="176.59765625" style="6" bestFit="1" customWidth="1" outlineLevel="1"/>
    <col min="48" max="48" width="31.09765625" style="6" customWidth="1"/>
    <col min="49" max="16384" width="8.3984375" style="6"/>
  </cols>
  <sheetData>
    <row r="1" spans="2:48" ht="9.75" customHeight="1" x14ac:dyDescent="0.25">
      <c r="B1" s="6"/>
      <c r="C1" s="6"/>
      <c r="D1" s="6"/>
    </row>
    <row r="2" spans="2:48" ht="30" customHeight="1" thickBot="1" x14ac:dyDescent="0.3">
      <c r="B2" s="89" t="str">
        <f>'0_Instructions'!B2</f>
        <v>Document 5b |  Offer Schedule for NHS Framework Agreement for the supply of  Licensed Antiretroviral Therapy (ART)  for the treatment of HIV  (Lot  1) &amp; For the provision of a service to supply over labelled  Pre-Exposure prophylaxis (PrEP) and Post-Exposure Prophylaxis (PEP) Packs (Lot 2)</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
      <c r="AJ2" s="8"/>
      <c r="AK2" s="8"/>
      <c r="AL2" s="8"/>
      <c r="AM2" s="8"/>
      <c r="AN2" s="8"/>
      <c r="AO2" s="8"/>
      <c r="AP2" s="8"/>
      <c r="AQ2" s="8"/>
      <c r="AR2" s="8"/>
      <c r="AS2" s="8"/>
      <c r="AT2" s="8"/>
      <c r="AU2" s="8"/>
    </row>
    <row r="3" spans="2:48" ht="9.75" customHeight="1" thickTop="1" thickBot="1" x14ac:dyDescent="0.3">
      <c r="B3" s="6"/>
      <c r="C3" s="6"/>
      <c r="D3" s="6"/>
    </row>
    <row r="4" spans="2:48" ht="20.25" customHeight="1" thickTop="1" thickBot="1" x14ac:dyDescent="0.3">
      <c r="B4" s="9" t="s">
        <v>79</v>
      </c>
      <c r="C4" s="9"/>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1"/>
      <c r="AI4" s="10"/>
      <c r="AJ4" s="10"/>
      <c r="AK4" s="10"/>
      <c r="AL4" s="10"/>
      <c r="AM4" s="10"/>
      <c r="AN4" s="10"/>
      <c r="AO4" s="10"/>
      <c r="AP4" s="10"/>
      <c r="AQ4" s="10"/>
      <c r="AR4" s="10"/>
      <c r="AS4" s="10"/>
      <c r="AT4" s="10"/>
      <c r="AU4" s="10"/>
    </row>
    <row r="5" spans="2:48" ht="9.75" customHeight="1" thickTop="1" x14ac:dyDescent="0.25">
      <c r="C5" s="33"/>
      <c r="D5" s="7"/>
    </row>
    <row r="6" spans="2:48" ht="21.75" customHeight="1" thickBot="1" x14ac:dyDescent="0.3">
      <c r="C6" s="42" t="s">
        <v>80</v>
      </c>
      <c r="E6" s="12" t="s">
        <v>81</v>
      </c>
      <c r="F6" s="41"/>
      <c r="H6" s="65"/>
      <c r="M6" s="13"/>
      <c r="AI6" s="14"/>
      <c r="AJ6" s="14"/>
      <c r="AK6" s="14"/>
      <c r="AL6" s="14"/>
      <c r="AO6" s="14"/>
      <c r="AP6" s="14"/>
      <c r="AQ6" s="14"/>
      <c r="AR6" s="14"/>
    </row>
    <row r="7" spans="2:48" ht="21.75" customHeight="1" x14ac:dyDescent="0.25">
      <c r="B7" s="6"/>
      <c r="C7" s="39"/>
      <c r="E7" s="12" t="s">
        <v>82</v>
      </c>
      <c r="F7" s="15"/>
      <c r="M7" s="13"/>
    </row>
    <row r="8" spans="2:48" ht="21.75" customHeight="1" thickBot="1" x14ac:dyDescent="0.3">
      <c r="C8" s="40" t="str">
        <f>IF(ISBLANK(C7),"Please enter Supplier Name.","")</f>
        <v>Please enter Supplier Name.</v>
      </c>
      <c r="D8" s="13" t="s">
        <v>83</v>
      </c>
      <c r="E8" s="12" t="s">
        <v>84</v>
      </c>
      <c r="F8" s="16"/>
      <c r="AI8" s="14" t="s">
        <v>72</v>
      </c>
      <c r="AJ8" s="14" t="s">
        <v>85</v>
      </c>
      <c r="AK8" s="14" t="str">
        <f>"Given your """&amp; P10 &amp;""" you are not eligible to win any shares of this medicine."</f>
        <v>Given your "Maximum possible supply (packages per year)" you are not eligible to win any shares of this medicine.</v>
      </c>
      <c r="AL8" s="14" t="str">
        <f>"Your entry of """&amp; AL10 &amp;""" is not a positive integer."</f>
        <v>Your entry of "Number of units in primary package" is not a positive integer.</v>
      </c>
      <c r="AM8" s="14" t="str">
        <f>"Your entry of """&amp; AM10 &amp;""" is not between 3-8 months."</f>
        <v>Your entry of "Allocated UK Stock" is not between 3-8 months.</v>
      </c>
      <c r="AN8" s="14" t="str">
        <f>"Your entry of """&amp; AN10 &amp;""" is not a positive integer."</f>
        <v>Your entry of "Maximum possible supply (packages per year)" is not a positive integer.</v>
      </c>
      <c r="AO8" s="14" t="str">
        <f>"Your entry of ""Price, "&amp; AO10 &amp;""" is not a positive number; Or you have inserted a price without being eligible to win it (if this is the case, please remove the entry)."</f>
        <v>Your entry of "Price, Share A" is not a positive number; Or you have inserted a price without being eligible to win it (if this is the case, please remove the entry).</v>
      </c>
      <c r="AP8" s="14" t="str">
        <f t="shared" ref="AP8:AT8" si="0">"Your entry of ""Price, "&amp; AP10 &amp;""" is not a positive number; Or you have inserted a price without being eligible to win it (if this is the case, please remove the entry)."</f>
        <v>Your entry of "Price, Share B" is not a positive number; Or you have inserted a price without being eligible to win it (if this is the case, please remove the entry).</v>
      </c>
      <c r="AQ8" s="14" t="str">
        <f t="shared" si="0"/>
        <v>Your entry of "Price, Share C" is not a positive number; Or you have inserted a price without being eligible to win it (if this is the case, please remove the entry).</v>
      </c>
      <c r="AR8" s="14" t="str">
        <f t="shared" si="0"/>
        <v>Your entry of "Price, Share D" is not a positive number; Or you have inserted a price without being eligible to win it (if this is the case, please remove the entry).</v>
      </c>
      <c r="AS8" s="14" t="str">
        <f t="shared" ref="AS8" si="1">"Your entry of ""Price, "&amp; AS10 &amp;""" is not a positive number; Or you have inserted a price without being eligible to win it (if this is the case, please remove the entry)."</f>
        <v>Your entry of "Price, Share E" is not a positive number; Or you have inserted a price without being eligible to win it (if this is the case, please remove the entry).</v>
      </c>
      <c r="AT8" s="14" t="str">
        <f t="shared" si="0"/>
        <v>Your entry of "Price, Reserve Supplier" is not a positive number; Or you have inserted a price without being eligible to win it (if this is the case, please remove the entry).</v>
      </c>
      <c r="AU8" s="14" t="str">
        <f>"Your entry of ""Price, "&amp; AU10 &amp;""" is not a positive number; Or it is larger than the price of the smallest share bid for Shares A-E; Or you have inserted a price without being eligible to win it (if this is the case, please remove the entry)."</f>
        <v>Your entry of "Price, Ad-hoc Pricing" is not a positive number; Or it is larger than the price of the smallest share bid for Shares A-E; Or you have inserted a price without being eligible to win it (if this is the case, please remove the entry).</v>
      </c>
    </row>
    <row r="9" spans="2:48" ht="34.200000000000003" customHeight="1" thickTop="1" thickBot="1" x14ac:dyDescent="0.3">
      <c r="B9" s="17"/>
      <c r="C9" s="33"/>
      <c r="D9" s="7"/>
      <c r="R9" s="87" t="s">
        <v>86</v>
      </c>
      <c r="S9" s="88"/>
      <c r="T9" s="88"/>
      <c r="U9" s="88"/>
      <c r="V9" s="88"/>
      <c r="W9" s="88"/>
      <c r="X9" s="90"/>
      <c r="Y9" s="87" t="s">
        <v>87</v>
      </c>
      <c r="Z9" s="88"/>
      <c r="AA9" s="88"/>
      <c r="AB9" s="88"/>
      <c r="AC9" s="88"/>
      <c r="AI9" s="18" t="s">
        <v>88</v>
      </c>
      <c r="AJ9" s="19"/>
      <c r="AK9" s="19"/>
      <c r="AL9" s="18"/>
      <c r="AM9" s="19"/>
      <c r="AN9" s="19"/>
      <c r="AO9" s="19"/>
      <c r="AP9" s="19"/>
      <c r="AQ9" s="19"/>
      <c r="AR9" s="19"/>
      <c r="AS9" s="19"/>
      <c r="AT9" s="19"/>
      <c r="AU9" s="19"/>
      <c r="AV9" s="69" t="s">
        <v>212</v>
      </c>
    </row>
    <row r="10" spans="2:48" ht="42.9" customHeight="1" thickTop="1" thickBot="1" x14ac:dyDescent="0.3">
      <c r="B10" s="20" t="s">
        <v>89</v>
      </c>
      <c r="C10" s="20" t="s">
        <v>90</v>
      </c>
      <c r="D10" s="20" t="s">
        <v>91</v>
      </c>
      <c r="E10" s="20" t="s">
        <v>92</v>
      </c>
      <c r="F10" s="20" t="s">
        <v>93</v>
      </c>
      <c r="G10" s="20" t="s">
        <v>94</v>
      </c>
      <c r="H10" s="20" t="s">
        <v>95</v>
      </c>
      <c r="I10" s="20" t="s">
        <v>96</v>
      </c>
      <c r="J10" s="20" t="s">
        <v>97</v>
      </c>
      <c r="K10" s="20" t="s">
        <v>98</v>
      </c>
      <c r="L10" s="20" t="s">
        <v>99</v>
      </c>
      <c r="M10" s="20" t="s">
        <v>100</v>
      </c>
      <c r="N10" s="21" t="s">
        <v>101</v>
      </c>
      <c r="O10" s="21" t="s">
        <v>102</v>
      </c>
      <c r="P10" s="21" t="s">
        <v>103</v>
      </c>
      <c r="Q10" s="21" t="s">
        <v>104</v>
      </c>
      <c r="R10" s="20" t="s">
        <v>96</v>
      </c>
      <c r="S10" s="20" t="s">
        <v>97</v>
      </c>
      <c r="T10" s="20" t="s">
        <v>98</v>
      </c>
      <c r="U10" s="20" t="s">
        <v>99</v>
      </c>
      <c r="V10" s="20" t="s">
        <v>100</v>
      </c>
      <c r="W10" s="20" t="s">
        <v>105</v>
      </c>
      <c r="X10" s="20" t="s">
        <v>106</v>
      </c>
      <c r="Y10" s="20" t="s">
        <v>96</v>
      </c>
      <c r="Z10" s="20" t="s">
        <v>97</v>
      </c>
      <c r="AA10" s="20" t="s">
        <v>98</v>
      </c>
      <c r="AB10" s="20" t="s">
        <v>99</v>
      </c>
      <c r="AC10" s="20" t="s">
        <v>100</v>
      </c>
      <c r="AD10" s="21" t="s">
        <v>107</v>
      </c>
      <c r="AE10" s="21" t="s">
        <v>108</v>
      </c>
      <c r="AF10" s="21" t="s">
        <v>109</v>
      </c>
      <c r="AG10" s="20" t="s">
        <v>110</v>
      </c>
      <c r="AH10" s="20" t="s">
        <v>111</v>
      </c>
      <c r="AI10" s="20" t="s">
        <v>112</v>
      </c>
      <c r="AJ10" s="20" t="s">
        <v>80</v>
      </c>
      <c r="AK10" s="20" t="s">
        <v>113</v>
      </c>
      <c r="AL10" s="21" t="str">
        <f>N10</f>
        <v>Number of units in primary package</v>
      </c>
      <c r="AM10" s="21" t="str">
        <f>O10</f>
        <v>Allocated UK Stock</v>
      </c>
      <c r="AN10" s="21" t="str">
        <f>P10</f>
        <v>Maximum possible supply (packages per year)</v>
      </c>
      <c r="AO10" s="21" t="str">
        <f t="shared" ref="AO10:AU10" si="2">R10</f>
        <v>Share A</v>
      </c>
      <c r="AP10" s="21" t="str">
        <f t="shared" si="2"/>
        <v>Share B</v>
      </c>
      <c r="AQ10" s="21" t="str">
        <f t="shared" si="2"/>
        <v>Share C</v>
      </c>
      <c r="AR10" s="21" t="str">
        <f t="shared" si="2"/>
        <v>Share D</v>
      </c>
      <c r="AS10" s="21" t="str">
        <f t="shared" si="2"/>
        <v>Share E</v>
      </c>
      <c r="AT10" s="21" t="str">
        <f t="shared" si="2"/>
        <v>Reserve Supplier</v>
      </c>
      <c r="AU10" s="21" t="str">
        <f t="shared" si="2"/>
        <v>Ad-hoc Pricing</v>
      </c>
      <c r="AV10" s="70" t="s">
        <v>210</v>
      </c>
    </row>
    <row r="11" spans="2:48" ht="39.9" customHeight="1" thickTop="1" x14ac:dyDescent="0.25">
      <c r="B11" s="22">
        <v>1</v>
      </c>
      <c r="C11" s="28" t="s">
        <v>114</v>
      </c>
      <c r="D11" s="25" t="s">
        <v>115</v>
      </c>
      <c r="E11" s="23">
        <v>156180</v>
      </c>
      <c r="F11" s="23">
        <v>9526879.2000000011</v>
      </c>
      <c r="G11" s="23">
        <v>1</v>
      </c>
      <c r="H11" s="23">
        <v>3</v>
      </c>
      <c r="I11" s="24">
        <v>1</v>
      </c>
      <c r="J11" s="24">
        <v>0.7</v>
      </c>
      <c r="K11" s="24">
        <v>0.5</v>
      </c>
      <c r="L11" s="24">
        <v>0.3</v>
      </c>
      <c r="M11" s="24">
        <v>0.2</v>
      </c>
      <c r="N11" s="1"/>
      <c r="O11" s="44"/>
      <c r="P11" s="1"/>
      <c r="Q11" s="26" t="str">
        <f>IF(OR(ISBLANK(P11),ISBLANK(N11)),"",P11*N11)</f>
        <v/>
      </c>
      <c r="R11" s="2"/>
      <c r="S11" s="2"/>
      <c r="T11" s="2"/>
      <c r="U11" s="2"/>
      <c r="V11" s="2"/>
      <c r="W11" s="2"/>
      <c r="X11" s="2"/>
      <c r="Y11" s="43" t="str">
        <f>IF(OR(ISBLANK(R11),ISBLANK($N11),ISBLANK($O11)),"-", R11/$N11*
IF($O11="3 months",1,
IF($O11="4 months", 0.98,
IF($O11="5 months", 0.96,
IF($O11="6 months", 0.94,
IF($O11="7 months", 0.92,
IF($O11="8 months", 0.9,
)))))))</f>
        <v>-</v>
      </c>
      <c r="Z11" s="43" t="str">
        <f t="shared" ref="Z11:AC11" si="3">IF(OR(ISBLANK(S11),ISBLANK($N11),ISBLANK($O11)),"-", S11/$N11*
IF($O11="3 months",1,
IF($O11="4 months", 0.98,
IF($O11="5 months", 0.96,
IF($O11="6 months", 0.94,
IF($O11="7 months", 0.92,
IF($O11="8 months", 0.9,
)))))))</f>
        <v>-</v>
      </c>
      <c r="AA11" s="43" t="str">
        <f t="shared" si="3"/>
        <v>-</v>
      </c>
      <c r="AB11" s="43" t="str">
        <f t="shared" si="3"/>
        <v>-</v>
      </c>
      <c r="AC11" s="43" t="str">
        <f t="shared" si="3"/>
        <v>-</v>
      </c>
      <c r="AD11" s="45"/>
      <c r="AE11" s="45"/>
      <c r="AF11" s="45"/>
      <c r="AG11" s="5" t="str">
        <f t="shared" ref="AG11:AG42" si="4">IF(AI11="Invalid",
   "No quote",
   IF(COUNTIF(AJ11:AU11,"Invalid")&gt;0,
      "Invalid",
      "Valid"))</f>
        <v>No quote</v>
      </c>
      <c r="AH11" s="3" t="str">
        <f t="shared" ref="AH11:AH42" si="5">IF(COUNTIF(AI11:AU11,"Invalid")&gt;0,
   INDEX($AI$8:$AU$8,1,MATCH("Invalid",AI11:AU11,0)),
   "Your quote for this medicine is complete and valid.")</f>
        <v>Please fill all highlighted blue cells to complete your quote of this medicine.</v>
      </c>
      <c r="AI11" s="4" t="str">
        <f>IF(
   OR(
      ISBLANK(N11),
      ISBLANK(O11),
      ISBLANK(P11),
      IF(AND(I11&lt;&gt;"",I11*E11&lt;=Q11), ISBLANK(R11)),
      IF(AND(J11&lt;&gt;"",J11*E11&lt;=Q11), ISBLANK(S11)),
      IF(AND(K11&lt;&gt;"",K11*E11&lt;=Q11), ISBLANK(T11)),
      IF(AND(L11&lt;&gt;"",L11*E11&lt;=Q11), ISBLANK(U11)),
      IF(AND(M11&lt;&gt;"",M11*E11&lt;=Q11), ISBLANK(V11)),
      IF(20%*E11&lt;=Q11, ISBLANK(W11)),
      IF(0*E11&lt;=Q11, ISBLANK(X11)),
      ISBLANK(AD11),
      ISBLANK(AE11),
      ISBLANK(AF11)
   ),
      "Invalid",
      "Valid")</f>
        <v>Invalid</v>
      </c>
      <c r="AJ11" s="4" t="str">
        <f>IF(ISBLANK($C$7),"Invalid","Valid")</f>
        <v>Invalid</v>
      </c>
      <c r="AK11" s="4" t="str">
        <f>IF(
   OR(
      IF(I11&lt;&gt;"", I11*E11&lt;=Q11),
      IF(J11&lt;&gt;"", J11*E11&lt;=Q11),
      IF(K11&lt;&gt;"", K11*E11&lt;=Q11),
      IF(L11&lt;&gt;"", L11*E11&lt;=Q11),
      IF(M11&lt;&gt;"",M11* E11&lt;=Q11),
      0*E11&lt;=Q11,
   ),
      "Valid",
      "Invalid")</f>
        <v>Valid</v>
      </c>
      <c r="AL11" s="4" t="str">
        <f t="shared" ref="AL11" si="6">IF(
   AND(
      TYPE(N11)=1,INT(N11)=N11,
      N11&gt;0
   ),
   "Valid", "Invalid")</f>
        <v>Invalid</v>
      </c>
      <c r="AM11" s="4" t="str">
        <f t="shared" ref="AM11" si="7">IF(
    OR(O11="3 months",O11="4 months",O11="5 months",O11="6 months",O11="7 months",O11="8 months"),
         "Valid", "Invalid")</f>
        <v>Invalid</v>
      </c>
      <c r="AN11" s="4" t="str">
        <f t="shared" ref="AN11" si="8">IF(
   AND(
      TYPE(P11)=1,INT(P11)=P11,
      P11&gt;0
   ),
   "Valid", "Invalid")</f>
        <v>Invalid</v>
      </c>
      <c r="AO11" s="4" t="str">
        <f xml:space="preserve">      IF(
           AND(NOT(ISBLANK(R11)),
                    OR(
                               NOT(TYPE(R11)=1),
                               NOT(R11&gt;0),
                               I11*$E11&gt;$Q11,
                               I11=0
                           )
                   ),
            "Invalid",
            "Valid"
         )</f>
        <v>Valid</v>
      </c>
      <c r="AP11" s="4" t="str">
        <f t="shared" ref="AP11" si="9" xml:space="preserve">      IF(
           AND(NOT(ISBLANK(S11)),
                    OR(
                               NOT(TYPE(S11)=1),
                               NOT(S11&gt;0),
                               J11*$E11&gt;$Q11,
                               J11=0
                           )
                   ),
            "Invalid",
            "Valid"
         )</f>
        <v>Valid</v>
      </c>
      <c r="AQ11" s="4" t="str">
        <f xml:space="preserve">      IF(
           AND(NOT(ISBLANK(T11)),
                    OR(
                               NOT(TYPE(T11)=1),
                               NOT(T11&gt;0),
                               K11*$E11&gt;$Q11,
                               K11=0
                           )
                   ),
            "Invalid",
            "Valid"
         )</f>
        <v>Valid</v>
      </c>
      <c r="AR11" s="4" t="str">
        <f t="shared" ref="AR11:AS11" si="10" xml:space="preserve">      IF(
           AND(NOT(ISBLANK(U11)),
                    OR(
                               NOT(TYPE(U11)=1),
                               NOT(U11&gt;0),
                               L11*$E11&gt;$Q11,
                               L11=0
                           )
                   ),
            "Invalid",
            "Valid"
         )</f>
        <v>Valid</v>
      </c>
      <c r="AS11" s="4" t="str">
        <f t="shared" si="10"/>
        <v>Valid</v>
      </c>
      <c r="AT11" s="4" t="str">
        <f xml:space="preserve">      IF(
           AND(NOT(ISBLANK(W11)),
                    OR(
                               NOT(TYPE(W11)=1),
                               NOT(W11&gt;0),
                               20%*$E11&gt;$Q11
                           )
                   ),
            "Invalid",
            "Valid"
         )</f>
        <v>Valid</v>
      </c>
      <c r="AU11" s="4" t="str">
        <f xml:space="preserve">      IF(
           AND(NOT(ISBLANK(X11)),
                    OR(
                               NOT(TYPE(X11)=1),
                               NOT(X11&gt;0),
                               0*$E11&gt;$Q11,
                               IF(V11&lt;&gt;"", X11&gt;V11, IF(U11&lt;&gt;"", X11&gt;U11, IF(T11&lt;&gt;"", X11&gt;T11, IF(S11&lt;&gt;"", X11&gt;S11, IF(R11&lt;&gt;"", X11&gt;R11, TRUE))))),
                           )
                   ),
            "Invalid",
            "Valid"
         )</f>
        <v>Valid</v>
      </c>
      <c r="AV11" s="71"/>
    </row>
    <row r="12" spans="2:48" ht="39.9" customHeight="1" x14ac:dyDescent="0.25">
      <c r="B12" s="22">
        <v>2</v>
      </c>
      <c r="C12" s="28" t="s">
        <v>116</v>
      </c>
      <c r="D12" s="25" t="s">
        <v>117</v>
      </c>
      <c r="E12" s="23">
        <v>101600</v>
      </c>
      <c r="F12" s="23">
        <v>101600</v>
      </c>
      <c r="G12" s="23">
        <v>1</v>
      </c>
      <c r="H12" s="23">
        <v>1</v>
      </c>
      <c r="I12" s="24">
        <v>1</v>
      </c>
      <c r="J12" s="24"/>
      <c r="K12" s="24"/>
      <c r="L12" s="24"/>
      <c r="M12" s="24"/>
      <c r="N12" s="1"/>
      <c r="O12" s="44"/>
      <c r="P12" s="1"/>
      <c r="Q12" s="26" t="str">
        <f t="shared" ref="Q12:Q42" si="11">IF(OR(ISBLANK(P12),ISBLANK(N12)),"",P12*N12)</f>
        <v/>
      </c>
      <c r="R12" s="2"/>
      <c r="S12" s="2"/>
      <c r="T12" s="2"/>
      <c r="U12" s="2"/>
      <c r="V12" s="2"/>
      <c r="W12" s="2"/>
      <c r="X12" s="2"/>
      <c r="Y12" s="43" t="str">
        <f t="shared" ref="Y12:Y75" si="12">IF(OR(ISBLANK(R12),ISBLANK($N12),ISBLANK($O12)),"-", R12/$N12*
IF($O12="3 months",1,
IF($O12="4 months", 0.98,
IF($O12="5 months", 0.96,
IF($O12="6 months", 0.94,
IF($O12="7 months", 0.92,
IF($O12="8 months", 0.9,
)))))))</f>
        <v>-</v>
      </c>
      <c r="Z12" s="43" t="str">
        <f t="shared" ref="Z12:Z75" si="13">IF(OR(ISBLANK(S12),ISBLANK($N12),ISBLANK($O12)),"-", S12/$N12*
IF($O12="3 months",1,
IF($O12="4 months", 0.98,
IF($O12="5 months", 0.96,
IF($O12="6 months", 0.94,
IF($O12="7 months", 0.92,
IF($O12="8 months", 0.9,
)))))))</f>
        <v>-</v>
      </c>
      <c r="AA12" s="43" t="str">
        <f t="shared" ref="AA12:AA75" si="14">IF(OR(ISBLANK(T12),ISBLANK($N12),ISBLANK($O12)),"-", T12/$N12*
IF($O12="3 months",1,
IF($O12="4 months", 0.98,
IF($O12="5 months", 0.96,
IF($O12="6 months", 0.94,
IF($O12="7 months", 0.92,
IF($O12="8 months", 0.9,
)))))))</f>
        <v>-</v>
      </c>
      <c r="AB12" s="43" t="str">
        <f t="shared" ref="AB12:AB75" si="15">IF(OR(ISBLANK(U12),ISBLANK($N12),ISBLANK($O12)),"-", U12/$N12*
IF($O12="3 months",1,
IF($O12="4 months", 0.98,
IF($O12="5 months", 0.96,
IF($O12="6 months", 0.94,
IF($O12="7 months", 0.92,
IF($O12="8 months", 0.9,
)))))))</f>
        <v>-</v>
      </c>
      <c r="AC12" s="43" t="str">
        <f t="shared" ref="AC12:AC75" si="16">IF(OR(ISBLANK(V12),ISBLANK($N12),ISBLANK($O12)),"-", V12/$N12*
IF($O12="3 months",1,
IF($O12="4 months", 0.98,
IF($O12="5 months", 0.96,
IF($O12="6 months", 0.94,
IF($O12="7 months", 0.92,
IF($O12="8 months", 0.9,
)))))))</f>
        <v>-</v>
      </c>
      <c r="AD12" s="45"/>
      <c r="AE12" s="45"/>
      <c r="AF12" s="45"/>
      <c r="AG12" s="5" t="str">
        <f t="shared" si="4"/>
        <v>No quote</v>
      </c>
      <c r="AH12" s="3" t="str">
        <f t="shared" si="5"/>
        <v>Please fill all highlighted blue cells to complete your quote of this medicine.</v>
      </c>
      <c r="AI12" s="4" t="str">
        <f t="shared" ref="AI12:AI75" si="17">IF(
   OR(
      ISBLANK(N12),
      ISBLANK(O12),
      ISBLANK(P12),
      IF(AND(I12&lt;&gt;"",I12*E12&lt;=Q12), ISBLANK(R12)),
      IF(AND(J12&lt;&gt;"",J12*E12&lt;=Q12), ISBLANK(S12)),
      IF(AND(K12&lt;&gt;"",K12*E12&lt;=Q12), ISBLANK(T12)),
      IF(AND(L12&lt;&gt;"",L12*E12&lt;=Q12), ISBLANK(U12)),
      IF(AND(M12&lt;&gt;"",M12*E12&lt;=Q12), ISBLANK(V12)),
      IF(20%*E12&lt;=Q12, ISBLANK(W12)),
      IF(0*E12&lt;=Q12, ISBLANK(X12)),
      ISBLANK(AD12),
      ISBLANK(AE12),
      ISBLANK(AF12)
   ),
      "Invalid",
      "Valid")</f>
        <v>Invalid</v>
      </c>
      <c r="AJ12" s="4" t="str">
        <f t="shared" ref="AJ12:AJ75" si="18">IF(ISBLANK($C$7),"Invalid","Valid")</f>
        <v>Invalid</v>
      </c>
      <c r="AK12" s="4" t="str">
        <f t="shared" ref="AK12:AK75" si="19">IF(
   OR(
      IF(I12&lt;&gt;"", I12*E12&lt;=Q12),
      IF(J12&lt;&gt;"", J12*E12&lt;=Q12),
      IF(K12&lt;&gt;"", K12*E12&lt;=Q12),
      IF(L12&lt;&gt;"", L12*E12&lt;=Q12),
      IF(M12&lt;&gt;"",M12* E12&lt;=Q12),
      0*E12&lt;=Q12,
   ),
      "Valid",
      "Invalid")</f>
        <v>Valid</v>
      </c>
      <c r="AL12" s="4" t="str">
        <f t="shared" ref="AL12:AL75" si="20">IF(
   AND(
      TYPE(N12)=1,INT(N12)=N12,
      N12&gt;0
   ),
   "Valid", "Invalid")</f>
        <v>Invalid</v>
      </c>
      <c r="AM12" s="4" t="str">
        <f t="shared" ref="AM12:AM75" si="21">IF(
    OR(O12="3 months",O12="4 months",O12="5 months",O12="6 months",O12="7 months",O12="8 months"),
         "Valid", "Invalid")</f>
        <v>Invalid</v>
      </c>
      <c r="AN12" s="4" t="str">
        <f t="shared" ref="AN12:AN75" si="22">IF(
   AND(
      TYPE(P12)=1,INT(P12)=P12,
      P12&gt;0
   ),
   "Valid", "Invalid")</f>
        <v>Invalid</v>
      </c>
      <c r="AO12" s="4" t="str">
        <f t="shared" ref="AO12:AO75" si="23" xml:space="preserve">      IF(
           AND(NOT(ISBLANK(R12)),
                    OR(
                               NOT(TYPE(R12)=1),
                               NOT(R12&gt;0),
                               I12*$E12&gt;$Q12,
                               I12=0
                           )
                   ),
            "Invalid",
            "Valid"
         )</f>
        <v>Valid</v>
      </c>
      <c r="AP12" s="4" t="str">
        <f t="shared" ref="AP12:AP75" si="24" xml:space="preserve">      IF(
           AND(NOT(ISBLANK(S12)),
                    OR(
                               NOT(TYPE(S12)=1),
                               NOT(S12&gt;0),
                               J12*$E12&gt;$Q12,
                               J12=0
                           )
                   ),
            "Invalid",
            "Valid"
         )</f>
        <v>Valid</v>
      </c>
      <c r="AQ12" s="4" t="str">
        <f t="shared" ref="AQ12:AQ75" si="25" xml:space="preserve">      IF(
           AND(NOT(ISBLANK(T12)),
                    OR(
                               NOT(TYPE(T12)=1),
                               NOT(T12&gt;0),
                               K12*$E12&gt;$Q12,
                               K12=0
                           )
                   ),
            "Invalid",
            "Valid"
         )</f>
        <v>Valid</v>
      </c>
      <c r="AR12" s="4" t="str">
        <f t="shared" ref="AR12:AR75" si="26" xml:space="preserve">      IF(
           AND(NOT(ISBLANK(U12)),
                    OR(
                               NOT(TYPE(U12)=1),
                               NOT(U12&gt;0),
                               L12*$E12&gt;$Q12,
                               L12=0
                           )
                   ),
            "Invalid",
            "Valid"
         )</f>
        <v>Valid</v>
      </c>
      <c r="AS12" s="4" t="str">
        <f t="shared" ref="AS12:AS75" si="27" xml:space="preserve">      IF(
           AND(NOT(ISBLANK(V12)),
                    OR(
                               NOT(TYPE(V12)=1),
                               NOT(V12&gt;0),
                               M12*$E12&gt;$Q12,
                               M12=0
                           )
                   ),
            "Invalid",
            "Valid"
         )</f>
        <v>Valid</v>
      </c>
      <c r="AT12" s="4" t="str">
        <f t="shared" ref="AT12:AT75" si="28" xml:space="preserve">      IF(
           AND(NOT(ISBLANK(W12)),
                    OR(
                               NOT(TYPE(W12)=1),
                               NOT(W12&gt;0),
                               20%*$E12&gt;$Q12
                           )
                   ),
            "Invalid",
            "Valid"
         )</f>
        <v>Valid</v>
      </c>
      <c r="AU12" s="4" t="str">
        <f t="shared" ref="AU12:AU75" si="29" xml:space="preserve">      IF(
           AND(NOT(ISBLANK(X12)),
                    OR(
                               NOT(TYPE(X12)=1),
                               NOT(X12&gt;0),
                               0*$E12&gt;$Q12,
                               IF(V12&lt;&gt;"", X12&gt;V12, IF(U12&lt;&gt;"", X12&gt;U12, IF(T12&lt;&gt;"", X12&gt;T12, IF(S12&lt;&gt;"", X12&gt;S12, IF(R12&lt;&gt;"", X12&gt;R12, TRUE))))),
                           )
                   ),
            "Invalid",
            "Valid"
         )</f>
        <v>Valid</v>
      </c>
      <c r="AV12" s="71"/>
    </row>
    <row r="13" spans="2:48" ht="39.9" customHeight="1" x14ac:dyDescent="0.25">
      <c r="B13" s="22">
        <v>3</v>
      </c>
      <c r="C13" s="28" t="s">
        <v>118</v>
      </c>
      <c r="D13" s="25" t="s">
        <v>115</v>
      </c>
      <c r="E13" s="23">
        <v>2986629.6</v>
      </c>
      <c r="F13" s="23">
        <v>4763439.6000000006</v>
      </c>
      <c r="G13" s="23">
        <v>1</v>
      </c>
      <c r="H13" s="23">
        <v>1</v>
      </c>
      <c r="I13" s="24">
        <v>1</v>
      </c>
      <c r="J13" s="24"/>
      <c r="K13" s="24"/>
      <c r="L13" s="24"/>
      <c r="M13" s="24"/>
      <c r="N13" s="1"/>
      <c r="O13" s="44"/>
      <c r="P13" s="1"/>
      <c r="Q13" s="26" t="str">
        <f t="shared" si="11"/>
        <v/>
      </c>
      <c r="R13" s="2"/>
      <c r="S13" s="2"/>
      <c r="T13" s="2"/>
      <c r="U13" s="2"/>
      <c r="V13" s="2"/>
      <c r="W13" s="2"/>
      <c r="X13" s="2"/>
      <c r="Y13" s="43" t="str">
        <f t="shared" si="12"/>
        <v>-</v>
      </c>
      <c r="Z13" s="43" t="str">
        <f t="shared" si="13"/>
        <v>-</v>
      </c>
      <c r="AA13" s="43" t="str">
        <f t="shared" si="14"/>
        <v>-</v>
      </c>
      <c r="AB13" s="43" t="str">
        <f t="shared" si="15"/>
        <v>-</v>
      </c>
      <c r="AC13" s="43" t="str">
        <f t="shared" si="16"/>
        <v>-</v>
      </c>
      <c r="AD13" s="45"/>
      <c r="AE13" s="45"/>
      <c r="AF13" s="45"/>
      <c r="AG13" s="5" t="str">
        <f t="shared" si="4"/>
        <v>No quote</v>
      </c>
      <c r="AH13" s="3" t="str">
        <f t="shared" si="5"/>
        <v>Please fill all highlighted blue cells to complete your quote of this medicine.</v>
      </c>
      <c r="AI13" s="4" t="str">
        <f t="shared" si="17"/>
        <v>Invalid</v>
      </c>
      <c r="AJ13" s="4" t="str">
        <f t="shared" si="18"/>
        <v>Invalid</v>
      </c>
      <c r="AK13" s="4" t="str">
        <f t="shared" si="19"/>
        <v>Valid</v>
      </c>
      <c r="AL13" s="4" t="str">
        <f t="shared" si="20"/>
        <v>Invalid</v>
      </c>
      <c r="AM13" s="4" t="str">
        <f t="shared" si="21"/>
        <v>Invalid</v>
      </c>
      <c r="AN13" s="4" t="str">
        <f t="shared" si="22"/>
        <v>Invalid</v>
      </c>
      <c r="AO13" s="4" t="str">
        <f t="shared" si="23"/>
        <v>Valid</v>
      </c>
      <c r="AP13" s="4" t="str">
        <f t="shared" si="24"/>
        <v>Valid</v>
      </c>
      <c r="AQ13" s="4" t="str">
        <f t="shared" si="25"/>
        <v>Valid</v>
      </c>
      <c r="AR13" s="4" t="str">
        <f t="shared" si="26"/>
        <v>Valid</v>
      </c>
      <c r="AS13" s="4" t="str">
        <f t="shared" si="27"/>
        <v>Valid</v>
      </c>
      <c r="AT13" s="4" t="str">
        <f t="shared" si="28"/>
        <v>Valid</v>
      </c>
      <c r="AU13" s="4" t="str">
        <f t="shared" si="29"/>
        <v>Valid</v>
      </c>
      <c r="AV13" s="71"/>
    </row>
    <row r="14" spans="2:48" ht="39.9" customHeight="1" x14ac:dyDescent="0.25">
      <c r="B14" s="22">
        <v>4</v>
      </c>
      <c r="C14" s="28" t="s">
        <v>119</v>
      </c>
      <c r="D14" s="25" t="s">
        <v>115</v>
      </c>
      <c r="E14" s="23">
        <v>1698720</v>
      </c>
      <c r="F14" s="23">
        <v>4763439.6000000006</v>
      </c>
      <c r="G14" s="23">
        <v>2</v>
      </c>
      <c r="H14" s="23">
        <v>3</v>
      </c>
      <c r="I14" s="24"/>
      <c r="J14" s="24">
        <v>0.7</v>
      </c>
      <c r="K14" s="24">
        <v>0.5</v>
      </c>
      <c r="L14" s="24">
        <v>0.3</v>
      </c>
      <c r="M14" s="24">
        <v>0.2</v>
      </c>
      <c r="N14" s="1"/>
      <c r="O14" s="44"/>
      <c r="P14" s="1"/>
      <c r="Q14" s="26" t="str">
        <f t="shared" si="11"/>
        <v/>
      </c>
      <c r="R14" s="2"/>
      <c r="S14" s="2"/>
      <c r="T14" s="2"/>
      <c r="U14" s="2"/>
      <c r="V14" s="2"/>
      <c r="W14" s="2"/>
      <c r="X14" s="2"/>
      <c r="Y14" s="43" t="str">
        <f t="shared" si="12"/>
        <v>-</v>
      </c>
      <c r="Z14" s="43" t="str">
        <f t="shared" si="13"/>
        <v>-</v>
      </c>
      <c r="AA14" s="43" t="str">
        <f t="shared" si="14"/>
        <v>-</v>
      </c>
      <c r="AB14" s="43" t="str">
        <f t="shared" si="15"/>
        <v>-</v>
      </c>
      <c r="AC14" s="43" t="str">
        <f t="shared" si="16"/>
        <v>-</v>
      </c>
      <c r="AD14" s="45"/>
      <c r="AE14" s="45"/>
      <c r="AF14" s="45"/>
      <c r="AG14" s="5" t="str">
        <f t="shared" si="4"/>
        <v>No quote</v>
      </c>
      <c r="AH14" s="3" t="str">
        <f t="shared" si="5"/>
        <v>Please fill all highlighted blue cells to complete your quote of this medicine.</v>
      </c>
      <c r="AI14" s="4" t="str">
        <f t="shared" si="17"/>
        <v>Invalid</v>
      </c>
      <c r="AJ14" s="4" t="str">
        <f t="shared" si="18"/>
        <v>Invalid</v>
      </c>
      <c r="AK14" s="4" t="str">
        <f t="shared" si="19"/>
        <v>Valid</v>
      </c>
      <c r="AL14" s="4" t="str">
        <f t="shared" si="20"/>
        <v>Invalid</v>
      </c>
      <c r="AM14" s="4" t="str">
        <f t="shared" si="21"/>
        <v>Invalid</v>
      </c>
      <c r="AN14" s="4" t="str">
        <f t="shared" si="22"/>
        <v>Invalid</v>
      </c>
      <c r="AO14" s="4" t="str">
        <f t="shared" si="23"/>
        <v>Valid</v>
      </c>
      <c r="AP14" s="4" t="str">
        <f t="shared" si="24"/>
        <v>Valid</v>
      </c>
      <c r="AQ14" s="4" t="str">
        <f t="shared" si="25"/>
        <v>Valid</v>
      </c>
      <c r="AR14" s="4" t="str">
        <f t="shared" si="26"/>
        <v>Valid</v>
      </c>
      <c r="AS14" s="4" t="str">
        <f t="shared" si="27"/>
        <v>Valid</v>
      </c>
      <c r="AT14" s="4" t="str">
        <f t="shared" si="28"/>
        <v>Valid</v>
      </c>
      <c r="AU14" s="4" t="str">
        <f t="shared" si="29"/>
        <v>Valid</v>
      </c>
      <c r="AV14" s="71"/>
    </row>
    <row r="15" spans="2:48" ht="39.9" customHeight="1" x14ac:dyDescent="0.25">
      <c r="B15" s="22">
        <v>5</v>
      </c>
      <c r="C15" s="28" t="s">
        <v>120</v>
      </c>
      <c r="D15" s="25" t="s">
        <v>115</v>
      </c>
      <c r="E15" s="23">
        <v>44668</v>
      </c>
      <c r="F15" s="23">
        <v>294733</v>
      </c>
      <c r="G15" s="23">
        <v>1</v>
      </c>
      <c r="H15" s="23">
        <v>1</v>
      </c>
      <c r="I15" s="24">
        <v>1</v>
      </c>
      <c r="J15" s="24"/>
      <c r="K15" s="24"/>
      <c r="L15" s="24"/>
      <c r="M15" s="24"/>
      <c r="N15" s="1"/>
      <c r="O15" s="44"/>
      <c r="P15" s="1"/>
      <c r="Q15" s="26" t="str">
        <f t="shared" si="11"/>
        <v/>
      </c>
      <c r="R15" s="2"/>
      <c r="S15" s="2"/>
      <c r="T15" s="2"/>
      <c r="U15" s="2"/>
      <c r="V15" s="2"/>
      <c r="W15" s="2"/>
      <c r="X15" s="2"/>
      <c r="Y15" s="43" t="str">
        <f t="shared" si="12"/>
        <v>-</v>
      </c>
      <c r="Z15" s="43" t="str">
        <f t="shared" si="13"/>
        <v>-</v>
      </c>
      <c r="AA15" s="43" t="str">
        <f t="shared" si="14"/>
        <v>-</v>
      </c>
      <c r="AB15" s="43" t="str">
        <f t="shared" si="15"/>
        <v>-</v>
      </c>
      <c r="AC15" s="43" t="str">
        <f t="shared" si="16"/>
        <v>-</v>
      </c>
      <c r="AD15" s="45"/>
      <c r="AE15" s="45"/>
      <c r="AF15" s="45"/>
      <c r="AG15" s="5" t="str">
        <f t="shared" si="4"/>
        <v>No quote</v>
      </c>
      <c r="AH15" s="3" t="str">
        <f t="shared" si="5"/>
        <v>Please fill all highlighted blue cells to complete your quote of this medicine.</v>
      </c>
      <c r="AI15" s="4" t="str">
        <f t="shared" si="17"/>
        <v>Invalid</v>
      </c>
      <c r="AJ15" s="4" t="str">
        <f t="shared" si="18"/>
        <v>Invalid</v>
      </c>
      <c r="AK15" s="4" t="str">
        <f t="shared" si="19"/>
        <v>Valid</v>
      </c>
      <c r="AL15" s="4" t="str">
        <f t="shared" si="20"/>
        <v>Invalid</v>
      </c>
      <c r="AM15" s="4" t="str">
        <f t="shared" si="21"/>
        <v>Invalid</v>
      </c>
      <c r="AN15" s="4" t="str">
        <f t="shared" si="22"/>
        <v>Invalid</v>
      </c>
      <c r="AO15" s="4" t="str">
        <f t="shared" si="23"/>
        <v>Valid</v>
      </c>
      <c r="AP15" s="4" t="str">
        <f t="shared" si="24"/>
        <v>Valid</v>
      </c>
      <c r="AQ15" s="4" t="str">
        <f t="shared" si="25"/>
        <v>Valid</v>
      </c>
      <c r="AR15" s="4" t="str">
        <f t="shared" si="26"/>
        <v>Valid</v>
      </c>
      <c r="AS15" s="4" t="str">
        <f t="shared" si="27"/>
        <v>Valid</v>
      </c>
      <c r="AT15" s="4" t="str">
        <f t="shared" si="28"/>
        <v>Valid</v>
      </c>
      <c r="AU15" s="4" t="str">
        <f t="shared" si="29"/>
        <v>Valid</v>
      </c>
      <c r="AV15" s="71"/>
    </row>
    <row r="16" spans="2:48" ht="39.9" customHeight="1" x14ac:dyDescent="0.25">
      <c r="B16" s="22">
        <v>6</v>
      </c>
      <c r="C16" s="28" t="s">
        <v>121</v>
      </c>
      <c r="D16" s="25" t="s">
        <v>122</v>
      </c>
      <c r="E16" s="23">
        <v>5370</v>
      </c>
      <c r="F16" s="23">
        <v>589466</v>
      </c>
      <c r="G16" s="23">
        <v>1</v>
      </c>
      <c r="H16" s="23">
        <v>3</v>
      </c>
      <c r="I16" s="24">
        <v>1</v>
      </c>
      <c r="J16" s="24">
        <v>0.7</v>
      </c>
      <c r="K16" s="24">
        <v>0.5</v>
      </c>
      <c r="L16" s="24">
        <v>0.3</v>
      </c>
      <c r="M16" s="24">
        <v>0.2</v>
      </c>
      <c r="N16" s="1"/>
      <c r="O16" s="44"/>
      <c r="P16" s="1"/>
      <c r="Q16" s="26" t="str">
        <f t="shared" si="11"/>
        <v/>
      </c>
      <c r="R16" s="2"/>
      <c r="S16" s="2"/>
      <c r="T16" s="2"/>
      <c r="U16" s="2"/>
      <c r="V16" s="2"/>
      <c r="W16" s="2"/>
      <c r="X16" s="2"/>
      <c r="Y16" s="43" t="str">
        <f t="shared" si="12"/>
        <v>-</v>
      </c>
      <c r="Z16" s="43" t="str">
        <f t="shared" si="13"/>
        <v>-</v>
      </c>
      <c r="AA16" s="43" t="str">
        <f t="shared" si="14"/>
        <v>-</v>
      </c>
      <c r="AB16" s="43" t="str">
        <f t="shared" si="15"/>
        <v>-</v>
      </c>
      <c r="AC16" s="43" t="str">
        <f t="shared" si="16"/>
        <v>-</v>
      </c>
      <c r="AD16" s="45"/>
      <c r="AE16" s="45"/>
      <c r="AF16" s="45"/>
      <c r="AG16" s="5" t="str">
        <f t="shared" si="4"/>
        <v>No quote</v>
      </c>
      <c r="AH16" s="3" t="str">
        <f t="shared" si="5"/>
        <v>Please fill all highlighted blue cells to complete your quote of this medicine.</v>
      </c>
      <c r="AI16" s="4" t="str">
        <f t="shared" si="17"/>
        <v>Invalid</v>
      </c>
      <c r="AJ16" s="4" t="str">
        <f t="shared" si="18"/>
        <v>Invalid</v>
      </c>
      <c r="AK16" s="4" t="str">
        <f t="shared" si="19"/>
        <v>Valid</v>
      </c>
      <c r="AL16" s="4" t="str">
        <f t="shared" si="20"/>
        <v>Invalid</v>
      </c>
      <c r="AM16" s="4" t="str">
        <f t="shared" si="21"/>
        <v>Invalid</v>
      </c>
      <c r="AN16" s="4" t="str">
        <f t="shared" si="22"/>
        <v>Invalid</v>
      </c>
      <c r="AO16" s="4" t="str">
        <f t="shared" si="23"/>
        <v>Valid</v>
      </c>
      <c r="AP16" s="4" t="str">
        <f t="shared" si="24"/>
        <v>Valid</v>
      </c>
      <c r="AQ16" s="4" t="str">
        <f t="shared" si="25"/>
        <v>Valid</v>
      </c>
      <c r="AR16" s="4" t="str">
        <f t="shared" si="26"/>
        <v>Valid</v>
      </c>
      <c r="AS16" s="4" t="str">
        <f t="shared" si="27"/>
        <v>Valid</v>
      </c>
      <c r="AT16" s="4" t="str">
        <f t="shared" si="28"/>
        <v>Valid</v>
      </c>
      <c r="AU16" s="4" t="str">
        <f t="shared" si="29"/>
        <v>Valid</v>
      </c>
      <c r="AV16" s="71"/>
    </row>
    <row r="17" spans="2:48" ht="39.9" customHeight="1" x14ac:dyDescent="0.25">
      <c r="B17" s="22">
        <v>7</v>
      </c>
      <c r="C17" s="28" t="s">
        <v>123</v>
      </c>
      <c r="D17" s="25" t="s">
        <v>122</v>
      </c>
      <c r="E17" s="23">
        <v>26280</v>
      </c>
      <c r="F17" s="23">
        <v>26280</v>
      </c>
      <c r="G17" s="23">
        <v>1</v>
      </c>
      <c r="H17" s="23">
        <v>3</v>
      </c>
      <c r="I17" s="24">
        <v>1</v>
      </c>
      <c r="J17" s="24">
        <v>0.7</v>
      </c>
      <c r="K17" s="24">
        <v>0.5</v>
      </c>
      <c r="L17" s="24">
        <v>0.3</v>
      </c>
      <c r="M17" s="24">
        <v>0.2</v>
      </c>
      <c r="N17" s="1"/>
      <c r="O17" s="44"/>
      <c r="P17" s="1"/>
      <c r="Q17" s="26" t="str">
        <f t="shared" si="11"/>
        <v/>
      </c>
      <c r="R17" s="2"/>
      <c r="S17" s="2"/>
      <c r="T17" s="2"/>
      <c r="U17" s="2"/>
      <c r="V17" s="2"/>
      <c r="W17" s="2"/>
      <c r="X17" s="2"/>
      <c r="Y17" s="43" t="str">
        <f t="shared" si="12"/>
        <v>-</v>
      </c>
      <c r="Z17" s="43" t="str">
        <f t="shared" si="13"/>
        <v>-</v>
      </c>
      <c r="AA17" s="43" t="str">
        <f t="shared" si="14"/>
        <v>-</v>
      </c>
      <c r="AB17" s="43" t="str">
        <f t="shared" si="15"/>
        <v>-</v>
      </c>
      <c r="AC17" s="43" t="str">
        <f t="shared" si="16"/>
        <v>-</v>
      </c>
      <c r="AD17" s="45"/>
      <c r="AE17" s="45"/>
      <c r="AF17" s="45"/>
      <c r="AG17" s="5" t="str">
        <f t="shared" si="4"/>
        <v>No quote</v>
      </c>
      <c r="AH17" s="3" t="str">
        <f t="shared" si="5"/>
        <v>Please fill all highlighted blue cells to complete your quote of this medicine.</v>
      </c>
      <c r="AI17" s="4" t="str">
        <f t="shared" si="17"/>
        <v>Invalid</v>
      </c>
      <c r="AJ17" s="4" t="str">
        <f t="shared" si="18"/>
        <v>Invalid</v>
      </c>
      <c r="AK17" s="4" t="str">
        <f t="shared" si="19"/>
        <v>Valid</v>
      </c>
      <c r="AL17" s="4" t="str">
        <f t="shared" si="20"/>
        <v>Invalid</v>
      </c>
      <c r="AM17" s="4" t="str">
        <f t="shared" si="21"/>
        <v>Invalid</v>
      </c>
      <c r="AN17" s="4" t="str">
        <f t="shared" si="22"/>
        <v>Invalid</v>
      </c>
      <c r="AO17" s="4" t="str">
        <f t="shared" si="23"/>
        <v>Valid</v>
      </c>
      <c r="AP17" s="4" t="str">
        <f t="shared" si="24"/>
        <v>Valid</v>
      </c>
      <c r="AQ17" s="4" t="str">
        <f t="shared" si="25"/>
        <v>Valid</v>
      </c>
      <c r="AR17" s="4" t="str">
        <f t="shared" si="26"/>
        <v>Valid</v>
      </c>
      <c r="AS17" s="4" t="str">
        <f t="shared" si="27"/>
        <v>Valid</v>
      </c>
      <c r="AT17" s="4" t="str">
        <f t="shared" si="28"/>
        <v>Valid</v>
      </c>
      <c r="AU17" s="4" t="str">
        <f t="shared" si="29"/>
        <v>Valid</v>
      </c>
      <c r="AV17" s="71"/>
    </row>
    <row r="18" spans="2:48" ht="39.9" customHeight="1" x14ac:dyDescent="0.25">
      <c r="B18" s="22">
        <v>8</v>
      </c>
      <c r="C18" s="28" t="s">
        <v>124</v>
      </c>
      <c r="D18" s="25" t="s">
        <v>122</v>
      </c>
      <c r="E18" s="23">
        <v>247380</v>
      </c>
      <c r="F18" s="23">
        <v>294733</v>
      </c>
      <c r="G18" s="23">
        <v>1</v>
      </c>
      <c r="H18" s="23">
        <v>3</v>
      </c>
      <c r="I18" s="24">
        <v>1</v>
      </c>
      <c r="J18" s="24">
        <v>0.7</v>
      </c>
      <c r="K18" s="24">
        <v>0.5</v>
      </c>
      <c r="L18" s="24">
        <v>0.3</v>
      </c>
      <c r="M18" s="24">
        <v>0.2</v>
      </c>
      <c r="N18" s="1"/>
      <c r="O18" s="44"/>
      <c r="P18" s="1"/>
      <c r="Q18" s="26" t="str">
        <f t="shared" si="11"/>
        <v/>
      </c>
      <c r="R18" s="2"/>
      <c r="S18" s="2"/>
      <c r="T18" s="2"/>
      <c r="U18" s="2"/>
      <c r="V18" s="2"/>
      <c r="W18" s="2"/>
      <c r="X18" s="2"/>
      <c r="Y18" s="43" t="str">
        <f t="shared" si="12"/>
        <v>-</v>
      </c>
      <c r="Z18" s="43" t="str">
        <f t="shared" si="13"/>
        <v>-</v>
      </c>
      <c r="AA18" s="43" t="str">
        <f t="shared" si="14"/>
        <v>-</v>
      </c>
      <c r="AB18" s="43" t="str">
        <f t="shared" si="15"/>
        <v>-</v>
      </c>
      <c r="AC18" s="43" t="str">
        <f t="shared" si="16"/>
        <v>-</v>
      </c>
      <c r="AD18" s="45"/>
      <c r="AE18" s="45"/>
      <c r="AF18" s="45"/>
      <c r="AG18" s="5" t="str">
        <f t="shared" si="4"/>
        <v>No quote</v>
      </c>
      <c r="AH18" s="3" t="str">
        <f t="shared" si="5"/>
        <v>Please fill all highlighted blue cells to complete your quote of this medicine.</v>
      </c>
      <c r="AI18" s="4" t="str">
        <f t="shared" si="17"/>
        <v>Invalid</v>
      </c>
      <c r="AJ18" s="4" t="str">
        <f t="shared" si="18"/>
        <v>Invalid</v>
      </c>
      <c r="AK18" s="4" t="str">
        <f t="shared" si="19"/>
        <v>Valid</v>
      </c>
      <c r="AL18" s="4" t="str">
        <f t="shared" si="20"/>
        <v>Invalid</v>
      </c>
      <c r="AM18" s="4" t="str">
        <f t="shared" si="21"/>
        <v>Invalid</v>
      </c>
      <c r="AN18" s="4" t="str">
        <f t="shared" si="22"/>
        <v>Invalid</v>
      </c>
      <c r="AO18" s="4" t="str">
        <f t="shared" si="23"/>
        <v>Valid</v>
      </c>
      <c r="AP18" s="4" t="str">
        <f t="shared" si="24"/>
        <v>Valid</v>
      </c>
      <c r="AQ18" s="4" t="str">
        <f t="shared" si="25"/>
        <v>Valid</v>
      </c>
      <c r="AR18" s="4" t="str">
        <f t="shared" si="26"/>
        <v>Valid</v>
      </c>
      <c r="AS18" s="4" t="str">
        <f t="shared" si="27"/>
        <v>Valid</v>
      </c>
      <c r="AT18" s="4" t="str">
        <f t="shared" si="28"/>
        <v>Valid</v>
      </c>
      <c r="AU18" s="4" t="str">
        <f t="shared" si="29"/>
        <v>Valid</v>
      </c>
      <c r="AV18" s="71"/>
    </row>
    <row r="19" spans="2:48" ht="39.9" customHeight="1" x14ac:dyDescent="0.25">
      <c r="B19" s="22">
        <v>9</v>
      </c>
      <c r="C19" s="28" t="s">
        <v>125</v>
      </c>
      <c r="D19" s="25" t="s">
        <v>115</v>
      </c>
      <c r="E19" s="23">
        <v>5754060</v>
      </c>
      <c r="F19" s="23">
        <v>5754060</v>
      </c>
      <c r="G19" s="23">
        <v>1</v>
      </c>
      <c r="H19" s="23">
        <v>1</v>
      </c>
      <c r="I19" s="24">
        <v>1</v>
      </c>
      <c r="J19" s="24"/>
      <c r="K19" s="24"/>
      <c r="L19" s="24"/>
      <c r="M19" s="24"/>
      <c r="N19" s="1"/>
      <c r="O19" s="44"/>
      <c r="P19" s="1"/>
      <c r="Q19" s="26" t="str">
        <f t="shared" si="11"/>
        <v/>
      </c>
      <c r="R19" s="2"/>
      <c r="S19" s="2"/>
      <c r="T19" s="2"/>
      <c r="U19" s="2"/>
      <c r="V19" s="2"/>
      <c r="W19" s="2"/>
      <c r="X19" s="2"/>
      <c r="Y19" s="43" t="str">
        <f t="shared" si="12"/>
        <v>-</v>
      </c>
      <c r="Z19" s="43" t="str">
        <f t="shared" si="13"/>
        <v>-</v>
      </c>
      <c r="AA19" s="43" t="str">
        <f t="shared" si="14"/>
        <v>-</v>
      </c>
      <c r="AB19" s="43" t="str">
        <f t="shared" si="15"/>
        <v>-</v>
      </c>
      <c r="AC19" s="43" t="str">
        <f t="shared" si="16"/>
        <v>-</v>
      </c>
      <c r="AD19" s="45"/>
      <c r="AE19" s="45"/>
      <c r="AF19" s="45"/>
      <c r="AG19" s="5" t="str">
        <f t="shared" si="4"/>
        <v>No quote</v>
      </c>
      <c r="AH19" s="3" t="str">
        <f t="shared" si="5"/>
        <v>Please fill all highlighted blue cells to complete your quote of this medicine.</v>
      </c>
      <c r="AI19" s="4" t="str">
        <f t="shared" si="17"/>
        <v>Invalid</v>
      </c>
      <c r="AJ19" s="4" t="str">
        <f t="shared" si="18"/>
        <v>Invalid</v>
      </c>
      <c r="AK19" s="4" t="str">
        <f t="shared" si="19"/>
        <v>Valid</v>
      </c>
      <c r="AL19" s="4" t="str">
        <f t="shared" si="20"/>
        <v>Invalid</v>
      </c>
      <c r="AM19" s="4" t="str">
        <f t="shared" si="21"/>
        <v>Invalid</v>
      </c>
      <c r="AN19" s="4" t="str">
        <f t="shared" si="22"/>
        <v>Invalid</v>
      </c>
      <c r="AO19" s="4" t="str">
        <f t="shared" si="23"/>
        <v>Valid</v>
      </c>
      <c r="AP19" s="4" t="str">
        <f t="shared" si="24"/>
        <v>Valid</v>
      </c>
      <c r="AQ19" s="4" t="str">
        <f t="shared" si="25"/>
        <v>Valid</v>
      </c>
      <c r="AR19" s="4" t="str">
        <f t="shared" si="26"/>
        <v>Valid</v>
      </c>
      <c r="AS19" s="4" t="str">
        <f t="shared" si="27"/>
        <v>Valid</v>
      </c>
      <c r="AT19" s="4" t="str">
        <f t="shared" si="28"/>
        <v>Valid</v>
      </c>
      <c r="AU19" s="4" t="str">
        <f t="shared" si="29"/>
        <v>Valid</v>
      </c>
      <c r="AV19" s="71"/>
    </row>
    <row r="20" spans="2:48" ht="39.9" customHeight="1" x14ac:dyDescent="0.25">
      <c r="B20" s="22">
        <v>10</v>
      </c>
      <c r="C20" s="28" t="s">
        <v>126</v>
      </c>
      <c r="D20" s="25" t="s">
        <v>115</v>
      </c>
      <c r="E20" s="23">
        <v>187500</v>
      </c>
      <c r="F20" s="23">
        <v>1538080</v>
      </c>
      <c r="G20" s="23">
        <v>1</v>
      </c>
      <c r="H20" s="23">
        <v>1</v>
      </c>
      <c r="I20" s="24">
        <v>1</v>
      </c>
      <c r="J20" s="24"/>
      <c r="K20" s="24"/>
      <c r="L20" s="24"/>
      <c r="M20" s="24"/>
      <c r="N20" s="1"/>
      <c r="O20" s="44"/>
      <c r="P20" s="1"/>
      <c r="Q20" s="26" t="str">
        <f t="shared" si="11"/>
        <v/>
      </c>
      <c r="R20" s="2"/>
      <c r="S20" s="2"/>
      <c r="T20" s="2"/>
      <c r="U20" s="2"/>
      <c r="V20" s="2"/>
      <c r="W20" s="2"/>
      <c r="X20" s="2"/>
      <c r="Y20" s="43" t="str">
        <f t="shared" si="12"/>
        <v>-</v>
      </c>
      <c r="Z20" s="43" t="str">
        <f t="shared" si="13"/>
        <v>-</v>
      </c>
      <c r="AA20" s="43" t="str">
        <f t="shared" si="14"/>
        <v>-</v>
      </c>
      <c r="AB20" s="43" t="str">
        <f t="shared" si="15"/>
        <v>-</v>
      </c>
      <c r="AC20" s="43" t="str">
        <f t="shared" si="16"/>
        <v>-</v>
      </c>
      <c r="AD20" s="45"/>
      <c r="AE20" s="45"/>
      <c r="AF20" s="45"/>
      <c r="AG20" s="5" t="str">
        <f t="shared" si="4"/>
        <v>No quote</v>
      </c>
      <c r="AH20" s="3" t="str">
        <f t="shared" si="5"/>
        <v>Please fill all highlighted blue cells to complete your quote of this medicine.</v>
      </c>
      <c r="AI20" s="4" t="str">
        <f t="shared" si="17"/>
        <v>Invalid</v>
      </c>
      <c r="AJ20" s="4" t="str">
        <f t="shared" si="18"/>
        <v>Invalid</v>
      </c>
      <c r="AK20" s="4" t="str">
        <f t="shared" si="19"/>
        <v>Valid</v>
      </c>
      <c r="AL20" s="4" t="str">
        <f t="shared" si="20"/>
        <v>Invalid</v>
      </c>
      <c r="AM20" s="4" t="str">
        <f t="shared" si="21"/>
        <v>Invalid</v>
      </c>
      <c r="AN20" s="4" t="str">
        <f t="shared" si="22"/>
        <v>Invalid</v>
      </c>
      <c r="AO20" s="4" t="str">
        <f t="shared" si="23"/>
        <v>Valid</v>
      </c>
      <c r="AP20" s="4" t="str">
        <f t="shared" si="24"/>
        <v>Valid</v>
      </c>
      <c r="AQ20" s="4" t="str">
        <f t="shared" si="25"/>
        <v>Valid</v>
      </c>
      <c r="AR20" s="4" t="str">
        <f t="shared" si="26"/>
        <v>Valid</v>
      </c>
      <c r="AS20" s="4" t="str">
        <f t="shared" si="27"/>
        <v>Valid</v>
      </c>
      <c r="AT20" s="4" t="str">
        <f t="shared" si="28"/>
        <v>Valid</v>
      </c>
      <c r="AU20" s="4" t="str">
        <f t="shared" si="29"/>
        <v>Valid</v>
      </c>
      <c r="AV20" s="71"/>
    </row>
    <row r="21" spans="2:48" ht="39.9" customHeight="1" x14ac:dyDescent="0.25">
      <c r="B21" s="22">
        <v>11</v>
      </c>
      <c r="C21" s="28" t="s">
        <v>127</v>
      </c>
      <c r="D21" s="25" t="s">
        <v>115</v>
      </c>
      <c r="E21" s="23">
        <v>904472</v>
      </c>
      <c r="F21" s="23">
        <v>1538080</v>
      </c>
      <c r="G21" s="23">
        <v>1</v>
      </c>
      <c r="H21" s="23">
        <v>1</v>
      </c>
      <c r="I21" s="24">
        <v>1</v>
      </c>
      <c r="J21" s="24"/>
      <c r="K21" s="24"/>
      <c r="L21" s="24"/>
      <c r="M21" s="24"/>
      <c r="N21" s="1"/>
      <c r="O21" s="44"/>
      <c r="P21" s="1"/>
      <c r="Q21" s="26" t="str">
        <f t="shared" si="11"/>
        <v/>
      </c>
      <c r="R21" s="2"/>
      <c r="S21" s="2"/>
      <c r="T21" s="2"/>
      <c r="U21" s="2"/>
      <c r="V21" s="2"/>
      <c r="W21" s="2"/>
      <c r="X21" s="2"/>
      <c r="Y21" s="43" t="str">
        <f t="shared" si="12"/>
        <v>-</v>
      </c>
      <c r="Z21" s="43" t="str">
        <f t="shared" si="13"/>
        <v>-</v>
      </c>
      <c r="AA21" s="43" t="str">
        <f t="shared" si="14"/>
        <v>-</v>
      </c>
      <c r="AB21" s="43" t="str">
        <f t="shared" si="15"/>
        <v>-</v>
      </c>
      <c r="AC21" s="43" t="str">
        <f t="shared" si="16"/>
        <v>-</v>
      </c>
      <c r="AD21" s="45"/>
      <c r="AE21" s="45"/>
      <c r="AF21" s="45"/>
      <c r="AG21" s="5" t="str">
        <f t="shared" si="4"/>
        <v>No quote</v>
      </c>
      <c r="AH21" s="3" t="str">
        <f t="shared" si="5"/>
        <v>Please fill all highlighted blue cells to complete your quote of this medicine.</v>
      </c>
      <c r="AI21" s="4" t="str">
        <f t="shared" si="17"/>
        <v>Invalid</v>
      </c>
      <c r="AJ21" s="4" t="str">
        <f t="shared" si="18"/>
        <v>Invalid</v>
      </c>
      <c r="AK21" s="4" t="str">
        <f t="shared" si="19"/>
        <v>Valid</v>
      </c>
      <c r="AL21" s="4" t="str">
        <f t="shared" si="20"/>
        <v>Invalid</v>
      </c>
      <c r="AM21" s="4" t="str">
        <f t="shared" si="21"/>
        <v>Invalid</v>
      </c>
      <c r="AN21" s="4" t="str">
        <f t="shared" si="22"/>
        <v>Invalid</v>
      </c>
      <c r="AO21" s="4" t="str">
        <f t="shared" si="23"/>
        <v>Valid</v>
      </c>
      <c r="AP21" s="4" t="str">
        <f t="shared" si="24"/>
        <v>Valid</v>
      </c>
      <c r="AQ21" s="4" t="str">
        <f t="shared" si="25"/>
        <v>Valid</v>
      </c>
      <c r="AR21" s="4" t="str">
        <f t="shared" si="26"/>
        <v>Valid</v>
      </c>
      <c r="AS21" s="4" t="str">
        <f t="shared" si="27"/>
        <v>Valid</v>
      </c>
      <c r="AT21" s="4" t="str">
        <f t="shared" si="28"/>
        <v>Valid</v>
      </c>
      <c r="AU21" s="4" t="str">
        <f t="shared" si="29"/>
        <v>Valid</v>
      </c>
      <c r="AV21" s="71"/>
    </row>
    <row r="22" spans="2:48" ht="39.9" customHeight="1" x14ac:dyDescent="0.25">
      <c r="B22" s="22">
        <v>12</v>
      </c>
      <c r="C22" s="28" t="s">
        <v>128</v>
      </c>
      <c r="D22" s="25" t="s">
        <v>115</v>
      </c>
      <c r="E22" s="23">
        <v>401440</v>
      </c>
      <c r="F22" s="23">
        <v>1538080</v>
      </c>
      <c r="G22" s="23">
        <v>1</v>
      </c>
      <c r="H22" s="23">
        <v>1</v>
      </c>
      <c r="I22" s="24">
        <v>1</v>
      </c>
      <c r="J22" s="24"/>
      <c r="K22" s="24"/>
      <c r="L22" s="24"/>
      <c r="M22" s="24"/>
      <c r="N22" s="1"/>
      <c r="O22" s="44"/>
      <c r="P22" s="1"/>
      <c r="Q22" s="26" t="str">
        <f t="shared" si="11"/>
        <v/>
      </c>
      <c r="R22" s="2"/>
      <c r="S22" s="2"/>
      <c r="T22" s="2"/>
      <c r="U22" s="2"/>
      <c r="V22" s="2"/>
      <c r="W22" s="2"/>
      <c r="X22" s="2"/>
      <c r="Y22" s="43" t="str">
        <f t="shared" si="12"/>
        <v>-</v>
      </c>
      <c r="Z22" s="43" t="str">
        <f t="shared" si="13"/>
        <v>-</v>
      </c>
      <c r="AA22" s="43" t="str">
        <f t="shared" si="14"/>
        <v>-</v>
      </c>
      <c r="AB22" s="43" t="str">
        <f t="shared" si="15"/>
        <v>-</v>
      </c>
      <c r="AC22" s="43" t="str">
        <f t="shared" si="16"/>
        <v>-</v>
      </c>
      <c r="AD22" s="45"/>
      <c r="AE22" s="45"/>
      <c r="AF22" s="45"/>
      <c r="AG22" s="5" t="str">
        <f t="shared" si="4"/>
        <v>No quote</v>
      </c>
      <c r="AH22" s="3" t="str">
        <f t="shared" si="5"/>
        <v>Please fill all highlighted blue cells to complete your quote of this medicine.</v>
      </c>
      <c r="AI22" s="4" t="str">
        <f t="shared" si="17"/>
        <v>Invalid</v>
      </c>
      <c r="AJ22" s="4" t="str">
        <f t="shared" si="18"/>
        <v>Invalid</v>
      </c>
      <c r="AK22" s="4" t="str">
        <f t="shared" si="19"/>
        <v>Valid</v>
      </c>
      <c r="AL22" s="4" t="str">
        <f t="shared" si="20"/>
        <v>Invalid</v>
      </c>
      <c r="AM22" s="4" t="str">
        <f t="shared" si="21"/>
        <v>Invalid</v>
      </c>
      <c r="AN22" s="4" t="str">
        <f t="shared" si="22"/>
        <v>Invalid</v>
      </c>
      <c r="AO22" s="4" t="str">
        <f t="shared" si="23"/>
        <v>Valid</v>
      </c>
      <c r="AP22" s="4" t="str">
        <f t="shared" si="24"/>
        <v>Valid</v>
      </c>
      <c r="AQ22" s="4" t="str">
        <f t="shared" si="25"/>
        <v>Valid</v>
      </c>
      <c r="AR22" s="4" t="str">
        <f t="shared" si="26"/>
        <v>Valid</v>
      </c>
      <c r="AS22" s="4" t="str">
        <f t="shared" si="27"/>
        <v>Valid</v>
      </c>
      <c r="AT22" s="4" t="str">
        <f t="shared" si="28"/>
        <v>Valid</v>
      </c>
      <c r="AU22" s="4" t="str">
        <f t="shared" si="29"/>
        <v>Valid</v>
      </c>
      <c r="AV22" s="71"/>
    </row>
    <row r="23" spans="2:48" ht="39.9" customHeight="1" x14ac:dyDescent="0.25">
      <c r="B23" s="22">
        <v>13</v>
      </c>
      <c r="C23" s="28" t="s">
        <v>129</v>
      </c>
      <c r="D23" s="25" t="s">
        <v>115</v>
      </c>
      <c r="E23" s="23">
        <v>396660</v>
      </c>
      <c r="F23" s="23">
        <v>396660</v>
      </c>
      <c r="G23" s="23">
        <v>1</v>
      </c>
      <c r="H23" s="23">
        <v>1</v>
      </c>
      <c r="I23" s="24">
        <v>1</v>
      </c>
      <c r="J23" s="24"/>
      <c r="K23" s="24"/>
      <c r="L23" s="24"/>
      <c r="M23" s="24"/>
      <c r="N23" s="1"/>
      <c r="O23" s="44"/>
      <c r="P23" s="1"/>
      <c r="Q23" s="26" t="str">
        <f t="shared" si="11"/>
        <v/>
      </c>
      <c r="R23" s="2"/>
      <c r="S23" s="2"/>
      <c r="T23" s="2"/>
      <c r="U23" s="2"/>
      <c r="V23" s="2"/>
      <c r="W23" s="2"/>
      <c r="X23" s="2"/>
      <c r="Y23" s="43" t="str">
        <f t="shared" si="12"/>
        <v>-</v>
      </c>
      <c r="Z23" s="43" t="str">
        <f t="shared" si="13"/>
        <v>-</v>
      </c>
      <c r="AA23" s="43" t="str">
        <f t="shared" si="14"/>
        <v>-</v>
      </c>
      <c r="AB23" s="43" t="str">
        <f t="shared" si="15"/>
        <v>-</v>
      </c>
      <c r="AC23" s="43" t="str">
        <f t="shared" si="16"/>
        <v>-</v>
      </c>
      <c r="AD23" s="45"/>
      <c r="AE23" s="45"/>
      <c r="AF23" s="45"/>
      <c r="AG23" s="5" t="str">
        <f t="shared" si="4"/>
        <v>No quote</v>
      </c>
      <c r="AH23" s="3" t="str">
        <f t="shared" si="5"/>
        <v>Please fill all highlighted blue cells to complete your quote of this medicine.</v>
      </c>
      <c r="AI23" s="4" t="str">
        <f t="shared" si="17"/>
        <v>Invalid</v>
      </c>
      <c r="AJ23" s="4" t="str">
        <f t="shared" si="18"/>
        <v>Invalid</v>
      </c>
      <c r="AK23" s="4" t="str">
        <f t="shared" si="19"/>
        <v>Valid</v>
      </c>
      <c r="AL23" s="4" t="str">
        <f t="shared" si="20"/>
        <v>Invalid</v>
      </c>
      <c r="AM23" s="4" t="str">
        <f t="shared" si="21"/>
        <v>Invalid</v>
      </c>
      <c r="AN23" s="4" t="str">
        <f t="shared" si="22"/>
        <v>Invalid</v>
      </c>
      <c r="AO23" s="4" t="str">
        <f t="shared" si="23"/>
        <v>Valid</v>
      </c>
      <c r="AP23" s="4" t="str">
        <f t="shared" si="24"/>
        <v>Valid</v>
      </c>
      <c r="AQ23" s="4" t="str">
        <f t="shared" si="25"/>
        <v>Valid</v>
      </c>
      <c r="AR23" s="4" t="str">
        <f t="shared" si="26"/>
        <v>Valid</v>
      </c>
      <c r="AS23" s="4" t="str">
        <f t="shared" si="27"/>
        <v>Valid</v>
      </c>
      <c r="AT23" s="4" t="str">
        <f t="shared" si="28"/>
        <v>Valid</v>
      </c>
      <c r="AU23" s="4" t="str">
        <f t="shared" si="29"/>
        <v>Valid</v>
      </c>
      <c r="AV23" s="71"/>
    </row>
    <row r="24" spans="2:48" ht="39.9" customHeight="1" x14ac:dyDescent="0.25">
      <c r="B24" s="22">
        <v>14</v>
      </c>
      <c r="C24" s="28" t="s">
        <v>130</v>
      </c>
      <c r="D24" s="25" t="s">
        <v>115</v>
      </c>
      <c r="E24" s="23">
        <v>246660</v>
      </c>
      <c r="F24" s="23">
        <v>246660</v>
      </c>
      <c r="G24" s="23">
        <v>1</v>
      </c>
      <c r="H24" s="23">
        <v>1</v>
      </c>
      <c r="I24" s="24">
        <v>1</v>
      </c>
      <c r="J24" s="24"/>
      <c r="K24" s="24"/>
      <c r="L24" s="24"/>
      <c r="M24" s="24"/>
      <c r="N24" s="1"/>
      <c r="O24" s="44"/>
      <c r="P24" s="1"/>
      <c r="Q24" s="26" t="str">
        <f t="shared" si="11"/>
        <v/>
      </c>
      <c r="R24" s="2"/>
      <c r="S24" s="2"/>
      <c r="T24" s="2"/>
      <c r="U24" s="2"/>
      <c r="V24" s="2"/>
      <c r="W24" s="2"/>
      <c r="X24" s="2"/>
      <c r="Y24" s="43" t="str">
        <f t="shared" si="12"/>
        <v>-</v>
      </c>
      <c r="Z24" s="43" t="str">
        <f t="shared" si="13"/>
        <v>-</v>
      </c>
      <c r="AA24" s="43" t="str">
        <f t="shared" si="14"/>
        <v>-</v>
      </c>
      <c r="AB24" s="43" t="str">
        <f t="shared" si="15"/>
        <v>-</v>
      </c>
      <c r="AC24" s="43" t="str">
        <f t="shared" si="16"/>
        <v>-</v>
      </c>
      <c r="AD24" s="45"/>
      <c r="AE24" s="45"/>
      <c r="AF24" s="45"/>
      <c r="AG24" s="5" t="str">
        <f t="shared" si="4"/>
        <v>No quote</v>
      </c>
      <c r="AH24" s="3" t="str">
        <f t="shared" si="5"/>
        <v>Please fill all highlighted blue cells to complete your quote of this medicine.</v>
      </c>
      <c r="AI24" s="4" t="str">
        <f t="shared" si="17"/>
        <v>Invalid</v>
      </c>
      <c r="AJ24" s="4" t="str">
        <f t="shared" si="18"/>
        <v>Invalid</v>
      </c>
      <c r="AK24" s="4" t="str">
        <f t="shared" si="19"/>
        <v>Valid</v>
      </c>
      <c r="AL24" s="4" t="str">
        <f t="shared" si="20"/>
        <v>Invalid</v>
      </c>
      <c r="AM24" s="4" t="str">
        <f t="shared" si="21"/>
        <v>Invalid</v>
      </c>
      <c r="AN24" s="4" t="str">
        <f t="shared" si="22"/>
        <v>Invalid</v>
      </c>
      <c r="AO24" s="4" t="str">
        <f t="shared" si="23"/>
        <v>Valid</v>
      </c>
      <c r="AP24" s="4" t="str">
        <f t="shared" si="24"/>
        <v>Valid</v>
      </c>
      <c r="AQ24" s="4" t="str">
        <f t="shared" si="25"/>
        <v>Valid</v>
      </c>
      <c r="AR24" s="4" t="str">
        <f t="shared" si="26"/>
        <v>Valid</v>
      </c>
      <c r="AS24" s="4" t="str">
        <f t="shared" si="27"/>
        <v>Valid</v>
      </c>
      <c r="AT24" s="4" t="str">
        <f t="shared" si="28"/>
        <v>Valid</v>
      </c>
      <c r="AU24" s="4" t="str">
        <f t="shared" si="29"/>
        <v>Valid</v>
      </c>
      <c r="AV24" s="71"/>
    </row>
    <row r="25" spans="2:48" ht="39.9" customHeight="1" x14ac:dyDescent="0.25">
      <c r="B25" s="22">
        <v>15</v>
      </c>
      <c r="C25" s="28" t="s">
        <v>131</v>
      </c>
      <c r="D25" s="25" t="s">
        <v>115</v>
      </c>
      <c r="E25" s="23">
        <v>8338</v>
      </c>
      <c r="F25" s="23">
        <v>8338</v>
      </c>
      <c r="G25" s="23">
        <v>1</v>
      </c>
      <c r="H25" s="23">
        <v>1</v>
      </c>
      <c r="I25" s="24">
        <v>1</v>
      </c>
      <c r="J25" s="24"/>
      <c r="K25" s="24"/>
      <c r="L25" s="24"/>
      <c r="M25" s="24"/>
      <c r="N25" s="1"/>
      <c r="O25" s="44"/>
      <c r="P25" s="1"/>
      <c r="Q25" s="26" t="str">
        <f t="shared" si="11"/>
        <v/>
      </c>
      <c r="R25" s="2"/>
      <c r="S25" s="2"/>
      <c r="T25" s="2"/>
      <c r="U25" s="2"/>
      <c r="V25" s="2"/>
      <c r="W25" s="2"/>
      <c r="X25" s="2"/>
      <c r="Y25" s="43" t="str">
        <f t="shared" si="12"/>
        <v>-</v>
      </c>
      <c r="Z25" s="43" t="str">
        <f t="shared" si="13"/>
        <v>-</v>
      </c>
      <c r="AA25" s="43" t="str">
        <f t="shared" si="14"/>
        <v>-</v>
      </c>
      <c r="AB25" s="43" t="str">
        <f t="shared" si="15"/>
        <v>-</v>
      </c>
      <c r="AC25" s="43" t="str">
        <f t="shared" si="16"/>
        <v>-</v>
      </c>
      <c r="AD25" s="45"/>
      <c r="AE25" s="45"/>
      <c r="AF25" s="45"/>
      <c r="AG25" s="5" t="str">
        <f t="shared" si="4"/>
        <v>No quote</v>
      </c>
      <c r="AH25" s="3" t="str">
        <f t="shared" si="5"/>
        <v>Please fill all highlighted blue cells to complete your quote of this medicine.</v>
      </c>
      <c r="AI25" s="4" t="str">
        <f t="shared" si="17"/>
        <v>Invalid</v>
      </c>
      <c r="AJ25" s="4" t="str">
        <f t="shared" si="18"/>
        <v>Invalid</v>
      </c>
      <c r="AK25" s="4" t="str">
        <f t="shared" si="19"/>
        <v>Valid</v>
      </c>
      <c r="AL25" s="4" t="str">
        <f t="shared" si="20"/>
        <v>Invalid</v>
      </c>
      <c r="AM25" s="4" t="str">
        <f t="shared" si="21"/>
        <v>Invalid</v>
      </c>
      <c r="AN25" s="4" t="str">
        <f t="shared" si="22"/>
        <v>Invalid</v>
      </c>
      <c r="AO25" s="4" t="str">
        <f t="shared" si="23"/>
        <v>Valid</v>
      </c>
      <c r="AP25" s="4" t="str">
        <f t="shared" si="24"/>
        <v>Valid</v>
      </c>
      <c r="AQ25" s="4" t="str">
        <f t="shared" si="25"/>
        <v>Valid</v>
      </c>
      <c r="AR25" s="4" t="str">
        <f t="shared" si="26"/>
        <v>Valid</v>
      </c>
      <c r="AS25" s="4" t="str">
        <f t="shared" si="27"/>
        <v>Valid</v>
      </c>
      <c r="AT25" s="4" t="str">
        <f t="shared" si="28"/>
        <v>Valid</v>
      </c>
      <c r="AU25" s="4" t="str">
        <f t="shared" si="29"/>
        <v>Valid</v>
      </c>
      <c r="AV25" s="71"/>
    </row>
    <row r="26" spans="2:48" ht="39.9" customHeight="1" x14ac:dyDescent="0.25">
      <c r="B26" s="22">
        <v>16</v>
      </c>
      <c r="C26" s="28" t="s">
        <v>132</v>
      </c>
      <c r="D26" s="25" t="s">
        <v>115</v>
      </c>
      <c r="E26" s="23">
        <v>1920</v>
      </c>
      <c r="F26" s="23">
        <v>1920</v>
      </c>
      <c r="G26" s="23">
        <v>1</v>
      </c>
      <c r="H26" s="23">
        <v>1</v>
      </c>
      <c r="I26" s="24">
        <v>1</v>
      </c>
      <c r="J26" s="24"/>
      <c r="K26" s="24"/>
      <c r="L26" s="24"/>
      <c r="M26" s="24"/>
      <c r="N26" s="1"/>
      <c r="O26" s="44"/>
      <c r="P26" s="1"/>
      <c r="Q26" s="26" t="str">
        <f t="shared" si="11"/>
        <v/>
      </c>
      <c r="R26" s="2"/>
      <c r="S26" s="2"/>
      <c r="T26" s="2"/>
      <c r="U26" s="2"/>
      <c r="V26" s="2"/>
      <c r="W26" s="2"/>
      <c r="X26" s="2"/>
      <c r="Y26" s="43" t="str">
        <f t="shared" si="12"/>
        <v>-</v>
      </c>
      <c r="Z26" s="43" t="str">
        <f t="shared" si="13"/>
        <v>-</v>
      </c>
      <c r="AA26" s="43" t="str">
        <f t="shared" si="14"/>
        <v>-</v>
      </c>
      <c r="AB26" s="43" t="str">
        <f t="shared" si="15"/>
        <v>-</v>
      </c>
      <c r="AC26" s="43" t="str">
        <f t="shared" si="16"/>
        <v>-</v>
      </c>
      <c r="AD26" s="45"/>
      <c r="AE26" s="45"/>
      <c r="AF26" s="45"/>
      <c r="AG26" s="5" t="str">
        <f t="shared" si="4"/>
        <v>No quote</v>
      </c>
      <c r="AH26" s="3" t="str">
        <f t="shared" si="5"/>
        <v>Please fill all highlighted blue cells to complete your quote of this medicine.</v>
      </c>
      <c r="AI26" s="4" t="str">
        <f t="shared" si="17"/>
        <v>Invalid</v>
      </c>
      <c r="AJ26" s="4" t="str">
        <f t="shared" si="18"/>
        <v>Invalid</v>
      </c>
      <c r="AK26" s="4" t="str">
        <f t="shared" si="19"/>
        <v>Valid</v>
      </c>
      <c r="AL26" s="4" t="str">
        <f t="shared" si="20"/>
        <v>Invalid</v>
      </c>
      <c r="AM26" s="4" t="str">
        <f t="shared" si="21"/>
        <v>Invalid</v>
      </c>
      <c r="AN26" s="4" t="str">
        <f t="shared" si="22"/>
        <v>Invalid</v>
      </c>
      <c r="AO26" s="4" t="str">
        <f t="shared" si="23"/>
        <v>Valid</v>
      </c>
      <c r="AP26" s="4" t="str">
        <f t="shared" si="24"/>
        <v>Valid</v>
      </c>
      <c r="AQ26" s="4" t="str">
        <f t="shared" si="25"/>
        <v>Valid</v>
      </c>
      <c r="AR26" s="4" t="str">
        <f t="shared" si="26"/>
        <v>Valid</v>
      </c>
      <c r="AS26" s="4" t="str">
        <f t="shared" si="27"/>
        <v>Valid</v>
      </c>
      <c r="AT26" s="4" t="str">
        <f t="shared" si="28"/>
        <v>Valid</v>
      </c>
      <c r="AU26" s="4" t="str">
        <f t="shared" si="29"/>
        <v>Valid</v>
      </c>
      <c r="AV26" s="71"/>
    </row>
    <row r="27" spans="2:48" ht="39.9" customHeight="1" x14ac:dyDescent="0.25">
      <c r="B27" s="22">
        <v>17</v>
      </c>
      <c r="C27" s="28" t="s">
        <v>133</v>
      </c>
      <c r="D27" s="25" t="s">
        <v>115</v>
      </c>
      <c r="E27" s="23">
        <v>9720</v>
      </c>
      <c r="F27" s="23">
        <v>6780744</v>
      </c>
      <c r="G27" s="23">
        <v>1</v>
      </c>
      <c r="H27" s="23">
        <v>3</v>
      </c>
      <c r="I27" s="24">
        <v>1</v>
      </c>
      <c r="J27" s="24">
        <v>0.7</v>
      </c>
      <c r="K27" s="24">
        <v>0.5</v>
      </c>
      <c r="L27" s="24">
        <v>0.3</v>
      </c>
      <c r="M27" s="24">
        <v>0.2</v>
      </c>
      <c r="N27" s="1"/>
      <c r="O27" s="44"/>
      <c r="P27" s="1"/>
      <c r="Q27" s="26" t="str">
        <f t="shared" si="11"/>
        <v/>
      </c>
      <c r="R27" s="2"/>
      <c r="S27" s="2"/>
      <c r="T27" s="2"/>
      <c r="U27" s="2"/>
      <c r="V27" s="2"/>
      <c r="W27" s="2"/>
      <c r="X27" s="2"/>
      <c r="Y27" s="43" t="str">
        <f t="shared" si="12"/>
        <v>-</v>
      </c>
      <c r="Z27" s="43" t="str">
        <f t="shared" si="13"/>
        <v>-</v>
      </c>
      <c r="AA27" s="43" t="str">
        <f t="shared" si="14"/>
        <v>-</v>
      </c>
      <c r="AB27" s="43" t="str">
        <f t="shared" si="15"/>
        <v>-</v>
      </c>
      <c r="AC27" s="43" t="str">
        <f t="shared" si="16"/>
        <v>-</v>
      </c>
      <c r="AD27" s="45"/>
      <c r="AE27" s="45"/>
      <c r="AF27" s="45"/>
      <c r="AG27" s="5" t="str">
        <f t="shared" si="4"/>
        <v>No quote</v>
      </c>
      <c r="AH27" s="3" t="str">
        <f t="shared" si="5"/>
        <v>Please fill all highlighted blue cells to complete your quote of this medicine.</v>
      </c>
      <c r="AI27" s="4" t="str">
        <f t="shared" si="17"/>
        <v>Invalid</v>
      </c>
      <c r="AJ27" s="4" t="str">
        <f t="shared" si="18"/>
        <v>Invalid</v>
      </c>
      <c r="AK27" s="4" t="str">
        <f t="shared" si="19"/>
        <v>Valid</v>
      </c>
      <c r="AL27" s="4" t="str">
        <f t="shared" si="20"/>
        <v>Invalid</v>
      </c>
      <c r="AM27" s="4" t="str">
        <f t="shared" si="21"/>
        <v>Invalid</v>
      </c>
      <c r="AN27" s="4" t="str">
        <f t="shared" si="22"/>
        <v>Invalid</v>
      </c>
      <c r="AO27" s="4" t="str">
        <f t="shared" si="23"/>
        <v>Valid</v>
      </c>
      <c r="AP27" s="4" t="str">
        <f t="shared" si="24"/>
        <v>Valid</v>
      </c>
      <c r="AQ27" s="4" t="str">
        <f t="shared" si="25"/>
        <v>Valid</v>
      </c>
      <c r="AR27" s="4" t="str">
        <f t="shared" si="26"/>
        <v>Valid</v>
      </c>
      <c r="AS27" s="4" t="str">
        <f t="shared" si="27"/>
        <v>Valid</v>
      </c>
      <c r="AT27" s="4" t="str">
        <f t="shared" si="28"/>
        <v>Valid</v>
      </c>
      <c r="AU27" s="4" t="str">
        <f t="shared" si="29"/>
        <v>Valid</v>
      </c>
      <c r="AV27" s="71"/>
    </row>
    <row r="28" spans="2:48" ht="39.9" customHeight="1" x14ac:dyDescent="0.25">
      <c r="B28" s="22">
        <v>18</v>
      </c>
      <c r="C28" s="28" t="s">
        <v>134</v>
      </c>
      <c r="D28" s="25" t="s">
        <v>115</v>
      </c>
      <c r="E28" s="23">
        <v>263280</v>
      </c>
      <c r="F28" s="23">
        <v>263280</v>
      </c>
      <c r="G28" s="23">
        <v>1</v>
      </c>
      <c r="H28" s="23">
        <v>3</v>
      </c>
      <c r="I28" s="24">
        <v>1</v>
      </c>
      <c r="J28" s="24">
        <v>0.7</v>
      </c>
      <c r="K28" s="24">
        <v>0.5</v>
      </c>
      <c r="L28" s="24">
        <v>0.3</v>
      </c>
      <c r="M28" s="24">
        <v>0.2</v>
      </c>
      <c r="N28" s="1"/>
      <c r="O28" s="44"/>
      <c r="P28" s="1"/>
      <c r="Q28" s="26" t="str">
        <f t="shared" si="11"/>
        <v/>
      </c>
      <c r="R28" s="2"/>
      <c r="S28" s="2"/>
      <c r="T28" s="2"/>
      <c r="U28" s="2"/>
      <c r="V28" s="2"/>
      <c r="W28" s="2"/>
      <c r="X28" s="2"/>
      <c r="Y28" s="43" t="str">
        <f t="shared" si="12"/>
        <v>-</v>
      </c>
      <c r="Z28" s="43" t="str">
        <f t="shared" si="13"/>
        <v>-</v>
      </c>
      <c r="AA28" s="43" t="str">
        <f t="shared" si="14"/>
        <v>-</v>
      </c>
      <c r="AB28" s="43" t="str">
        <f t="shared" si="15"/>
        <v>-</v>
      </c>
      <c r="AC28" s="43" t="str">
        <f t="shared" si="16"/>
        <v>-</v>
      </c>
      <c r="AD28" s="45"/>
      <c r="AE28" s="45"/>
      <c r="AF28" s="45"/>
      <c r="AG28" s="5" t="str">
        <f t="shared" si="4"/>
        <v>No quote</v>
      </c>
      <c r="AH28" s="3" t="str">
        <f t="shared" si="5"/>
        <v>Please fill all highlighted blue cells to complete your quote of this medicine.</v>
      </c>
      <c r="AI28" s="4" t="str">
        <f t="shared" si="17"/>
        <v>Invalid</v>
      </c>
      <c r="AJ28" s="4" t="str">
        <f t="shared" si="18"/>
        <v>Invalid</v>
      </c>
      <c r="AK28" s="4" t="str">
        <f t="shared" si="19"/>
        <v>Valid</v>
      </c>
      <c r="AL28" s="4" t="str">
        <f t="shared" si="20"/>
        <v>Invalid</v>
      </c>
      <c r="AM28" s="4" t="str">
        <f t="shared" si="21"/>
        <v>Invalid</v>
      </c>
      <c r="AN28" s="4" t="str">
        <f t="shared" si="22"/>
        <v>Invalid</v>
      </c>
      <c r="AO28" s="4" t="str">
        <f t="shared" si="23"/>
        <v>Valid</v>
      </c>
      <c r="AP28" s="4" t="str">
        <f t="shared" si="24"/>
        <v>Valid</v>
      </c>
      <c r="AQ28" s="4" t="str">
        <f t="shared" si="25"/>
        <v>Valid</v>
      </c>
      <c r="AR28" s="4" t="str">
        <f t="shared" si="26"/>
        <v>Valid</v>
      </c>
      <c r="AS28" s="4" t="str">
        <f t="shared" si="27"/>
        <v>Valid</v>
      </c>
      <c r="AT28" s="4" t="str">
        <f t="shared" si="28"/>
        <v>Valid</v>
      </c>
      <c r="AU28" s="4" t="str">
        <f t="shared" si="29"/>
        <v>Valid</v>
      </c>
      <c r="AV28" s="71"/>
    </row>
    <row r="29" spans="2:48" ht="39.9" customHeight="1" x14ac:dyDescent="0.25">
      <c r="B29" s="22">
        <v>19</v>
      </c>
      <c r="C29" s="28" t="s">
        <v>135</v>
      </c>
      <c r="D29" s="25" t="s">
        <v>115</v>
      </c>
      <c r="E29" s="23">
        <v>2079600</v>
      </c>
      <c r="F29" s="23">
        <v>3390372</v>
      </c>
      <c r="G29" s="23">
        <v>2</v>
      </c>
      <c r="H29" s="23">
        <v>3</v>
      </c>
      <c r="I29" s="24"/>
      <c r="J29" s="24">
        <v>0.7</v>
      </c>
      <c r="K29" s="24">
        <v>0.5</v>
      </c>
      <c r="L29" s="24">
        <v>0.3</v>
      </c>
      <c r="M29" s="24">
        <v>0.2</v>
      </c>
      <c r="N29" s="1"/>
      <c r="O29" s="44"/>
      <c r="P29" s="1"/>
      <c r="Q29" s="26" t="str">
        <f t="shared" si="11"/>
        <v/>
      </c>
      <c r="R29" s="2"/>
      <c r="S29" s="2"/>
      <c r="T29" s="2"/>
      <c r="U29" s="2"/>
      <c r="V29" s="2"/>
      <c r="W29" s="2"/>
      <c r="X29" s="2"/>
      <c r="Y29" s="43" t="str">
        <f t="shared" si="12"/>
        <v>-</v>
      </c>
      <c r="Z29" s="43" t="str">
        <f t="shared" si="13"/>
        <v>-</v>
      </c>
      <c r="AA29" s="43" t="str">
        <f t="shared" si="14"/>
        <v>-</v>
      </c>
      <c r="AB29" s="43" t="str">
        <f t="shared" si="15"/>
        <v>-</v>
      </c>
      <c r="AC29" s="43" t="str">
        <f t="shared" si="16"/>
        <v>-</v>
      </c>
      <c r="AD29" s="45"/>
      <c r="AE29" s="45"/>
      <c r="AF29" s="45"/>
      <c r="AG29" s="5" t="str">
        <f t="shared" si="4"/>
        <v>No quote</v>
      </c>
      <c r="AH29" s="3" t="str">
        <f t="shared" si="5"/>
        <v>Please fill all highlighted blue cells to complete your quote of this medicine.</v>
      </c>
      <c r="AI29" s="4" t="str">
        <f t="shared" si="17"/>
        <v>Invalid</v>
      </c>
      <c r="AJ29" s="4" t="str">
        <f t="shared" si="18"/>
        <v>Invalid</v>
      </c>
      <c r="AK29" s="4" t="str">
        <f t="shared" si="19"/>
        <v>Valid</v>
      </c>
      <c r="AL29" s="4" t="str">
        <f t="shared" si="20"/>
        <v>Invalid</v>
      </c>
      <c r="AM29" s="4" t="str">
        <f t="shared" si="21"/>
        <v>Invalid</v>
      </c>
      <c r="AN29" s="4" t="str">
        <f t="shared" si="22"/>
        <v>Invalid</v>
      </c>
      <c r="AO29" s="4" t="str">
        <f t="shared" si="23"/>
        <v>Valid</v>
      </c>
      <c r="AP29" s="4" t="str">
        <f t="shared" si="24"/>
        <v>Valid</v>
      </c>
      <c r="AQ29" s="4" t="str">
        <f t="shared" si="25"/>
        <v>Valid</v>
      </c>
      <c r="AR29" s="4" t="str">
        <f t="shared" si="26"/>
        <v>Valid</v>
      </c>
      <c r="AS29" s="4" t="str">
        <f t="shared" si="27"/>
        <v>Valid</v>
      </c>
      <c r="AT29" s="4" t="str">
        <f t="shared" si="28"/>
        <v>Valid</v>
      </c>
      <c r="AU29" s="4" t="str">
        <f t="shared" si="29"/>
        <v>Valid</v>
      </c>
      <c r="AV29" s="71"/>
    </row>
    <row r="30" spans="2:48" ht="39.9" customHeight="1" x14ac:dyDescent="0.25">
      <c r="B30" s="22">
        <v>20</v>
      </c>
      <c r="C30" s="28" t="s">
        <v>136</v>
      </c>
      <c r="D30" s="25" t="s">
        <v>117</v>
      </c>
      <c r="E30" s="23">
        <v>267155</v>
      </c>
      <c r="F30" s="23">
        <v>267155</v>
      </c>
      <c r="G30" s="23">
        <v>1</v>
      </c>
      <c r="H30" s="23">
        <v>1</v>
      </c>
      <c r="I30" s="24">
        <v>1</v>
      </c>
      <c r="J30" s="24"/>
      <c r="K30" s="24"/>
      <c r="L30" s="24"/>
      <c r="M30" s="24"/>
      <c r="N30" s="1"/>
      <c r="O30" s="44"/>
      <c r="P30" s="1"/>
      <c r="Q30" s="26" t="str">
        <f t="shared" si="11"/>
        <v/>
      </c>
      <c r="R30" s="2"/>
      <c r="S30" s="2"/>
      <c r="T30" s="2"/>
      <c r="U30" s="2"/>
      <c r="V30" s="2"/>
      <c r="W30" s="2"/>
      <c r="X30" s="2"/>
      <c r="Y30" s="43" t="str">
        <f t="shared" si="12"/>
        <v>-</v>
      </c>
      <c r="Z30" s="43" t="str">
        <f t="shared" si="13"/>
        <v>-</v>
      </c>
      <c r="AA30" s="43" t="str">
        <f t="shared" si="14"/>
        <v>-</v>
      </c>
      <c r="AB30" s="43" t="str">
        <f t="shared" si="15"/>
        <v>-</v>
      </c>
      <c r="AC30" s="43" t="str">
        <f t="shared" si="16"/>
        <v>-</v>
      </c>
      <c r="AD30" s="45"/>
      <c r="AE30" s="45"/>
      <c r="AF30" s="45"/>
      <c r="AG30" s="5" t="str">
        <f t="shared" si="4"/>
        <v>No quote</v>
      </c>
      <c r="AH30" s="3" t="str">
        <f t="shared" si="5"/>
        <v>Please fill all highlighted blue cells to complete your quote of this medicine.</v>
      </c>
      <c r="AI30" s="4" t="str">
        <f t="shared" si="17"/>
        <v>Invalid</v>
      </c>
      <c r="AJ30" s="4" t="str">
        <f t="shared" si="18"/>
        <v>Invalid</v>
      </c>
      <c r="AK30" s="4" t="str">
        <f t="shared" si="19"/>
        <v>Valid</v>
      </c>
      <c r="AL30" s="4" t="str">
        <f t="shared" si="20"/>
        <v>Invalid</v>
      </c>
      <c r="AM30" s="4" t="str">
        <f>IF(
    OR(O30="3 months",O30="4 months",O30="5 months",O30="6 months",O30="7 months",O30="8 months"),
         "Valid", "Invalid")</f>
        <v>Invalid</v>
      </c>
      <c r="AN30" s="4" t="str">
        <f t="shared" si="22"/>
        <v>Invalid</v>
      </c>
      <c r="AO30" s="4" t="str">
        <f t="shared" si="23"/>
        <v>Valid</v>
      </c>
      <c r="AP30" s="4" t="str">
        <f t="shared" si="24"/>
        <v>Valid</v>
      </c>
      <c r="AQ30" s="4" t="str">
        <f t="shared" si="25"/>
        <v>Valid</v>
      </c>
      <c r="AR30" s="4" t="str">
        <f t="shared" si="26"/>
        <v>Valid</v>
      </c>
      <c r="AS30" s="4" t="str">
        <f t="shared" si="27"/>
        <v>Valid</v>
      </c>
      <c r="AT30" s="4" t="str">
        <f t="shared" si="28"/>
        <v>Valid</v>
      </c>
      <c r="AU30" s="4" t="str">
        <f t="shared" si="29"/>
        <v>Valid</v>
      </c>
      <c r="AV30" s="71"/>
    </row>
    <row r="31" spans="2:48" ht="39.9" customHeight="1" x14ac:dyDescent="0.25">
      <c r="B31" s="22">
        <v>21</v>
      </c>
      <c r="C31" s="28" t="s">
        <v>137</v>
      </c>
      <c r="D31" s="25" t="s">
        <v>138</v>
      </c>
      <c r="E31" s="23">
        <v>34320</v>
      </c>
      <c r="F31" s="23">
        <v>34320</v>
      </c>
      <c r="G31" s="23">
        <v>1</v>
      </c>
      <c r="H31" s="23">
        <v>1</v>
      </c>
      <c r="I31" s="24">
        <v>1</v>
      </c>
      <c r="J31" s="24"/>
      <c r="K31" s="24"/>
      <c r="L31" s="24"/>
      <c r="M31" s="24"/>
      <c r="N31" s="1"/>
      <c r="O31" s="44"/>
      <c r="P31" s="1"/>
      <c r="Q31" s="26" t="str">
        <f t="shared" si="11"/>
        <v/>
      </c>
      <c r="R31" s="2"/>
      <c r="S31" s="2"/>
      <c r="T31" s="2"/>
      <c r="U31" s="2"/>
      <c r="V31" s="2"/>
      <c r="W31" s="2"/>
      <c r="X31" s="2"/>
      <c r="Y31" s="43" t="str">
        <f t="shared" si="12"/>
        <v>-</v>
      </c>
      <c r="Z31" s="43" t="str">
        <f t="shared" si="13"/>
        <v>-</v>
      </c>
      <c r="AA31" s="43" t="str">
        <f t="shared" si="14"/>
        <v>-</v>
      </c>
      <c r="AB31" s="43" t="str">
        <f t="shared" si="15"/>
        <v>-</v>
      </c>
      <c r="AC31" s="43" t="str">
        <f t="shared" si="16"/>
        <v>-</v>
      </c>
      <c r="AD31" s="45"/>
      <c r="AE31" s="45"/>
      <c r="AF31" s="45"/>
      <c r="AG31" s="5" t="str">
        <f t="shared" si="4"/>
        <v>No quote</v>
      </c>
      <c r="AH31" s="3" t="str">
        <f t="shared" si="5"/>
        <v>Please fill all highlighted blue cells to complete your quote of this medicine.</v>
      </c>
      <c r="AI31" s="4" t="str">
        <f t="shared" si="17"/>
        <v>Invalid</v>
      </c>
      <c r="AJ31" s="4" t="str">
        <f t="shared" si="18"/>
        <v>Invalid</v>
      </c>
      <c r="AK31" s="4" t="str">
        <f t="shared" si="19"/>
        <v>Valid</v>
      </c>
      <c r="AL31" s="4" t="str">
        <f t="shared" si="20"/>
        <v>Invalid</v>
      </c>
      <c r="AM31" s="4" t="str">
        <f t="shared" si="21"/>
        <v>Invalid</v>
      </c>
      <c r="AN31" s="4" t="str">
        <f t="shared" si="22"/>
        <v>Invalid</v>
      </c>
      <c r="AO31" s="4" t="str">
        <f t="shared" si="23"/>
        <v>Valid</v>
      </c>
      <c r="AP31" s="4" t="str">
        <f t="shared" si="24"/>
        <v>Valid</v>
      </c>
      <c r="AQ31" s="4" t="str">
        <f t="shared" si="25"/>
        <v>Valid</v>
      </c>
      <c r="AR31" s="4" t="str">
        <f t="shared" si="26"/>
        <v>Valid</v>
      </c>
      <c r="AS31" s="4" t="str">
        <f t="shared" si="27"/>
        <v>Valid</v>
      </c>
      <c r="AT31" s="4" t="str">
        <f t="shared" si="28"/>
        <v>Valid</v>
      </c>
      <c r="AU31" s="4" t="str">
        <f t="shared" si="29"/>
        <v>Valid</v>
      </c>
      <c r="AV31" s="71"/>
    </row>
    <row r="32" spans="2:48" ht="39.9" customHeight="1" x14ac:dyDescent="0.25">
      <c r="B32" s="22">
        <v>22</v>
      </c>
      <c r="C32" s="28" t="s">
        <v>139</v>
      </c>
      <c r="D32" s="25" t="s">
        <v>115</v>
      </c>
      <c r="E32" s="23">
        <v>4785021.6000000006</v>
      </c>
      <c r="F32" s="23">
        <v>13184140.800000001</v>
      </c>
      <c r="G32" s="23">
        <v>1</v>
      </c>
      <c r="H32" s="23">
        <v>1</v>
      </c>
      <c r="I32" s="24">
        <v>1</v>
      </c>
      <c r="J32" s="24"/>
      <c r="K32" s="24"/>
      <c r="L32" s="24"/>
      <c r="M32" s="24"/>
      <c r="N32" s="1"/>
      <c r="O32" s="44"/>
      <c r="P32" s="1"/>
      <c r="Q32" s="26" t="str">
        <f t="shared" si="11"/>
        <v/>
      </c>
      <c r="R32" s="2"/>
      <c r="S32" s="2"/>
      <c r="T32" s="2"/>
      <c r="U32" s="2"/>
      <c r="V32" s="2"/>
      <c r="W32" s="2"/>
      <c r="X32" s="2"/>
      <c r="Y32" s="43" t="str">
        <f t="shared" si="12"/>
        <v>-</v>
      </c>
      <c r="Z32" s="43" t="str">
        <f t="shared" si="13"/>
        <v>-</v>
      </c>
      <c r="AA32" s="43" t="str">
        <f t="shared" si="14"/>
        <v>-</v>
      </c>
      <c r="AB32" s="43" t="str">
        <f t="shared" si="15"/>
        <v>-</v>
      </c>
      <c r="AC32" s="43" t="str">
        <f t="shared" si="16"/>
        <v>-</v>
      </c>
      <c r="AD32" s="45"/>
      <c r="AE32" s="45"/>
      <c r="AF32" s="45"/>
      <c r="AG32" s="5" t="str">
        <f t="shared" si="4"/>
        <v>No quote</v>
      </c>
      <c r="AH32" s="3" t="str">
        <f t="shared" si="5"/>
        <v>Please fill all highlighted blue cells to complete your quote of this medicine.</v>
      </c>
      <c r="AI32" s="4" t="str">
        <f t="shared" si="17"/>
        <v>Invalid</v>
      </c>
      <c r="AJ32" s="4" t="str">
        <f t="shared" si="18"/>
        <v>Invalid</v>
      </c>
      <c r="AK32" s="4" t="str">
        <f t="shared" si="19"/>
        <v>Valid</v>
      </c>
      <c r="AL32" s="4" t="str">
        <f t="shared" si="20"/>
        <v>Invalid</v>
      </c>
      <c r="AM32" s="4" t="str">
        <f t="shared" si="21"/>
        <v>Invalid</v>
      </c>
      <c r="AN32" s="4" t="str">
        <f t="shared" si="22"/>
        <v>Invalid</v>
      </c>
      <c r="AO32" s="4" t="str">
        <f t="shared" si="23"/>
        <v>Valid</v>
      </c>
      <c r="AP32" s="4" t="str">
        <f t="shared" si="24"/>
        <v>Valid</v>
      </c>
      <c r="AQ32" s="4" t="str">
        <f t="shared" si="25"/>
        <v>Valid</v>
      </c>
      <c r="AR32" s="4" t="str">
        <f t="shared" si="26"/>
        <v>Valid</v>
      </c>
      <c r="AS32" s="4" t="str">
        <f t="shared" si="27"/>
        <v>Valid</v>
      </c>
      <c r="AT32" s="4" t="str">
        <f t="shared" si="28"/>
        <v>Valid</v>
      </c>
      <c r="AU32" s="4" t="str">
        <f t="shared" si="29"/>
        <v>Valid</v>
      </c>
      <c r="AV32" s="71"/>
    </row>
    <row r="33" spans="2:48" ht="39.9" customHeight="1" x14ac:dyDescent="0.25">
      <c r="B33" s="22">
        <v>23</v>
      </c>
      <c r="C33" s="28" t="s">
        <v>140</v>
      </c>
      <c r="D33" s="25" t="s">
        <v>115</v>
      </c>
      <c r="E33" s="23">
        <v>5224054.2</v>
      </c>
      <c r="F33" s="23">
        <v>10468021.800000001</v>
      </c>
      <c r="G33" s="23">
        <v>1</v>
      </c>
      <c r="H33" s="23">
        <v>1</v>
      </c>
      <c r="I33" s="24">
        <v>1</v>
      </c>
      <c r="J33" s="24"/>
      <c r="K33" s="24"/>
      <c r="L33" s="24"/>
      <c r="M33" s="24"/>
      <c r="N33" s="1"/>
      <c r="O33" s="44"/>
      <c r="P33" s="1"/>
      <c r="Q33" s="26" t="str">
        <f t="shared" si="11"/>
        <v/>
      </c>
      <c r="R33" s="2"/>
      <c r="S33" s="2"/>
      <c r="T33" s="2"/>
      <c r="U33" s="2"/>
      <c r="V33" s="2"/>
      <c r="W33" s="2"/>
      <c r="X33" s="2"/>
      <c r="Y33" s="43" t="str">
        <f t="shared" si="12"/>
        <v>-</v>
      </c>
      <c r="Z33" s="43" t="str">
        <f t="shared" si="13"/>
        <v>-</v>
      </c>
      <c r="AA33" s="43" t="str">
        <f t="shared" si="14"/>
        <v>-</v>
      </c>
      <c r="AB33" s="43" t="str">
        <f t="shared" si="15"/>
        <v>-</v>
      </c>
      <c r="AC33" s="43" t="str">
        <f t="shared" si="16"/>
        <v>-</v>
      </c>
      <c r="AD33" s="45"/>
      <c r="AE33" s="45"/>
      <c r="AF33" s="45"/>
      <c r="AG33" s="5" t="str">
        <f t="shared" si="4"/>
        <v>No quote</v>
      </c>
      <c r="AH33" s="3" t="str">
        <f t="shared" si="5"/>
        <v>Please fill all highlighted blue cells to complete your quote of this medicine.</v>
      </c>
      <c r="AI33" s="4" t="str">
        <f t="shared" si="17"/>
        <v>Invalid</v>
      </c>
      <c r="AJ33" s="4" t="str">
        <f t="shared" si="18"/>
        <v>Invalid</v>
      </c>
      <c r="AK33" s="4" t="str">
        <f t="shared" si="19"/>
        <v>Valid</v>
      </c>
      <c r="AL33" s="4" t="str">
        <f t="shared" si="20"/>
        <v>Invalid</v>
      </c>
      <c r="AM33" s="4" t="str">
        <f t="shared" si="21"/>
        <v>Invalid</v>
      </c>
      <c r="AN33" s="4" t="str">
        <f t="shared" si="22"/>
        <v>Invalid</v>
      </c>
      <c r="AO33" s="4" t="str">
        <f t="shared" si="23"/>
        <v>Valid</v>
      </c>
      <c r="AP33" s="4" t="str">
        <f t="shared" si="24"/>
        <v>Valid</v>
      </c>
      <c r="AQ33" s="4" t="str">
        <f t="shared" si="25"/>
        <v>Valid</v>
      </c>
      <c r="AR33" s="4" t="str">
        <f t="shared" si="26"/>
        <v>Valid</v>
      </c>
      <c r="AS33" s="4" t="str">
        <f t="shared" si="27"/>
        <v>Valid</v>
      </c>
      <c r="AT33" s="4" t="str">
        <f t="shared" si="28"/>
        <v>Valid</v>
      </c>
      <c r="AU33" s="4" t="str">
        <f t="shared" si="29"/>
        <v>Valid</v>
      </c>
      <c r="AV33" s="71"/>
    </row>
    <row r="34" spans="2:48" ht="39.9" customHeight="1" x14ac:dyDescent="0.25">
      <c r="B34" s="22">
        <v>24</v>
      </c>
      <c r="C34" s="28" t="s">
        <v>141</v>
      </c>
      <c r="D34" s="25" t="s">
        <v>115</v>
      </c>
      <c r="E34" s="23">
        <v>188435.4</v>
      </c>
      <c r="F34" s="23">
        <v>2516255.4</v>
      </c>
      <c r="G34" s="23">
        <v>1</v>
      </c>
      <c r="H34" s="23">
        <v>1</v>
      </c>
      <c r="I34" s="24">
        <v>1</v>
      </c>
      <c r="J34" s="24"/>
      <c r="K34" s="24"/>
      <c r="L34" s="24"/>
      <c r="M34" s="24"/>
      <c r="N34" s="1"/>
      <c r="O34" s="44"/>
      <c r="P34" s="1"/>
      <c r="Q34" s="26" t="str">
        <f t="shared" si="11"/>
        <v/>
      </c>
      <c r="R34" s="2"/>
      <c r="S34" s="2"/>
      <c r="T34" s="2"/>
      <c r="U34" s="2"/>
      <c r="V34" s="2"/>
      <c r="W34" s="2"/>
      <c r="X34" s="2"/>
      <c r="Y34" s="43" t="str">
        <f t="shared" si="12"/>
        <v>-</v>
      </c>
      <c r="Z34" s="43" t="str">
        <f t="shared" si="13"/>
        <v>-</v>
      </c>
      <c r="AA34" s="43" t="str">
        <f t="shared" si="14"/>
        <v>-</v>
      </c>
      <c r="AB34" s="43" t="str">
        <f t="shared" si="15"/>
        <v>-</v>
      </c>
      <c r="AC34" s="43" t="str">
        <f t="shared" si="16"/>
        <v>-</v>
      </c>
      <c r="AD34" s="45"/>
      <c r="AE34" s="45"/>
      <c r="AF34" s="45"/>
      <c r="AG34" s="5" t="str">
        <f t="shared" si="4"/>
        <v>No quote</v>
      </c>
      <c r="AH34" s="3" t="str">
        <f t="shared" si="5"/>
        <v>Please fill all highlighted blue cells to complete your quote of this medicine.</v>
      </c>
      <c r="AI34" s="4" t="str">
        <f t="shared" si="17"/>
        <v>Invalid</v>
      </c>
      <c r="AJ34" s="4" t="str">
        <f t="shared" si="18"/>
        <v>Invalid</v>
      </c>
      <c r="AK34" s="4" t="str">
        <f t="shared" si="19"/>
        <v>Valid</v>
      </c>
      <c r="AL34" s="4" t="str">
        <f t="shared" si="20"/>
        <v>Invalid</v>
      </c>
      <c r="AM34" s="4" t="str">
        <f t="shared" si="21"/>
        <v>Invalid</v>
      </c>
      <c r="AN34" s="4" t="str">
        <f t="shared" si="22"/>
        <v>Invalid</v>
      </c>
      <c r="AO34" s="4" t="str">
        <f t="shared" si="23"/>
        <v>Valid</v>
      </c>
      <c r="AP34" s="4" t="str">
        <f t="shared" si="24"/>
        <v>Valid</v>
      </c>
      <c r="AQ34" s="4" t="str">
        <f t="shared" si="25"/>
        <v>Valid</v>
      </c>
      <c r="AR34" s="4" t="str">
        <f t="shared" si="26"/>
        <v>Valid</v>
      </c>
      <c r="AS34" s="4" t="str">
        <f t="shared" si="27"/>
        <v>Valid</v>
      </c>
      <c r="AT34" s="4" t="str">
        <f t="shared" si="28"/>
        <v>Valid</v>
      </c>
      <c r="AU34" s="4" t="str">
        <f t="shared" si="29"/>
        <v>Valid</v>
      </c>
      <c r="AV34" s="71"/>
    </row>
    <row r="35" spans="2:48" ht="39.9" customHeight="1" x14ac:dyDescent="0.25">
      <c r="B35" s="22">
        <v>25</v>
      </c>
      <c r="C35" s="28" t="s">
        <v>142</v>
      </c>
      <c r="D35" s="25" t="s">
        <v>115</v>
      </c>
      <c r="E35" s="23">
        <v>432120</v>
      </c>
      <c r="F35" s="23">
        <v>2597040</v>
      </c>
      <c r="G35" s="23">
        <v>1</v>
      </c>
      <c r="H35" s="23">
        <v>1</v>
      </c>
      <c r="I35" s="24">
        <v>1</v>
      </c>
      <c r="J35" s="24"/>
      <c r="K35" s="24"/>
      <c r="L35" s="24"/>
      <c r="M35" s="24"/>
      <c r="N35" s="1"/>
      <c r="O35" s="44"/>
      <c r="P35" s="1"/>
      <c r="Q35" s="26" t="str">
        <f t="shared" si="11"/>
        <v/>
      </c>
      <c r="R35" s="2"/>
      <c r="S35" s="2"/>
      <c r="T35" s="2"/>
      <c r="U35" s="2"/>
      <c r="V35" s="2"/>
      <c r="W35" s="2"/>
      <c r="X35" s="2"/>
      <c r="Y35" s="43" t="str">
        <f t="shared" si="12"/>
        <v>-</v>
      </c>
      <c r="Z35" s="43" t="str">
        <f t="shared" si="13"/>
        <v>-</v>
      </c>
      <c r="AA35" s="43" t="str">
        <f t="shared" si="14"/>
        <v>-</v>
      </c>
      <c r="AB35" s="43" t="str">
        <f t="shared" si="15"/>
        <v>-</v>
      </c>
      <c r="AC35" s="43" t="str">
        <f t="shared" si="16"/>
        <v>-</v>
      </c>
      <c r="AD35" s="45"/>
      <c r="AE35" s="45"/>
      <c r="AF35" s="45"/>
      <c r="AG35" s="5" t="str">
        <f t="shared" si="4"/>
        <v>No quote</v>
      </c>
      <c r="AH35" s="3" t="str">
        <f t="shared" si="5"/>
        <v>Please fill all highlighted blue cells to complete your quote of this medicine.</v>
      </c>
      <c r="AI35" s="4" t="str">
        <f t="shared" si="17"/>
        <v>Invalid</v>
      </c>
      <c r="AJ35" s="4" t="str">
        <f t="shared" si="18"/>
        <v>Invalid</v>
      </c>
      <c r="AK35" s="4" t="str">
        <f t="shared" si="19"/>
        <v>Valid</v>
      </c>
      <c r="AL35" s="4" t="str">
        <f t="shared" si="20"/>
        <v>Invalid</v>
      </c>
      <c r="AM35" s="4" t="str">
        <f t="shared" si="21"/>
        <v>Invalid</v>
      </c>
      <c r="AN35" s="4" t="str">
        <f t="shared" si="22"/>
        <v>Invalid</v>
      </c>
      <c r="AO35" s="4" t="str">
        <f t="shared" si="23"/>
        <v>Valid</v>
      </c>
      <c r="AP35" s="4" t="str">
        <f t="shared" si="24"/>
        <v>Valid</v>
      </c>
      <c r="AQ35" s="4" t="str">
        <f t="shared" si="25"/>
        <v>Valid</v>
      </c>
      <c r="AR35" s="4" t="str">
        <f t="shared" si="26"/>
        <v>Valid</v>
      </c>
      <c r="AS35" s="4" t="str">
        <f t="shared" si="27"/>
        <v>Valid</v>
      </c>
      <c r="AT35" s="4" t="str">
        <f t="shared" si="28"/>
        <v>Valid</v>
      </c>
      <c r="AU35" s="4" t="str">
        <f t="shared" si="29"/>
        <v>Valid</v>
      </c>
      <c r="AV35" s="71"/>
    </row>
    <row r="36" spans="2:48" ht="39.9" customHeight="1" x14ac:dyDescent="0.25">
      <c r="B36" s="22">
        <v>26</v>
      </c>
      <c r="C36" s="28" t="s">
        <v>143</v>
      </c>
      <c r="D36" s="25" t="s">
        <v>115</v>
      </c>
      <c r="E36" s="23">
        <v>2164920</v>
      </c>
      <c r="F36" s="23">
        <v>2597040</v>
      </c>
      <c r="G36" s="23">
        <v>1</v>
      </c>
      <c r="H36" s="23">
        <v>1</v>
      </c>
      <c r="I36" s="24">
        <v>1</v>
      </c>
      <c r="J36" s="24"/>
      <c r="K36" s="24"/>
      <c r="L36" s="24"/>
      <c r="M36" s="24"/>
      <c r="N36" s="1"/>
      <c r="O36" s="44"/>
      <c r="P36" s="1"/>
      <c r="Q36" s="26" t="str">
        <f t="shared" si="11"/>
        <v/>
      </c>
      <c r="R36" s="2"/>
      <c r="S36" s="2"/>
      <c r="T36" s="2"/>
      <c r="U36" s="2"/>
      <c r="V36" s="2"/>
      <c r="W36" s="2"/>
      <c r="X36" s="2"/>
      <c r="Y36" s="43" t="str">
        <f t="shared" si="12"/>
        <v>-</v>
      </c>
      <c r="Z36" s="43" t="str">
        <f t="shared" si="13"/>
        <v>-</v>
      </c>
      <c r="AA36" s="43" t="str">
        <f t="shared" si="14"/>
        <v>-</v>
      </c>
      <c r="AB36" s="43" t="str">
        <f t="shared" si="15"/>
        <v>-</v>
      </c>
      <c r="AC36" s="43" t="str">
        <f t="shared" si="16"/>
        <v>-</v>
      </c>
      <c r="AD36" s="45"/>
      <c r="AE36" s="45"/>
      <c r="AF36" s="45"/>
      <c r="AG36" s="5" t="str">
        <f t="shared" si="4"/>
        <v>No quote</v>
      </c>
      <c r="AH36" s="3" t="str">
        <f t="shared" si="5"/>
        <v>Please fill all highlighted blue cells to complete your quote of this medicine.</v>
      </c>
      <c r="AI36" s="4" t="str">
        <f t="shared" si="17"/>
        <v>Invalid</v>
      </c>
      <c r="AJ36" s="4" t="str">
        <f t="shared" si="18"/>
        <v>Invalid</v>
      </c>
      <c r="AK36" s="4" t="str">
        <f t="shared" si="19"/>
        <v>Valid</v>
      </c>
      <c r="AL36" s="4" t="str">
        <f t="shared" si="20"/>
        <v>Invalid</v>
      </c>
      <c r="AM36" s="4" t="str">
        <f t="shared" si="21"/>
        <v>Invalid</v>
      </c>
      <c r="AN36" s="4" t="str">
        <f t="shared" si="22"/>
        <v>Invalid</v>
      </c>
      <c r="AO36" s="4" t="str">
        <f t="shared" si="23"/>
        <v>Valid</v>
      </c>
      <c r="AP36" s="4" t="str">
        <f t="shared" si="24"/>
        <v>Valid</v>
      </c>
      <c r="AQ36" s="4" t="str">
        <f t="shared" si="25"/>
        <v>Valid</v>
      </c>
      <c r="AR36" s="4" t="str">
        <f t="shared" si="26"/>
        <v>Valid</v>
      </c>
      <c r="AS36" s="4" t="str">
        <f t="shared" si="27"/>
        <v>Valid</v>
      </c>
      <c r="AT36" s="4" t="str">
        <f t="shared" si="28"/>
        <v>Valid</v>
      </c>
      <c r="AU36" s="4" t="str">
        <f t="shared" si="29"/>
        <v>Valid</v>
      </c>
      <c r="AV36" s="71"/>
    </row>
    <row r="37" spans="2:48" ht="39.9" customHeight="1" x14ac:dyDescent="0.25">
      <c r="B37" s="22">
        <v>27</v>
      </c>
      <c r="C37" s="28" t="s">
        <v>144</v>
      </c>
      <c r="D37" s="25" t="s">
        <v>115</v>
      </c>
      <c r="E37" s="23">
        <v>250</v>
      </c>
      <c r="F37" s="23">
        <v>250</v>
      </c>
      <c r="G37" s="23">
        <v>1</v>
      </c>
      <c r="H37" s="23">
        <v>3</v>
      </c>
      <c r="I37" s="24">
        <v>1</v>
      </c>
      <c r="J37" s="24">
        <v>0.7</v>
      </c>
      <c r="K37" s="24">
        <v>0.5</v>
      </c>
      <c r="L37" s="24">
        <v>0.3</v>
      </c>
      <c r="M37" s="24">
        <v>0.2</v>
      </c>
      <c r="N37" s="1"/>
      <c r="O37" s="44"/>
      <c r="P37" s="1"/>
      <c r="Q37" s="26" t="str">
        <f t="shared" si="11"/>
        <v/>
      </c>
      <c r="R37" s="2"/>
      <c r="S37" s="2"/>
      <c r="T37" s="2"/>
      <c r="U37" s="2"/>
      <c r="V37" s="2"/>
      <c r="W37" s="2"/>
      <c r="X37" s="2"/>
      <c r="Y37" s="43" t="str">
        <f t="shared" si="12"/>
        <v>-</v>
      </c>
      <c r="Z37" s="43" t="str">
        <f t="shared" si="13"/>
        <v>-</v>
      </c>
      <c r="AA37" s="43" t="str">
        <f t="shared" si="14"/>
        <v>-</v>
      </c>
      <c r="AB37" s="43" t="str">
        <f t="shared" si="15"/>
        <v>-</v>
      </c>
      <c r="AC37" s="43" t="str">
        <f t="shared" si="16"/>
        <v>-</v>
      </c>
      <c r="AD37" s="45"/>
      <c r="AE37" s="45"/>
      <c r="AF37" s="45"/>
      <c r="AG37" s="5" t="str">
        <f t="shared" si="4"/>
        <v>No quote</v>
      </c>
      <c r="AH37" s="3" t="str">
        <f t="shared" si="5"/>
        <v>Please fill all highlighted blue cells to complete your quote of this medicine.</v>
      </c>
      <c r="AI37" s="4" t="str">
        <f t="shared" si="17"/>
        <v>Invalid</v>
      </c>
      <c r="AJ37" s="4" t="str">
        <f t="shared" si="18"/>
        <v>Invalid</v>
      </c>
      <c r="AK37" s="4" t="str">
        <f t="shared" si="19"/>
        <v>Valid</v>
      </c>
      <c r="AL37" s="4" t="str">
        <f t="shared" si="20"/>
        <v>Invalid</v>
      </c>
      <c r="AM37" s="4" t="str">
        <f t="shared" si="21"/>
        <v>Invalid</v>
      </c>
      <c r="AN37" s="4" t="str">
        <f t="shared" si="22"/>
        <v>Invalid</v>
      </c>
      <c r="AO37" s="4" t="str">
        <f t="shared" si="23"/>
        <v>Valid</v>
      </c>
      <c r="AP37" s="4" t="str">
        <f t="shared" si="24"/>
        <v>Valid</v>
      </c>
      <c r="AQ37" s="4" t="str">
        <f t="shared" si="25"/>
        <v>Valid</v>
      </c>
      <c r="AR37" s="4" t="str">
        <f t="shared" si="26"/>
        <v>Valid</v>
      </c>
      <c r="AS37" s="4" t="str">
        <f t="shared" si="27"/>
        <v>Valid</v>
      </c>
      <c r="AT37" s="4" t="str">
        <f t="shared" si="28"/>
        <v>Valid</v>
      </c>
      <c r="AU37" s="4" t="str">
        <f t="shared" si="29"/>
        <v>Valid</v>
      </c>
      <c r="AV37" s="71"/>
    </row>
    <row r="38" spans="2:48" ht="39.9" customHeight="1" x14ac:dyDescent="0.25">
      <c r="B38" s="22">
        <v>28</v>
      </c>
      <c r="C38" s="28" t="s">
        <v>145</v>
      </c>
      <c r="D38" s="25" t="s">
        <v>115</v>
      </c>
      <c r="E38" s="23">
        <v>125977</v>
      </c>
      <c r="F38" s="23">
        <v>8991607</v>
      </c>
      <c r="G38" s="23">
        <v>1</v>
      </c>
      <c r="H38" s="23">
        <v>3</v>
      </c>
      <c r="I38" s="24">
        <v>1</v>
      </c>
      <c r="J38" s="24">
        <v>0.7</v>
      </c>
      <c r="K38" s="24">
        <v>0.5</v>
      </c>
      <c r="L38" s="24">
        <v>0.3</v>
      </c>
      <c r="M38" s="24">
        <v>0.2</v>
      </c>
      <c r="N38" s="1"/>
      <c r="O38" s="44"/>
      <c r="P38" s="1"/>
      <c r="Q38" s="26" t="str">
        <f t="shared" si="11"/>
        <v/>
      </c>
      <c r="R38" s="2"/>
      <c r="S38" s="2"/>
      <c r="T38" s="2"/>
      <c r="U38" s="2"/>
      <c r="V38" s="2"/>
      <c r="W38" s="2"/>
      <c r="X38" s="2"/>
      <c r="Y38" s="43" t="str">
        <f t="shared" si="12"/>
        <v>-</v>
      </c>
      <c r="Z38" s="43" t="str">
        <f t="shared" si="13"/>
        <v>-</v>
      </c>
      <c r="AA38" s="43" t="str">
        <f t="shared" si="14"/>
        <v>-</v>
      </c>
      <c r="AB38" s="43" t="str">
        <f t="shared" si="15"/>
        <v>-</v>
      </c>
      <c r="AC38" s="43" t="str">
        <f t="shared" si="16"/>
        <v>-</v>
      </c>
      <c r="AD38" s="45"/>
      <c r="AE38" s="45"/>
      <c r="AF38" s="45"/>
      <c r="AG38" s="5" t="str">
        <f t="shared" si="4"/>
        <v>No quote</v>
      </c>
      <c r="AH38" s="3" t="str">
        <f t="shared" si="5"/>
        <v>Please fill all highlighted blue cells to complete your quote of this medicine.</v>
      </c>
      <c r="AI38" s="4" t="str">
        <f t="shared" si="17"/>
        <v>Invalid</v>
      </c>
      <c r="AJ38" s="4" t="str">
        <f t="shared" si="18"/>
        <v>Invalid</v>
      </c>
      <c r="AK38" s="4" t="str">
        <f t="shared" si="19"/>
        <v>Valid</v>
      </c>
      <c r="AL38" s="4" t="str">
        <f t="shared" si="20"/>
        <v>Invalid</v>
      </c>
      <c r="AM38" s="4" t="str">
        <f t="shared" si="21"/>
        <v>Invalid</v>
      </c>
      <c r="AN38" s="4" t="str">
        <f t="shared" si="22"/>
        <v>Invalid</v>
      </c>
      <c r="AO38" s="4" t="str">
        <f t="shared" si="23"/>
        <v>Valid</v>
      </c>
      <c r="AP38" s="4" t="str">
        <f t="shared" si="24"/>
        <v>Valid</v>
      </c>
      <c r="AQ38" s="4" t="str">
        <f t="shared" si="25"/>
        <v>Valid</v>
      </c>
      <c r="AR38" s="4" t="str">
        <f t="shared" si="26"/>
        <v>Valid</v>
      </c>
      <c r="AS38" s="4" t="str">
        <f t="shared" si="27"/>
        <v>Valid</v>
      </c>
      <c r="AT38" s="4" t="str">
        <f t="shared" si="28"/>
        <v>Valid</v>
      </c>
      <c r="AU38" s="4" t="str">
        <f t="shared" si="29"/>
        <v>Valid</v>
      </c>
      <c r="AV38" s="71"/>
    </row>
    <row r="39" spans="2:48" ht="39.9" customHeight="1" x14ac:dyDescent="0.25">
      <c r="B39" s="22">
        <v>29</v>
      </c>
      <c r="C39" s="28" t="s">
        <v>146</v>
      </c>
      <c r="D39" s="25" t="s">
        <v>115</v>
      </c>
      <c r="E39" s="23">
        <v>1259610</v>
      </c>
      <c r="F39" s="23">
        <v>2997202.3333333335</v>
      </c>
      <c r="G39" s="23">
        <v>2</v>
      </c>
      <c r="H39" s="23">
        <v>3</v>
      </c>
      <c r="I39" s="24"/>
      <c r="J39" s="24">
        <v>0.7</v>
      </c>
      <c r="K39" s="24">
        <v>0.5</v>
      </c>
      <c r="L39" s="24">
        <v>0.3</v>
      </c>
      <c r="M39" s="24">
        <v>0.2</v>
      </c>
      <c r="N39" s="1"/>
      <c r="O39" s="44"/>
      <c r="P39" s="1"/>
      <c r="Q39" s="26" t="str">
        <f t="shared" si="11"/>
        <v/>
      </c>
      <c r="R39" s="2"/>
      <c r="S39" s="2"/>
      <c r="T39" s="2"/>
      <c r="U39" s="2"/>
      <c r="V39" s="2"/>
      <c r="W39" s="2"/>
      <c r="X39" s="2"/>
      <c r="Y39" s="43" t="str">
        <f t="shared" si="12"/>
        <v>-</v>
      </c>
      <c r="Z39" s="43" t="str">
        <f t="shared" si="13"/>
        <v>-</v>
      </c>
      <c r="AA39" s="43" t="str">
        <f t="shared" si="14"/>
        <v>-</v>
      </c>
      <c r="AB39" s="43" t="str">
        <f t="shared" si="15"/>
        <v>-</v>
      </c>
      <c r="AC39" s="43" t="str">
        <f t="shared" si="16"/>
        <v>-</v>
      </c>
      <c r="AD39" s="45"/>
      <c r="AE39" s="45"/>
      <c r="AF39" s="45"/>
      <c r="AG39" s="5" t="str">
        <f t="shared" si="4"/>
        <v>No quote</v>
      </c>
      <c r="AH39" s="3" t="str">
        <f t="shared" si="5"/>
        <v>Please fill all highlighted blue cells to complete your quote of this medicine.</v>
      </c>
      <c r="AI39" s="4" t="str">
        <f t="shared" si="17"/>
        <v>Invalid</v>
      </c>
      <c r="AJ39" s="4" t="str">
        <f t="shared" si="18"/>
        <v>Invalid</v>
      </c>
      <c r="AK39" s="4" t="str">
        <f t="shared" si="19"/>
        <v>Valid</v>
      </c>
      <c r="AL39" s="4" t="str">
        <f t="shared" si="20"/>
        <v>Invalid</v>
      </c>
      <c r="AM39" s="4" t="str">
        <f t="shared" si="21"/>
        <v>Invalid</v>
      </c>
      <c r="AN39" s="4" t="str">
        <f t="shared" si="22"/>
        <v>Invalid</v>
      </c>
      <c r="AO39" s="4" t="str">
        <f t="shared" si="23"/>
        <v>Valid</v>
      </c>
      <c r="AP39" s="4" t="str">
        <f t="shared" si="24"/>
        <v>Valid</v>
      </c>
      <c r="AQ39" s="4" t="str">
        <f t="shared" si="25"/>
        <v>Valid</v>
      </c>
      <c r="AR39" s="4" t="str">
        <f t="shared" si="26"/>
        <v>Valid</v>
      </c>
      <c r="AS39" s="4" t="str">
        <f t="shared" si="27"/>
        <v>Valid</v>
      </c>
      <c r="AT39" s="4" t="str">
        <f t="shared" si="28"/>
        <v>Valid</v>
      </c>
      <c r="AU39" s="4" t="str">
        <f t="shared" si="29"/>
        <v>Valid</v>
      </c>
      <c r="AV39" s="71"/>
    </row>
    <row r="40" spans="2:48" ht="39.9" customHeight="1" x14ac:dyDescent="0.25">
      <c r="B40" s="22">
        <v>30</v>
      </c>
      <c r="C40" s="28" t="s">
        <v>147</v>
      </c>
      <c r="D40" s="25" t="s">
        <v>115</v>
      </c>
      <c r="E40" s="23">
        <v>1695600</v>
      </c>
      <c r="F40" s="23">
        <v>2997202.3333333335</v>
      </c>
      <c r="G40" s="23">
        <v>2</v>
      </c>
      <c r="H40" s="23">
        <v>3</v>
      </c>
      <c r="I40" s="24"/>
      <c r="J40" s="24">
        <v>0.7</v>
      </c>
      <c r="K40" s="24">
        <v>0.5</v>
      </c>
      <c r="L40" s="24">
        <v>0.3</v>
      </c>
      <c r="M40" s="24">
        <v>0.2</v>
      </c>
      <c r="N40" s="1"/>
      <c r="O40" s="44"/>
      <c r="P40" s="1"/>
      <c r="Q40" s="26" t="str">
        <f t="shared" si="11"/>
        <v/>
      </c>
      <c r="R40" s="2"/>
      <c r="S40" s="2"/>
      <c r="T40" s="2"/>
      <c r="U40" s="2"/>
      <c r="V40" s="2"/>
      <c r="W40" s="2"/>
      <c r="X40" s="2"/>
      <c r="Y40" s="43" t="str">
        <f t="shared" si="12"/>
        <v>-</v>
      </c>
      <c r="Z40" s="43" t="str">
        <f t="shared" si="13"/>
        <v>-</v>
      </c>
      <c r="AA40" s="43" t="str">
        <f t="shared" si="14"/>
        <v>-</v>
      </c>
      <c r="AB40" s="43" t="str">
        <f t="shared" si="15"/>
        <v>-</v>
      </c>
      <c r="AC40" s="43" t="str">
        <f t="shared" si="16"/>
        <v>-</v>
      </c>
      <c r="AD40" s="45"/>
      <c r="AE40" s="45"/>
      <c r="AF40" s="45"/>
      <c r="AG40" s="5" t="str">
        <f t="shared" si="4"/>
        <v>No quote</v>
      </c>
      <c r="AH40" s="3" t="str">
        <f t="shared" si="5"/>
        <v>Please fill all highlighted blue cells to complete your quote of this medicine.</v>
      </c>
      <c r="AI40" s="4" t="str">
        <f t="shared" si="17"/>
        <v>Invalid</v>
      </c>
      <c r="AJ40" s="4" t="str">
        <f t="shared" si="18"/>
        <v>Invalid</v>
      </c>
      <c r="AK40" s="4" t="str">
        <f t="shared" si="19"/>
        <v>Valid</v>
      </c>
      <c r="AL40" s="4" t="str">
        <f t="shared" si="20"/>
        <v>Invalid</v>
      </c>
      <c r="AM40" s="4" t="str">
        <f t="shared" si="21"/>
        <v>Invalid</v>
      </c>
      <c r="AN40" s="4" t="str">
        <f t="shared" si="22"/>
        <v>Invalid</v>
      </c>
      <c r="AO40" s="4" t="str">
        <f t="shared" si="23"/>
        <v>Valid</v>
      </c>
      <c r="AP40" s="4" t="str">
        <f t="shared" si="24"/>
        <v>Valid</v>
      </c>
      <c r="AQ40" s="4" t="str">
        <f t="shared" si="25"/>
        <v>Valid</v>
      </c>
      <c r="AR40" s="4" t="str">
        <f t="shared" si="26"/>
        <v>Valid</v>
      </c>
      <c r="AS40" s="4" t="str">
        <f t="shared" si="27"/>
        <v>Valid</v>
      </c>
      <c r="AT40" s="4" t="str">
        <f t="shared" si="28"/>
        <v>Valid</v>
      </c>
      <c r="AU40" s="4" t="str">
        <f t="shared" si="29"/>
        <v>Valid</v>
      </c>
      <c r="AV40" s="71"/>
    </row>
    <row r="41" spans="2:48" ht="39.9" customHeight="1" x14ac:dyDescent="0.25">
      <c r="B41" s="22">
        <v>31</v>
      </c>
      <c r="C41" s="28" t="s">
        <v>148</v>
      </c>
      <c r="D41" s="25" t="s">
        <v>122</v>
      </c>
      <c r="E41" s="23">
        <v>37260</v>
      </c>
      <c r="F41" s="23">
        <v>7488152</v>
      </c>
      <c r="G41" s="23">
        <v>1</v>
      </c>
      <c r="H41" s="23">
        <v>1</v>
      </c>
      <c r="I41" s="24">
        <v>1</v>
      </c>
      <c r="J41" s="24"/>
      <c r="K41" s="24"/>
      <c r="L41" s="24"/>
      <c r="M41" s="24"/>
      <c r="N41" s="1"/>
      <c r="O41" s="44"/>
      <c r="P41" s="1"/>
      <c r="Q41" s="26" t="str">
        <f t="shared" si="11"/>
        <v/>
      </c>
      <c r="R41" s="2"/>
      <c r="S41" s="2"/>
      <c r="T41" s="2"/>
      <c r="U41" s="2"/>
      <c r="V41" s="2"/>
      <c r="W41" s="2"/>
      <c r="X41" s="2"/>
      <c r="Y41" s="43" t="str">
        <f t="shared" si="12"/>
        <v>-</v>
      </c>
      <c r="Z41" s="43" t="str">
        <f t="shared" si="13"/>
        <v>-</v>
      </c>
      <c r="AA41" s="43" t="str">
        <f t="shared" si="14"/>
        <v>-</v>
      </c>
      <c r="AB41" s="43" t="str">
        <f t="shared" si="15"/>
        <v>-</v>
      </c>
      <c r="AC41" s="43" t="str">
        <f t="shared" si="16"/>
        <v>-</v>
      </c>
      <c r="AD41" s="45"/>
      <c r="AE41" s="45"/>
      <c r="AF41" s="45"/>
      <c r="AG41" s="5" t="str">
        <f t="shared" si="4"/>
        <v>No quote</v>
      </c>
      <c r="AH41" s="3" t="str">
        <f t="shared" si="5"/>
        <v>Please fill all highlighted blue cells to complete your quote of this medicine.</v>
      </c>
      <c r="AI41" s="4" t="str">
        <f t="shared" si="17"/>
        <v>Invalid</v>
      </c>
      <c r="AJ41" s="4" t="str">
        <f t="shared" si="18"/>
        <v>Invalid</v>
      </c>
      <c r="AK41" s="4" t="str">
        <f t="shared" si="19"/>
        <v>Valid</v>
      </c>
      <c r="AL41" s="4" t="str">
        <f t="shared" si="20"/>
        <v>Invalid</v>
      </c>
      <c r="AM41" s="4" t="str">
        <f t="shared" si="21"/>
        <v>Invalid</v>
      </c>
      <c r="AN41" s="4" t="str">
        <f t="shared" si="22"/>
        <v>Invalid</v>
      </c>
      <c r="AO41" s="4" t="str">
        <f t="shared" si="23"/>
        <v>Valid</v>
      </c>
      <c r="AP41" s="4" t="str">
        <f t="shared" si="24"/>
        <v>Valid</v>
      </c>
      <c r="AQ41" s="4" t="str">
        <f t="shared" si="25"/>
        <v>Valid</v>
      </c>
      <c r="AR41" s="4" t="str">
        <f t="shared" si="26"/>
        <v>Valid</v>
      </c>
      <c r="AS41" s="4" t="str">
        <f t="shared" si="27"/>
        <v>Valid</v>
      </c>
      <c r="AT41" s="4" t="str">
        <f t="shared" si="28"/>
        <v>Valid</v>
      </c>
      <c r="AU41" s="4" t="str">
        <f t="shared" si="29"/>
        <v>Valid</v>
      </c>
      <c r="AV41" s="71"/>
    </row>
    <row r="42" spans="2:48" ht="39.9" customHeight="1" x14ac:dyDescent="0.25">
      <c r="B42" s="22">
        <v>32</v>
      </c>
      <c r="C42" s="28" t="s">
        <v>149</v>
      </c>
      <c r="D42" s="25" t="s">
        <v>117</v>
      </c>
      <c r="E42" s="23">
        <v>2890</v>
      </c>
      <c r="F42" s="23">
        <v>2890</v>
      </c>
      <c r="G42" s="23">
        <v>1</v>
      </c>
      <c r="H42" s="23">
        <v>1</v>
      </c>
      <c r="I42" s="24">
        <v>1</v>
      </c>
      <c r="J42" s="24"/>
      <c r="K42" s="24"/>
      <c r="L42" s="24"/>
      <c r="M42" s="24"/>
      <c r="N42" s="1"/>
      <c r="O42" s="44"/>
      <c r="P42" s="1"/>
      <c r="Q42" s="26" t="str">
        <f t="shared" si="11"/>
        <v/>
      </c>
      <c r="R42" s="2"/>
      <c r="S42" s="2"/>
      <c r="T42" s="2"/>
      <c r="U42" s="2"/>
      <c r="V42" s="2"/>
      <c r="W42" s="2"/>
      <c r="X42" s="2"/>
      <c r="Y42" s="43" t="str">
        <f t="shared" si="12"/>
        <v>-</v>
      </c>
      <c r="Z42" s="43" t="str">
        <f t="shared" si="13"/>
        <v>-</v>
      </c>
      <c r="AA42" s="43" t="str">
        <f t="shared" si="14"/>
        <v>-</v>
      </c>
      <c r="AB42" s="43" t="str">
        <f t="shared" si="15"/>
        <v>-</v>
      </c>
      <c r="AC42" s="43" t="str">
        <f t="shared" si="16"/>
        <v>-</v>
      </c>
      <c r="AD42" s="45"/>
      <c r="AE42" s="45"/>
      <c r="AF42" s="45"/>
      <c r="AG42" s="5" t="str">
        <f t="shared" si="4"/>
        <v>No quote</v>
      </c>
      <c r="AH42" s="3" t="str">
        <f t="shared" si="5"/>
        <v>Please fill all highlighted blue cells to complete your quote of this medicine.</v>
      </c>
      <c r="AI42" s="4" t="str">
        <f t="shared" si="17"/>
        <v>Invalid</v>
      </c>
      <c r="AJ42" s="4" t="str">
        <f t="shared" si="18"/>
        <v>Invalid</v>
      </c>
      <c r="AK42" s="4" t="str">
        <f t="shared" si="19"/>
        <v>Valid</v>
      </c>
      <c r="AL42" s="4" t="str">
        <f t="shared" si="20"/>
        <v>Invalid</v>
      </c>
      <c r="AM42" s="4" t="str">
        <f t="shared" si="21"/>
        <v>Invalid</v>
      </c>
      <c r="AN42" s="4" t="str">
        <f t="shared" si="22"/>
        <v>Invalid</v>
      </c>
      <c r="AO42" s="4" t="str">
        <f t="shared" si="23"/>
        <v>Valid</v>
      </c>
      <c r="AP42" s="4" t="str">
        <f t="shared" si="24"/>
        <v>Valid</v>
      </c>
      <c r="AQ42" s="4" t="str">
        <f t="shared" si="25"/>
        <v>Valid</v>
      </c>
      <c r="AR42" s="4" t="str">
        <f t="shared" si="26"/>
        <v>Valid</v>
      </c>
      <c r="AS42" s="4" t="str">
        <f t="shared" si="27"/>
        <v>Valid</v>
      </c>
      <c r="AT42" s="4" t="str">
        <f t="shared" si="28"/>
        <v>Valid</v>
      </c>
      <c r="AU42" s="4" t="str">
        <f t="shared" si="29"/>
        <v>Valid</v>
      </c>
      <c r="AV42" s="71"/>
    </row>
    <row r="43" spans="2:48" ht="39.9" customHeight="1" x14ac:dyDescent="0.25">
      <c r="B43" s="22">
        <v>33</v>
      </c>
      <c r="C43" s="28" t="s">
        <v>150</v>
      </c>
      <c r="D43" s="25" t="s">
        <v>115</v>
      </c>
      <c r="E43" s="23">
        <v>951180</v>
      </c>
      <c r="F43" s="23">
        <v>2516255.4</v>
      </c>
      <c r="G43" s="23">
        <v>1</v>
      </c>
      <c r="H43" s="23">
        <v>1</v>
      </c>
      <c r="I43" s="24">
        <v>1</v>
      </c>
      <c r="J43" s="24"/>
      <c r="K43" s="24"/>
      <c r="L43" s="24"/>
      <c r="M43" s="24"/>
      <c r="N43" s="1"/>
      <c r="O43" s="44"/>
      <c r="P43" s="1"/>
      <c r="Q43" s="26" t="str">
        <f t="shared" ref="Q43:Q74" si="30">IF(OR(ISBLANK(P43),ISBLANK(N43)),"",P43*N43)</f>
        <v/>
      </c>
      <c r="R43" s="2"/>
      <c r="S43" s="2"/>
      <c r="T43" s="2"/>
      <c r="U43" s="2"/>
      <c r="V43" s="2"/>
      <c r="W43" s="2"/>
      <c r="X43" s="2"/>
      <c r="Y43" s="43" t="str">
        <f t="shared" si="12"/>
        <v>-</v>
      </c>
      <c r="Z43" s="43" t="str">
        <f t="shared" si="13"/>
        <v>-</v>
      </c>
      <c r="AA43" s="43" t="str">
        <f t="shared" si="14"/>
        <v>-</v>
      </c>
      <c r="AB43" s="43" t="str">
        <f t="shared" si="15"/>
        <v>-</v>
      </c>
      <c r="AC43" s="43" t="str">
        <f t="shared" si="16"/>
        <v>-</v>
      </c>
      <c r="AD43" s="45"/>
      <c r="AE43" s="45"/>
      <c r="AF43" s="45"/>
      <c r="AG43" s="5" t="str">
        <f t="shared" ref="AG43:AG74" si="31">IF(AI43="Invalid",
   "No quote",
   IF(COUNTIF(AJ43:AU43,"Invalid")&gt;0,
      "Invalid",
      "Valid"))</f>
        <v>No quote</v>
      </c>
      <c r="AH43" s="3" t="str">
        <f t="shared" ref="AH43:AH74" si="32">IF(COUNTIF(AI43:AU43,"Invalid")&gt;0,
   INDEX($AI$8:$AU$8,1,MATCH("Invalid",AI43:AU43,0)),
   "Your quote for this medicine is complete and valid.")</f>
        <v>Please fill all highlighted blue cells to complete your quote of this medicine.</v>
      </c>
      <c r="AI43" s="4" t="str">
        <f t="shared" si="17"/>
        <v>Invalid</v>
      </c>
      <c r="AJ43" s="4" t="str">
        <f t="shared" si="18"/>
        <v>Invalid</v>
      </c>
      <c r="AK43" s="4" t="str">
        <f t="shared" si="19"/>
        <v>Valid</v>
      </c>
      <c r="AL43" s="4" t="str">
        <f t="shared" si="20"/>
        <v>Invalid</v>
      </c>
      <c r="AM43" s="4" t="str">
        <f t="shared" si="21"/>
        <v>Invalid</v>
      </c>
      <c r="AN43" s="4" t="str">
        <f t="shared" si="22"/>
        <v>Invalid</v>
      </c>
      <c r="AO43" s="4" t="str">
        <f t="shared" si="23"/>
        <v>Valid</v>
      </c>
      <c r="AP43" s="4" t="str">
        <f t="shared" si="24"/>
        <v>Valid</v>
      </c>
      <c r="AQ43" s="4" t="str">
        <f t="shared" si="25"/>
        <v>Valid</v>
      </c>
      <c r="AR43" s="4" t="str">
        <f t="shared" si="26"/>
        <v>Valid</v>
      </c>
      <c r="AS43" s="4" t="str">
        <f t="shared" si="27"/>
        <v>Valid</v>
      </c>
      <c r="AT43" s="4" t="str">
        <f t="shared" si="28"/>
        <v>Valid</v>
      </c>
      <c r="AU43" s="4" t="str">
        <f t="shared" si="29"/>
        <v>Valid</v>
      </c>
      <c r="AV43" s="71"/>
    </row>
    <row r="44" spans="2:48" ht="39.9" customHeight="1" x14ac:dyDescent="0.25">
      <c r="B44" s="22">
        <v>34</v>
      </c>
      <c r="C44" s="28" t="s">
        <v>151</v>
      </c>
      <c r="D44" s="25" t="s">
        <v>115</v>
      </c>
      <c r="E44" s="23">
        <v>629760</v>
      </c>
      <c r="F44" s="23">
        <v>2516255.4</v>
      </c>
      <c r="G44" s="23">
        <v>1</v>
      </c>
      <c r="H44" s="23">
        <v>1</v>
      </c>
      <c r="I44" s="24">
        <v>1</v>
      </c>
      <c r="J44" s="24"/>
      <c r="K44" s="24"/>
      <c r="L44" s="24"/>
      <c r="M44" s="24"/>
      <c r="N44" s="1"/>
      <c r="O44" s="44"/>
      <c r="P44" s="1"/>
      <c r="Q44" s="26" t="str">
        <f t="shared" si="30"/>
        <v/>
      </c>
      <c r="R44" s="2"/>
      <c r="S44" s="2"/>
      <c r="T44" s="2"/>
      <c r="U44" s="2"/>
      <c r="V44" s="2"/>
      <c r="W44" s="2"/>
      <c r="X44" s="2"/>
      <c r="Y44" s="43" t="str">
        <f t="shared" si="12"/>
        <v>-</v>
      </c>
      <c r="Z44" s="43" t="str">
        <f t="shared" si="13"/>
        <v>-</v>
      </c>
      <c r="AA44" s="43" t="str">
        <f t="shared" si="14"/>
        <v>-</v>
      </c>
      <c r="AB44" s="43" t="str">
        <f t="shared" si="15"/>
        <v>-</v>
      </c>
      <c r="AC44" s="43" t="str">
        <f t="shared" si="16"/>
        <v>-</v>
      </c>
      <c r="AD44" s="45"/>
      <c r="AE44" s="45"/>
      <c r="AF44" s="45"/>
      <c r="AG44" s="5" t="str">
        <f t="shared" si="31"/>
        <v>No quote</v>
      </c>
      <c r="AH44" s="3" t="str">
        <f t="shared" si="32"/>
        <v>Please fill all highlighted blue cells to complete your quote of this medicine.</v>
      </c>
      <c r="AI44" s="4" t="str">
        <f t="shared" si="17"/>
        <v>Invalid</v>
      </c>
      <c r="AJ44" s="4" t="str">
        <f t="shared" si="18"/>
        <v>Invalid</v>
      </c>
      <c r="AK44" s="4" t="str">
        <f t="shared" si="19"/>
        <v>Valid</v>
      </c>
      <c r="AL44" s="4" t="str">
        <f t="shared" si="20"/>
        <v>Invalid</v>
      </c>
      <c r="AM44" s="4" t="str">
        <f t="shared" si="21"/>
        <v>Invalid</v>
      </c>
      <c r="AN44" s="4" t="str">
        <f t="shared" si="22"/>
        <v>Invalid</v>
      </c>
      <c r="AO44" s="4" t="str">
        <f t="shared" si="23"/>
        <v>Valid</v>
      </c>
      <c r="AP44" s="4" t="str">
        <f t="shared" si="24"/>
        <v>Valid</v>
      </c>
      <c r="AQ44" s="4" t="str">
        <f t="shared" si="25"/>
        <v>Valid</v>
      </c>
      <c r="AR44" s="4" t="str">
        <f t="shared" si="26"/>
        <v>Valid</v>
      </c>
      <c r="AS44" s="4" t="str">
        <f t="shared" si="27"/>
        <v>Valid</v>
      </c>
      <c r="AT44" s="4" t="str">
        <f t="shared" si="28"/>
        <v>Valid</v>
      </c>
      <c r="AU44" s="4" t="str">
        <f t="shared" si="29"/>
        <v>Valid</v>
      </c>
      <c r="AV44" s="71"/>
    </row>
    <row r="45" spans="2:48" ht="39.9" customHeight="1" x14ac:dyDescent="0.25">
      <c r="B45" s="22">
        <v>35</v>
      </c>
      <c r="C45" s="28" t="s">
        <v>152</v>
      </c>
      <c r="D45" s="25" t="s">
        <v>115</v>
      </c>
      <c r="E45" s="23">
        <v>311340</v>
      </c>
      <c r="F45" s="23">
        <v>7488152</v>
      </c>
      <c r="G45" s="23">
        <v>1</v>
      </c>
      <c r="H45" s="23">
        <v>1</v>
      </c>
      <c r="I45" s="24">
        <v>1</v>
      </c>
      <c r="J45" s="24"/>
      <c r="K45" s="24"/>
      <c r="L45" s="24"/>
      <c r="M45" s="24"/>
      <c r="N45" s="1"/>
      <c r="O45" s="44"/>
      <c r="P45" s="1"/>
      <c r="Q45" s="26" t="str">
        <f t="shared" si="30"/>
        <v/>
      </c>
      <c r="R45" s="2"/>
      <c r="S45" s="2"/>
      <c r="T45" s="2"/>
      <c r="U45" s="2"/>
      <c r="V45" s="2"/>
      <c r="W45" s="2"/>
      <c r="X45" s="2"/>
      <c r="Y45" s="43" t="str">
        <f t="shared" si="12"/>
        <v>-</v>
      </c>
      <c r="Z45" s="43" t="str">
        <f t="shared" si="13"/>
        <v>-</v>
      </c>
      <c r="AA45" s="43" t="str">
        <f t="shared" si="14"/>
        <v>-</v>
      </c>
      <c r="AB45" s="43" t="str">
        <f t="shared" si="15"/>
        <v>-</v>
      </c>
      <c r="AC45" s="43" t="str">
        <f t="shared" si="16"/>
        <v>-</v>
      </c>
      <c r="AD45" s="45"/>
      <c r="AE45" s="45"/>
      <c r="AF45" s="45"/>
      <c r="AG45" s="5" t="str">
        <f t="shared" si="31"/>
        <v>No quote</v>
      </c>
      <c r="AH45" s="3" t="str">
        <f t="shared" si="32"/>
        <v>Please fill all highlighted blue cells to complete your quote of this medicine.</v>
      </c>
      <c r="AI45" s="4" t="str">
        <f t="shared" si="17"/>
        <v>Invalid</v>
      </c>
      <c r="AJ45" s="4" t="str">
        <f t="shared" si="18"/>
        <v>Invalid</v>
      </c>
      <c r="AK45" s="4" t="str">
        <f t="shared" si="19"/>
        <v>Valid</v>
      </c>
      <c r="AL45" s="4" t="str">
        <f t="shared" si="20"/>
        <v>Invalid</v>
      </c>
      <c r="AM45" s="4" t="str">
        <f t="shared" si="21"/>
        <v>Invalid</v>
      </c>
      <c r="AN45" s="4" t="str">
        <f t="shared" si="22"/>
        <v>Invalid</v>
      </c>
      <c r="AO45" s="4" t="str">
        <f t="shared" si="23"/>
        <v>Valid</v>
      </c>
      <c r="AP45" s="4" t="str">
        <f t="shared" si="24"/>
        <v>Valid</v>
      </c>
      <c r="AQ45" s="4" t="str">
        <f t="shared" si="25"/>
        <v>Valid</v>
      </c>
      <c r="AR45" s="4" t="str">
        <f t="shared" si="26"/>
        <v>Valid</v>
      </c>
      <c r="AS45" s="4" t="str">
        <f t="shared" si="27"/>
        <v>Valid</v>
      </c>
      <c r="AT45" s="4" t="str">
        <f t="shared" si="28"/>
        <v>Valid</v>
      </c>
      <c r="AU45" s="4" t="str">
        <f t="shared" si="29"/>
        <v>Valid</v>
      </c>
      <c r="AV45" s="71"/>
    </row>
    <row r="46" spans="2:48" ht="39.9" customHeight="1" x14ac:dyDescent="0.25">
      <c r="B46" s="22">
        <v>36</v>
      </c>
      <c r="C46" s="28" t="s">
        <v>153</v>
      </c>
      <c r="D46" s="25" t="s">
        <v>115</v>
      </c>
      <c r="E46" s="23">
        <v>2958540</v>
      </c>
      <c r="F46" s="23">
        <v>4396044.8</v>
      </c>
      <c r="G46" s="23">
        <v>1</v>
      </c>
      <c r="H46" s="23">
        <v>1</v>
      </c>
      <c r="I46" s="24">
        <v>1</v>
      </c>
      <c r="J46" s="24"/>
      <c r="K46" s="24"/>
      <c r="L46" s="24"/>
      <c r="M46" s="24"/>
      <c r="N46" s="1"/>
      <c r="O46" s="44"/>
      <c r="P46" s="1"/>
      <c r="Q46" s="26" t="str">
        <f t="shared" si="30"/>
        <v/>
      </c>
      <c r="R46" s="2"/>
      <c r="S46" s="2"/>
      <c r="T46" s="2"/>
      <c r="U46" s="2"/>
      <c r="V46" s="2"/>
      <c r="W46" s="2"/>
      <c r="X46" s="2"/>
      <c r="Y46" s="43" t="str">
        <f t="shared" si="12"/>
        <v>-</v>
      </c>
      <c r="Z46" s="43" t="str">
        <f t="shared" si="13"/>
        <v>-</v>
      </c>
      <c r="AA46" s="43" t="str">
        <f t="shared" si="14"/>
        <v>-</v>
      </c>
      <c r="AB46" s="43" t="str">
        <f t="shared" si="15"/>
        <v>-</v>
      </c>
      <c r="AC46" s="43" t="str">
        <f t="shared" si="16"/>
        <v>-</v>
      </c>
      <c r="AD46" s="45"/>
      <c r="AE46" s="45"/>
      <c r="AF46" s="45"/>
      <c r="AG46" s="5" t="str">
        <f t="shared" si="31"/>
        <v>No quote</v>
      </c>
      <c r="AH46" s="3" t="str">
        <f t="shared" si="32"/>
        <v>Please fill all highlighted blue cells to complete your quote of this medicine.</v>
      </c>
      <c r="AI46" s="4" t="str">
        <f t="shared" si="17"/>
        <v>Invalid</v>
      </c>
      <c r="AJ46" s="4" t="str">
        <f t="shared" si="18"/>
        <v>Invalid</v>
      </c>
      <c r="AK46" s="4" t="str">
        <f t="shared" si="19"/>
        <v>Valid</v>
      </c>
      <c r="AL46" s="4" t="str">
        <f t="shared" si="20"/>
        <v>Invalid</v>
      </c>
      <c r="AM46" s="4" t="str">
        <f t="shared" si="21"/>
        <v>Invalid</v>
      </c>
      <c r="AN46" s="4" t="str">
        <f t="shared" si="22"/>
        <v>Invalid</v>
      </c>
      <c r="AO46" s="4" t="str">
        <f t="shared" si="23"/>
        <v>Valid</v>
      </c>
      <c r="AP46" s="4" t="str">
        <f t="shared" si="24"/>
        <v>Valid</v>
      </c>
      <c r="AQ46" s="4" t="str">
        <f t="shared" si="25"/>
        <v>Valid</v>
      </c>
      <c r="AR46" s="4" t="str">
        <f t="shared" si="26"/>
        <v>Valid</v>
      </c>
      <c r="AS46" s="4" t="str">
        <f t="shared" si="27"/>
        <v>Valid</v>
      </c>
      <c r="AT46" s="4" t="str">
        <f t="shared" si="28"/>
        <v>Valid</v>
      </c>
      <c r="AU46" s="4" t="str">
        <f t="shared" si="29"/>
        <v>Valid</v>
      </c>
      <c r="AV46" s="71"/>
    </row>
    <row r="47" spans="2:48" ht="39.9" customHeight="1" x14ac:dyDescent="0.25">
      <c r="B47" s="22">
        <v>37</v>
      </c>
      <c r="C47" s="28" t="s">
        <v>154</v>
      </c>
      <c r="D47" s="25" t="s">
        <v>115</v>
      </c>
      <c r="E47" s="23">
        <v>29550000</v>
      </c>
      <c r="F47" s="23">
        <v>29550000</v>
      </c>
      <c r="G47" s="23">
        <v>2</v>
      </c>
      <c r="H47" s="23">
        <v>3</v>
      </c>
      <c r="I47" s="24"/>
      <c r="J47" s="24">
        <v>0.7</v>
      </c>
      <c r="K47" s="24">
        <v>0.5</v>
      </c>
      <c r="L47" s="24">
        <v>0.3</v>
      </c>
      <c r="M47" s="24">
        <v>0.2</v>
      </c>
      <c r="N47" s="1"/>
      <c r="O47" s="44"/>
      <c r="P47" s="1"/>
      <c r="Q47" s="26" t="str">
        <f t="shared" si="30"/>
        <v/>
      </c>
      <c r="R47" s="2"/>
      <c r="S47" s="2"/>
      <c r="T47" s="2"/>
      <c r="U47" s="2"/>
      <c r="V47" s="2"/>
      <c r="W47" s="2"/>
      <c r="X47" s="2"/>
      <c r="Y47" s="43" t="str">
        <f t="shared" si="12"/>
        <v>-</v>
      </c>
      <c r="Z47" s="43" t="str">
        <f t="shared" si="13"/>
        <v>-</v>
      </c>
      <c r="AA47" s="43" t="str">
        <f t="shared" si="14"/>
        <v>-</v>
      </c>
      <c r="AB47" s="43" t="str">
        <f t="shared" si="15"/>
        <v>-</v>
      </c>
      <c r="AC47" s="43" t="str">
        <f t="shared" si="16"/>
        <v>-</v>
      </c>
      <c r="AD47" s="45"/>
      <c r="AE47" s="45"/>
      <c r="AF47" s="45"/>
      <c r="AG47" s="5" t="str">
        <f t="shared" si="31"/>
        <v>No quote</v>
      </c>
      <c r="AH47" s="3" t="str">
        <f t="shared" si="32"/>
        <v>Please fill all highlighted blue cells to complete your quote of this medicine.</v>
      </c>
      <c r="AI47" s="4" t="str">
        <f t="shared" si="17"/>
        <v>Invalid</v>
      </c>
      <c r="AJ47" s="4" t="str">
        <f t="shared" si="18"/>
        <v>Invalid</v>
      </c>
      <c r="AK47" s="4" t="str">
        <f t="shared" si="19"/>
        <v>Valid</v>
      </c>
      <c r="AL47" s="4" t="str">
        <f t="shared" si="20"/>
        <v>Invalid</v>
      </c>
      <c r="AM47" s="4" t="str">
        <f t="shared" si="21"/>
        <v>Invalid</v>
      </c>
      <c r="AN47" s="4" t="str">
        <f t="shared" si="22"/>
        <v>Invalid</v>
      </c>
      <c r="AO47" s="4" t="str">
        <f t="shared" si="23"/>
        <v>Valid</v>
      </c>
      <c r="AP47" s="4" t="str">
        <f t="shared" si="24"/>
        <v>Valid</v>
      </c>
      <c r="AQ47" s="4" t="str">
        <f t="shared" si="25"/>
        <v>Valid</v>
      </c>
      <c r="AR47" s="4" t="str">
        <f t="shared" si="26"/>
        <v>Valid</v>
      </c>
      <c r="AS47" s="4" t="str">
        <f t="shared" si="27"/>
        <v>Valid</v>
      </c>
      <c r="AT47" s="4" t="str">
        <f t="shared" si="28"/>
        <v>Valid</v>
      </c>
      <c r="AU47" s="4" t="str">
        <f t="shared" si="29"/>
        <v>Valid</v>
      </c>
      <c r="AV47" s="71"/>
    </row>
    <row r="48" spans="2:48" ht="39.9" customHeight="1" x14ac:dyDescent="0.25">
      <c r="B48" s="22">
        <v>38</v>
      </c>
      <c r="C48" s="28" t="s">
        <v>155</v>
      </c>
      <c r="D48" s="25" t="s">
        <v>156</v>
      </c>
      <c r="E48" s="23">
        <v>21120</v>
      </c>
      <c r="F48" s="23">
        <v>481680</v>
      </c>
      <c r="G48" s="23">
        <v>1</v>
      </c>
      <c r="H48" s="23">
        <v>3</v>
      </c>
      <c r="I48" s="24">
        <v>1</v>
      </c>
      <c r="J48" s="24">
        <v>0.7</v>
      </c>
      <c r="K48" s="24">
        <v>0.5</v>
      </c>
      <c r="L48" s="24">
        <v>0.3</v>
      </c>
      <c r="M48" s="24">
        <v>0.2</v>
      </c>
      <c r="N48" s="1"/>
      <c r="O48" s="44"/>
      <c r="P48" s="1"/>
      <c r="Q48" s="26" t="str">
        <f t="shared" si="30"/>
        <v/>
      </c>
      <c r="R48" s="2"/>
      <c r="S48" s="2"/>
      <c r="T48" s="2"/>
      <c r="U48" s="2"/>
      <c r="V48" s="2"/>
      <c r="W48" s="2"/>
      <c r="X48" s="2"/>
      <c r="Y48" s="43" t="str">
        <f t="shared" si="12"/>
        <v>-</v>
      </c>
      <c r="Z48" s="43" t="str">
        <f t="shared" si="13"/>
        <v>-</v>
      </c>
      <c r="AA48" s="43" t="str">
        <f t="shared" si="14"/>
        <v>-</v>
      </c>
      <c r="AB48" s="43" t="str">
        <f t="shared" si="15"/>
        <v>-</v>
      </c>
      <c r="AC48" s="43" t="str">
        <f t="shared" si="16"/>
        <v>-</v>
      </c>
      <c r="AD48" s="45"/>
      <c r="AE48" s="45"/>
      <c r="AF48" s="45"/>
      <c r="AG48" s="5" t="str">
        <f t="shared" si="31"/>
        <v>No quote</v>
      </c>
      <c r="AH48" s="3" t="str">
        <f t="shared" si="32"/>
        <v>Please fill all highlighted blue cells to complete your quote of this medicine.</v>
      </c>
      <c r="AI48" s="4" t="str">
        <f t="shared" si="17"/>
        <v>Invalid</v>
      </c>
      <c r="AJ48" s="4" t="str">
        <f t="shared" si="18"/>
        <v>Invalid</v>
      </c>
      <c r="AK48" s="4" t="str">
        <f t="shared" si="19"/>
        <v>Valid</v>
      </c>
      <c r="AL48" s="4" t="str">
        <f t="shared" si="20"/>
        <v>Invalid</v>
      </c>
      <c r="AM48" s="4" t="str">
        <f t="shared" si="21"/>
        <v>Invalid</v>
      </c>
      <c r="AN48" s="4" t="str">
        <f t="shared" si="22"/>
        <v>Invalid</v>
      </c>
      <c r="AO48" s="4" t="str">
        <f t="shared" si="23"/>
        <v>Valid</v>
      </c>
      <c r="AP48" s="4" t="str">
        <f t="shared" si="24"/>
        <v>Valid</v>
      </c>
      <c r="AQ48" s="4" t="str">
        <f t="shared" si="25"/>
        <v>Valid</v>
      </c>
      <c r="AR48" s="4" t="str">
        <f t="shared" si="26"/>
        <v>Valid</v>
      </c>
      <c r="AS48" s="4" t="str">
        <f t="shared" si="27"/>
        <v>Valid</v>
      </c>
      <c r="AT48" s="4" t="str">
        <f t="shared" si="28"/>
        <v>Valid</v>
      </c>
      <c r="AU48" s="4" t="str">
        <f t="shared" si="29"/>
        <v>Valid</v>
      </c>
      <c r="AV48" s="71"/>
    </row>
    <row r="49" spans="2:48" ht="39.9" customHeight="1" x14ac:dyDescent="0.25">
      <c r="B49" s="22">
        <v>39</v>
      </c>
      <c r="C49" s="28" t="s">
        <v>157</v>
      </c>
      <c r="D49" s="25" t="s">
        <v>156</v>
      </c>
      <c r="E49" s="23">
        <v>230280</v>
      </c>
      <c r="F49" s="23">
        <v>240840</v>
      </c>
      <c r="G49" s="23">
        <v>1</v>
      </c>
      <c r="H49" s="23">
        <v>3</v>
      </c>
      <c r="I49" s="24">
        <v>1</v>
      </c>
      <c r="J49" s="24">
        <v>0.7</v>
      </c>
      <c r="K49" s="24">
        <v>0.5</v>
      </c>
      <c r="L49" s="24">
        <v>0.3</v>
      </c>
      <c r="M49" s="24">
        <v>0.2</v>
      </c>
      <c r="N49" s="1"/>
      <c r="O49" s="44"/>
      <c r="P49" s="1"/>
      <c r="Q49" s="26" t="str">
        <f t="shared" si="30"/>
        <v/>
      </c>
      <c r="R49" s="2"/>
      <c r="S49" s="2"/>
      <c r="T49" s="2"/>
      <c r="U49" s="2"/>
      <c r="V49" s="2"/>
      <c r="W49" s="2"/>
      <c r="X49" s="2"/>
      <c r="Y49" s="43" t="str">
        <f t="shared" si="12"/>
        <v>-</v>
      </c>
      <c r="Z49" s="43" t="str">
        <f t="shared" si="13"/>
        <v>-</v>
      </c>
      <c r="AA49" s="43" t="str">
        <f t="shared" si="14"/>
        <v>-</v>
      </c>
      <c r="AB49" s="43" t="str">
        <f t="shared" si="15"/>
        <v>-</v>
      </c>
      <c r="AC49" s="43" t="str">
        <f t="shared" si="16"/>
        <v>-</v>
      </c>
      <c r="AD49" s="45"/>
      <c r="AE49" s="45"/>
      <c r="AF49" s="45"/>
      <c r="AG49" s="5" t="str">
        <f t="shared" si="31"/>
        <v>No quote</v>
      </c>
      <c r="AH49" s="3" t="str">
        <f t="shared" si="32"/>
        <v>Please fill all highlighted blue cells to complete your quote of this medicine.</v>
      </c>
      <c r="AI49" s="4" t="str">
        <f t="shared" si="17"/>
        <v>Invalid</v>
      </c>
      <c r="AJ49" s="4" t="str">
        <f t="shared" si="18"/>
        <v>Invalid</v>
      </c>
      <c r="AK49" s="4" t="str">
        <f t="shared" si="19"/>
        <v>Valid</v>
      </c>
      <c r="AL49" s="4" t="str">
        <f t="shared" si="20"/>
        <v>Invalid</v>
      </c>
      <c r="AM49" s="4" t="str">
        <f t="shared" si="21"/>
        <v>Invalid</v>
      </c>
      <c r="AN49" s="4" t="str">
        <f t="shared" si="22"/>
        <v>Invalid</v>
      </c>
      <c r="AO49" s="4" t="str">
        <f t="shared" si="23"/>
        <v>Valid</v>
      </c>
      <c r="AP49" s="4" t="str">
        <f t="shared" si="24"/>
        <v>Valid</v>
      </c>
      <c r="AQ49" s="4" t="str">
        <f t="shared" si="25"/>
        <v>Valid</v>
      </c>
      <c r="AR49" s="4" t="str">
        <f t="shared" si="26"/>
        <v>Valid</v>
      </c>
      <c r="AS49" s="4" t="str">
        <f t="shared" si="27"/>
        <v>Valid</v>
      </c>
      <c r="AT49" s="4" t="str">
        <f t="shared" si="28"/>
        <v>Valid</v>
      </c>
      <c r="AU49" s="4" t="str">
        <f t="shared" si="29"/>
        <v>Valid</v>
      </c>
      <c r="AV49" s="71"/>
    </row>
    <row r="50" spans="2:48" ht="39.9" customHeight="1" x14ac:dyDescent="0.25">
      <c r="B50" s="22">
        <v>40</v>
      </c>
      <c r="C50" s="28" t="s">
        <v>158</v>
      </c>
      <c r="D50" s="25" t="s">
        <v>115</v>
      </c>
      <c r="E50" s="23">
        <v>368928</v>
      </c>
      <c r="F50" s="23">
        <v>31404065.400000002</v>
      </c>
      <c r="G50" s="23">
        <v>1</v>
      </c>
      <c r="H50" s="23">
        <v>3</v>
      </c>
      <c r="I50" s="24">
        <v>1</v>
      </c>
      <c r="J50" s="24">
        <v>0.7</v>
      </c>
      <c r="K50" s="24">
        <v>0.5</v>
      </c>
      <c r="L50" s="24">
        <v>0.3</v>
      </c>
      <c r="M50" s="24">
        <v>0.2</v>
      </c>
      <c r="N50" s="1"/>
      <c r="O50" s="44"/>
      <c r="P50" s="1"/>
      <c r="Q50" s="26" t="str">
        <f t="shared" si="30"/>
        <v/>
      </c>
      <c r="R50" s="2"/>
      <c r="S50" s="2"/>
      <c r="T50" s="2"/>
      <c r="U50" s="2"/>
      <c r="V50" s="2"/>
      <c r="W50" s="2"/>
      <c r="X50" s="2"/>
      <c r="Y50" s="43" t="str">
        <f t="shared" si="12"/>
        <v>-</v>
      </c>
      <c r="Z50" s="43" t="str">
        <f t="shared" si="13"/>
        <v>-</v>
      </c>
      <c r="AA50" s="43" t="str">
        <f t="shared" si="14"/>
        <v>-</v>
      </c>
      <c r="AB50" s="43" t="str">
        <f t="shared" si="15"/>
        <v>-</v>
      </c>
      <c r="AC50" s="43" t="str">
        <f t="shared" si="16"/>
        <v>-</v>
      </c>
      <c r="AD50" s="45"/>
      <c r="AE50" s="45"/>
      <c r="AF50" s="45"/>
      <c r="AG50" s="5" t="str">
        <f t="shared" si="31"/>
        <v>No quote</v>
      </c>
      <c r="AH50" s="3" t="str">
        <f t="shared" si="32"/>
        <v>Please fill all highlighted blue cells to complete your quote of this medicine.</v>
      </c>
      <c r="AI50" s="4" t="str">
        <f t="shared" si="17"/>
        <v>Invalid</v>
      </c>
      <c r="AJ50" s="4" t="str">
        <f t="shared" si="18"/>
        <v>Invalid</v>
      </c>
      <c r="AK50" s="4" t="str">
        <f t="shared" si="19"/>
        <v>Valid</v>
      </c>
      <c r="AL50" s="4" t="str">
        <f t="shared" si="20"/>
        <v>Invalid</v>
      </c>
      <c r="AM50" s="4" t="str">
        <f t="shared" si="21"/>
        <v>Invalid</v>
      </c>
      <c r="AN50" s="4" t="str">
        <f t="shared" si="22"/>
        <v>Invalid</v>
      </c>
      <c r="AO50" s="4" t="str">
        <f t="shared" si="23"/>
        <v>Valid</v>
      </c>
      <c r="AP50" s="4" t="str">
        <f t="shared" si="24"/>
        <v>Valid</v>
      </c>
      <c r="AQ50" s="4" t="str">
        <f t="shared" si="25"/>
        <v>Valid</v>
      </c>
      <c r="AR50" s="4" t="str">
        <f t="shared" si="26"/>
        <v>Valid</v>
      </c>
      <c r="AS50" s="4" t="str">
        <f t="shared" si="27"/>
        <v>Valid</v>
      </c>
      <c r="AT50" s="4" t="str">
        <f t="shared" si="28"/>
        <v>Valid</v>
      </c>
      <c r="AU50" s="4" t="str">
        <f t="shared" si="29"/>
        <v>Valid</v>
      </c>
      <c r="AV50" s="71"/>
    </row>
    <row r="51" spans="2:48" ht="39.9" customHeight="1" x14ac:dyDescent="0.25">
      <c r="B51" s="22">
        <v>41</v>
      </c>
      <c r="C51" s="28" t="s">
        <v>159</v>
      </c>
      <c r="D51" s="25" t="s">
        <v>115</v>
      </c>
      <c r="E51" s="23">
        <v>95400</v>
      </c>
      <c r="F51" s="23">
        <v>20936043.600000001</v>
      </c>
      <c r="G51" s="23">
        <v>1</v>
      </c>
      <c r="H51" s="23">
        <v>3</v>
      </c>
      <c r="I51" s="24">
        <v>1</v>
      </c>
      <c r="J51" s="24">
        <v>0.7</v>
      </c>
      <c r="K51" s="24">
        <v>0.5</v>
      </c>
      <c r="L51" s="24">
        <v>0.3</v>
      </c>
      <c r="M51" s="24">
        <v>0.2</v>
      </c>
      <c r="N51" s="1"/>
      <c r="O51" s="44"/>
      <c r="P51" s="1"/>
      <c r="Q51" s="26" t="str">
        <f t="shared" si="30"/>
        <v/>
      </c>
      <c r="R51" s="2"/>
      <c r="S51" s="2"/>
      <c r="T51" s="2"/>
      <c r="U51" s="2"/>
      <c r="V51" s="2"/>
      <c r="W51" s="2"/>
      <c r="X51" s="2"/>
      <c r="Y51" s="43" t="str">
        <f t="shared" si="12"/>
        <v>-</v>
      </c>
      <c r="Z51" s="43" t="str">
        <f t="shared" si="13"/>
        <v>-</v>
      </c>
      <c r="AA51" s="43" t="str">
        <f t="shared" si="14"/>
        <v>-</v>
      </c>
      <c r="AB51" s="43" t="str">
        <f t="shared" si="15"/>
        <v>-</v>
      </c>
      <c r="AC51" s="43" t="str">
        <f t="shared" si="16"/>
        <v>-</v>
      </c>
      <c r="AD51" s="45"/>
      <c r="AE51" s="45"/>
      <c r="AF51" s="45"/>
      <c r="AG51" s="5" t="str">
        <f t="shared" si="31"/>
        <v>No quote</v>
      </c>
      <c r="AH51" s="3" t="str">
        <f t="shared" si="32"/>
        <v>Please fill all highlighted blue cells to complete your quote of this medicine.</v>
      </c>
      <c r="AI51" s="4" t="str">
        <f t="shared" si="17"/>
        <v>Invalid</v>
      </c>
      <c r="AJ51" s="4" t="str">
        <f t="shared" si="18"/>
        <v>Invalid</v>
      </c>
      <c r="AK51" s="4" t="str">
        <f t="shared" si="19"/>
        <v>Valid</v>
      </c>
      <c r="AL51" s="4" t="str">
        <f t="shared" si="20"/>
        <v>Invalid</v>
      </c>
      <c r="AM51" s="4" t="str">
        <f t="shared" si="21"/>
        <v>Invalid</v>
      </c>
      <c r="AN51" s="4" t="str">
        <f t="shared" si="22"/>
        <v>Invalid</v>
      </c>
      <c r="AO51" s="4" t="str">
        <f t="shared" si="23"/>
        <v>Valid</v>
      </c>
      <c r="AP51" s="4" t="str">
        <f t="shared" si="24"/>
        <v>Valid</v>
      </c>
      <c r="AQ51" s="4" t="str">
        <f t="shared" si="25"/>
        <v>Valid</v>
      </c>
      <c r="AR51" s="4" t="str">
        <f t="shared" si="26"/>
        <v>Valid</v>
      </c>
      <c r="AS51" s="4" t="str">
        <f t="shared" si="27"/>
        <v>Valid</v>
      </c>
      <c r="AT51" s="4" t="str">
        <f t="shared" si="28"/>
        <v>Valid</v>
      </c>
      <c r="AU51" s="4" t="str">
        <f t="shared" si="29"/>
        <v>Valid</v>
      </c>
      <c r="AV51" s="71"/>
    </row>
    <row r="52" spans="2:48" ht="39.9" customHeight="1" x14ac:dyDescent="0.25">
      <c r="B52" s="22">
        <v>42</v>
      </c>
      <c r="C52" s="28" t="s">
        <v>160</v>
      </c>
      <c r="D52" s="25" t="s">
        <v>115</v>
      </c>
      <c r="E52" s="23">
        <v>171450</v>
      </c>
      <c r="F52" s="23">
        <v>10468021.800000001</v>
      </c>
      <c r="G52" s="23">
        <v>1</v>
      </c>
      <c r="H52" s="23">
        <v>3</v>
      </c>
      <c r="I52" s="24">
        <v>1</v>
      </c>
      <c r="J52" s="24">
        <v>0.7</v>
      </c>
      <c r="K52" s="24">
        <v>0.5</v>
      </c>
      <c r="L52" s="24">
        <v>0.3</v>
      </c>
      <c r="M52" s="24">
        <v>0.2</v>
      </c>
      <c r="N52" s="1"/>
      <c r="O52" s="44"/>
      <c r="P52" s="1"/>
      <c r="Q52" s="26" t="str">
        <f t="shared" si="30"/>
        <v/>
      </c>
      <c r="R52" s="2"/>
      <c r="S52" s="2"/>
      <c r="T52" s="2"/>
      <c r="U52" s="2"/>
      <c r="V52" s="2"/>
      <c r="W52" s="2"/>
      <c r="X52" s="2"/>
      <c r="Y52" s="43" t="str">
        <f t="shared" si="12"/>
        <v>-</v>
      </c>
      <c r="Z52" s="43" t="str">
        <f t="shared" si="13"/>
        <v>-</v>
      </c>
      <c r="AA52" s="43" t="str">
        <f t="shared" si="14"/>
        <v>-</v>
      </c>
      <c r="AB52" s="43" t="str">
        <f t="shared" si="15"/>
        <v>-</v>
      </c>
      <c r="AC52" s="43" t="str">
        <f t="shared" si="16"/>
        <v>-</v>
      </c>
      <c r="AD52" s="45"/>
      <c r="AE52" s="45"/>
      <c r="AF52" s="45"/>
      <c r="AG52" s="5" t="str">
        <f t="shared" si="31"/>
        <v>No quote</v>
      </c>
      <c r="AH52" s="3" t="str">
        <f t="shared" si="32"/>
        <v>Please fill all highlighted blue cells to complete your quote of this medicine.</v>
      </c>
      <c r="AI52" s="4" t="str">
        <f t="shared" si="17"/>
        <v>Invalid</v>
      </c>
      <c r="AJ52" s="4" t="str">
        <f t="shared" si="18"/>
        <v>Invalid</v>
      </c>
      <c r="AK52" s="4" t="str">
        <f t="shared" si="19"/>
        <v>Valid</v>
      </c>
      <c r="AL52" s="4" t="str">
        <f t="shared" si="20"/>
        <v>Invalid</v>
      </c>
      <c r="AM52" s="4" t="str">
        <f t="shared" si="21"/>
        <v>Invalid</v>
      </c>
      <c r="AN52" s="4" t="str">
        <f t="shared" si="22"/>
        <v>Invalid</v>
      </c>
      <c r="AO52" s="4" t="str">
        <f t="shared" si="23"/>
        <v>Valid</v>
      </c>
      <c r="AP52" s="4" t="str">
        <f t="shared" si="24"/>
        <v>Valid</v>
      </c>
      <c r="AQ52" s="4" t="str">
        <f t="shared" si="25"/>
        <v>Valid</v>
      </c>
      <c r="AR52" s="4" t="str">
        <f t="shared" si="26"/>
        <v>Valid</v>
      </c>
      <c r="AS52" s="4" t="str">
        <f t="shared" si="27"/>
        <v>Valid</v>
      </c>
      <c r="AT52" s="4" t="str">
        <f t="shared" si="28"/>
        <v>Valid</v>
      </c>
      <c r="AU52" s="4" t="str">
        <f t="shared" si="29"/>
        <v>Valid</v>
      </c>
      <c r="AV52" s="71"/>
    </row>
    <row r="53" spans="2:48" ht="39.9" customHeight="1" x14ac:dyDescent="0.25">
      <c r="B53" s="22">
        <v>43</v>
      </c>
      <c r="C53" s="28" t="s">
        <v>161</v>
      </c>
      <c r="D53" s="25" t="s">
        <v>117</v>
      </c>
      <c r="E53" s="23">
        <v>1455654</v>
      </c>
      <c r="F53" s="23">
        <v>1455654</v>
      </c>
      <c r="G53" s="23">
        <v>1</v>
      </c>
      <c r="H53" s="23">
        <v>1</v>
      </c>
      <c r="I53" s="24">
        <v>1</v>
      </c>
      <c r="J53" s="24"/>
      <c r="K53" s="24"/>
      <c r="L53" s="24"/>
      <c r="M53" s="24"/>
      <c r="N53" s="1"/>
      <c r="O53" s="44"/>
      <c r="P53" s="1"/>
      <c r="Q53" s="26" t="str">
        <f t="shared" si="30"/>
        <v/>
      </c>
      <c r="R53" s="2"/>
      <c r="S53" s="2"/>
      <c r="T53" s="2"/>
      <c r="U53" s="2"/>
      <c r="V53" s="2"/>
      <c r="W53" s="2"/>
      <c r="X53" s="2"/>
      <c r="Y53" s="43" t="str">
        <f t="shared" si="12"/>
        <v>-</v>
      </c>
      <c r="Z53" s="43" t="str">
        <f t="shared" si="13"/>
        <v>-</v>
      </c>
      <c r="AA53" s="43" t="str">
        <f t="shared" si="14"/>
        <v>-</v>
      </c>
      <c r="AB53" s="43" t="str">
        <f t="shared" si="15"/>
        <v>-</v>
      </c>
      <c r="AC53" s="43" t="str">
        <f t="shared" si="16"/>
        <v>-</v>
      </c>
      <c r="AD53" s="45"/>
      <c r="AE53" s="45"/>
      <c r="AF53" s="45"/>
      <c r="AG53" s="5" t="str">
        <f t="shared" si="31"/>
        <v>No quote</v>
      </c>
      <c r="AH53" s="3" t="str">
        <f t="shared" si="32"/>
        <v>Please fill all highlighted blue cells to complete your quote of this medicine.</v>
      </c>
      <c r="AI53" s="4" t="str">
        <f t="shared" si="17"/>
        <v>Invalid</v>
      </c>
      <c r="AJ53" s="4" t="str">
        <f t="shared" si="18"/>
        <v>Invalid</v>
      </c>
      <c r="AK53" s="4" t="str">
        <f t="shared" si="19"/>
        <v>Valid</v>
      </c>
      <c r="AL53" s="4" t="str">
        <f t="shared" si="20"/>
        <v>Invalid</v>
      </c>
      <c r="AM53" s="4" t="str">
        <f t="shared" si="21"/>
        <v>Invalid</v>
      </c>
      <c r="AN53" s="4" t="str">
        <f t="shared" si="22"/>
        <v>Invalid</v>
      </c>
      <c r="AO53" s="4" t="str">
        <f t="shared" si="23"/>
        <v>Valid</v>
      </c>
      <c r="AP53" s="4" t="str">
        <f t="shared" si="24"/>
        <v>Valid</v>
      </c>
      <c r="AQ53" s="4" t="str">
        <f t="shared" si="25"/>
        <v>Valid</v>
      </c>
      <c r="AR53" s="4" t="str">
        <f t="shared" si="26"/>
        <v>Valid</v>
      </c>
      <c r="AS53" s="4" t="str">
        <f t="shared" si="27"/>
        <v>Valid</v>
      </c>
      <c r="AT53" s="4" t="str">
        <f t="shared" si="28"/>
        <v>Valid</v>
      </c>
      <c r="AU53" s="4" t="str">
        <f t="shared" si="29"/>
        <v>Valid</v>
      </c>
      <c r="AV53" s="71"/>
    </row>
    <row r="54" spans="2:48" ht="39.9" customHeight="1" x14ac:dyDescent="0.25">
      <c r="B54" s="22">
        <v>44</v>
      </c>
      <c r="C54" s="28" t="s">
        <v>162</v>
      </c>
      <c r="D54" s="25" t="s">
        <v>115</v>
      </c>
      <c r="E54" s="23">
        <v>0</v>
      </c>
      <c r="F54" s="23">
        <v>7941120.0000000009</v>
      </c>
      <c r="G54" s="23">
        <v>1</v>
      </c>
      <c r="H54" s="23">
        <v>3</v>
      </c>
      <c r="I54" s="24">
        <v>1</v>
      </c>
      <c r="J54" s="24"/>
      <c r="K54" s="24"/>
      <c r="L54" s="24"/>
      <c r="M54" s="24"/>
      <c r="N54" s="1"/>
      <c r="O54" s="44"/>
      <c r="P54" s="1"/>
      <c r="Q54" s="26" t="str">
        <f t="shared" si="30"/>
        <v/>
      </c>
      <c r="R54" s="2"/>
      <c r="S54" s="2"/>
      <c r="T54" s="2"/>
      <c r="U54" s="2"/>
      <c r="V54" s="2"/>
      <c r="W54" s="2"/>
      <c r="X54" s="2"/>
      <c r="Y54" s="43" t="str">
        <f t="shared" si="12"/>
        <v>-</v>
      </c>
      <c r="Z54" s="43" t="str">
        <f t="shared" si="13"/>
        <v>-</v>
      </c>
      <c r="AA54" s="43" t="str">
        <f t="shared" si="14"/>
        <v>-</v>
      </c>
      <c r="AB54" s="43" t="str">
        <f t="shared" si="15"/>
        <v>-</v>
      </c>
      <c r="AC54" s="43" t="str">
        <f t="shared" si="16"/>
        <v>-</v>
      </c>
      <c r="AD54" s="45"/>
      <c r="AE54" s="45"/>
      <c r="AF54" s="45"/>
      <c r="AG54" s="5" t="str">
        <f t="shared" si="31"/>
        <v>No quote</v>
      </c>
      <c r="AH54" s="3" t="str">
        <f t="shared" si="32"/>
        <v>Please fill all highlighted blue cells to complete your quote of this medicine.</v>
      </c>
      <c r="AI54" s="4" t="str">
        <f t="shared" si="17"/>
        <v>Invalid</v>
      </c>
      <c r="AJ54" s="4" t="str">
        <f t="shared" si="18"/>
        <v>Invalid</v>
      </c>
      <c r="AK54" s="4" t="str">
        <f t="shared" si="19"/>
        <v>Valid</v>
      </c>
      <c r="AL54" s="4" t="str">
        <f t="shared" si="20"/>
        <v>Invalid</v>
      </c>
      <c r="AM54" s="4" t="str">
        <f t="shared" si="21"/>
        <v>Invalid</v>
      </c>
      <c r="AN54" s="4" t="str">
        <f t="shared" si="22"/>
        <v>Invalid</v>
      </c>
      <c r="AO54" s="4" t="str">
        <f t="shared" si="23"/>
        <v>Valid</v>
      </c>
      <c r="AP54" s="4" t="str">
        <f t="shared" si="24"/>
        <v>Valid</v>
      </c>
      <c r="AQ54" s="4" t="str">
        <f t="shared" si="25"/>
        <v>Valid</v>
      </c>
      <c r="AR54" s="4" t="str">
        <f t="shared" si="26"/>
        <v>Valid</v>
      </c>
      <c r="AS54" s="4" t="str">
        <f t="shared" si="27"/>
        <v>Valid</v>
      </c>
      <c r="AT54" s="4" t="str">
        <f t="shared" si="28"/>
        <v>Valid</v>
      </c>
      <c r="AU54" s="4" t="str">
        <f t="shared" si="29"/>
        <v>Valid</v>
      </c>
      <c r="AV54" s="71"/>
    </row>
    <row r="55" spans="2:48" ht="39.9" customHeight="1" x14ac:dyDescent="0.25">
      <c r="B55" s="22">
        <v>45</v>
      </c>
      <c r="C55" s="28" t="s">
        <v>163</v>
      </c>
      <c r="D55" s="25" t="s">
        <v>115</v>
      </c>
      <c r="E55" s="23">
        <v>0</v>
      </c>
      <c r="F55" s="23">
        <v>63841.666666666672</v>
      </c>
      <c r="G55" s="23">
        <v>1</v>
      </c>
      <c r="H55" s="23">
        <v>3</v>
      </c>
      <c r="I55" s="24">
        <v>1</v>
      </c>
      <c r="J55" s="24">
        <v>0.7</v>
      </c>
      <c r="K55" s="24">
        <v>0.5</v>
      </c>
      <c r="L55" s="24">
        <v>0.3</v>
      </c>
      <c r="M55" s="24">
        <v>0.2</v>
      </c>
      <c r="N55" s="1"/>
      <c r="O55" s="44"/>
      <c r="P55" s="1"/>
      <c r="Q55" s="26" t="str">
        <f t="shared" si="30"/>
        <v/>
      </c>
      <c r="R55" s="2"/>
      <c r="S55" s="2"/>
      <c r="T55" s="2"/>
      <c r="U55" s="2"/>
      <c r="V55" s="2"/>
      <c r="W55" s="2"/>
      <c r="X55" s="2"/>
      <c r="Y55" s="43" t="str">
        <f t="shared" si="12"/>
        <v>-</v>
      </c>
      <c r="Z55" s="43" t="str">
        <f t="shared" si="13"/>
        <v>-</v>
      </c>
      <c r="AA55" s="43" t="str">
        <f t="shared" si="14"/>
        <v>-</v>
      </c>
      <c r="AB55" s="43" t="str">
        <f t="shared" si="15"/>
        <v>-</v>
      </c>
      <c r="AC55" s="43" t="str">
        <f t="shared" si="16"/>
        <v>-</v>
      </c>
      <c r="AD55" s="45"/>
      <c r="AE55" s="45"/>
      <c r="AF55" s="45"/>
      <c r="AG55" s="5" t="str">
        <f t="shared" si="31"/>
        <v>No quote</v>
      </c>
      <c r="AH55" s="3" t="str">
        <f t="shared" si="32"/>
        <v>Please fill all highlighted blue cells to complete your quote of this medicine.</v>
      </c>
      <c r="AI55" s="4" t="str">
        <f t="shared" si="17"/>
        <v>Invalid</v>
      </c>
      <c r="AJ55" s="4" t="str">
        <f t="shared" si="18"/>
        <v>Invalid</v>
      </c>
      <c r="AK55" s="4" t="str">
        <f t="shared" si="19"/>
        <v>Valid</v>
      </c>
      <c r="AL55" s="4" t="str">
        <f t="shared" si="20"/>
        <v>Invalid</v>
      </c>
      <c r="AM55" s="4" t="str">
        <f t="shared" si="21"/>
        <v>Invalid</v>
      </c>
      <c r="AN55" s="4" t="str">
        <f t="shared" si="22"/>
        <v>Invalid</v>
      </c>
      <c r="AO55" s="4" t="str">
        <f t="shared" si="23"/>
        <v>Valid</v>
      </c>
      <c r="AP55" s="4" t="str">
        <f t="shared" si="24"/>
        <v>Valid</v>
      </c>
      <c r="AQ55" s="4" t="str">
        <f t="shared" si="25"/>
        <v>Valid</v>
      </c>
      <c r="AR55" s="4" t="str">
        <f t="shared" si="26"/>
        <v>Valid</v>
      </c>
      <c r="AS55" s="4" t="str">
        <f t="shared" si="27"/>
        <v>Valid</v>
      </c>
      <c r="AT55" s="4" t="str">
        <f t="shared" si="28"/>
        <v>Valid</v>
      </c>
      <c r="AU55" s="4" t="str">
        <f t="shared" si="29"/>
        <v>Valid</v>
      </c>
      <c r="AV55" s="71"/>
    </row>
    <row r="56" spans="2:48" ht="39.9" customHeight="1" x14ac:dyDescent="0.25">
      <c r="B56" s="22">
        <v>46</v>
      </c>
      <c r="C56" s="28" t="s">
        <v>164</v>
      </c>
      <c r="D56" s="25" t="s">
        <v>117</v>
      </c>
      <c r="E56" s="23">
        <v>86820</v>
      </c>
      <c r="F56" s="23">
        <v>86820</v>
      </c>
      <c r="G56" s="23">
        <v>1</v>
      </c>
      <c r="H56" s="23">
        <v>1</v>
      </c>
      <c r="I56" s="24">
        <v>1</v>
      </c>
      <c r="J56" s="24"/>
      <c r="K56" s="24"/>
      <c r="L56" s="24"/>
      <c r="M56" s="24"/>
      <c r="N56" s="1"/>
      <c r="O56" s="44"/>
      <c r="P56" s="1"/>
      <c r="Q56" s="26" t="str">
        <f t="shared" si="30"/>
        <v/>
      </c>
      <c r="R56" s="2"/>
      <c r="S56" s="2"/>
      <c r="T56" s="2"/>
      <c r="U56" s="2"/>
      <c r="V56" s="2"/>
      <c r="W56" s="2"/>
      <c r="X56" s="2"/>
      <c r="Y56" s="43" t="str">
        <f t="shared" si="12"/>
        <v>-</v>
      </c>
      <c r="Z56" s="43" t="str">
        <f t="shared" si="13"/>
        <v>-</v>
      </c>
      <c r="AA56" s="43" t="str">
        <f t="shared" si="14"/>
        <v>-</v>
      </c>
      <c r="AB56" s="43" t="str">
        <f t="shared" si="15"/>
        <v>-</v>
      </c>
      <c r="AC56" s="43" t="str">
        <f t="shared" si="16"/>
        <v>-</v>
      </c>
      <c r="AD56" s="45"/>
      <c r="AE56" s="45"/>
      <c r="AF56" s="45"/>
      <c r="AG56" s="5" t="str">
        <f t="shared" si="31"/>
        <v>No quote</v>
      </c>
      <c r="AH56" s="3" t="str">
        <f t="shared" si="32"/>
        <v>Please fill all highlighted blue cells to complete your quote of this medicine.</v>
      </c>
      <c r="AI56" s="4" t="str">
        <f t="shared" si="17"/>
        <v>Invalid</v>
      </c>
      <c r="AJ56" s="4" t="str">
        <f t="shared" si="18"/>
        <v>Invalid</v>
      </c>
      <c r="AK56" s="4" t="str">
        <f t="shared" si="19"/>
        <v>Valid</v>
      </c>
      <c r="AL56" s="4" t="str">
        <f t="shared" si="20"/>
        <v>Invalid</v>
      </c>
      <c r="AM56" s="4" t="str">
        <f t="shared" si="21"/>
        <v>Invalid</v>
      </c>
      <c r="AN56" s="4" t="str">
        <f t="shared" si="22"/>
        <v>Invalid</v>
      </c>
      <c r="AO56" s="4" t="str">
        <f t="shared" si="23"/>
        <v>Valid</v>
      </c>
      <c r="AP56" s="4" t="str">
        <f t="shared" si="24"/>
        <v>Valid</v>
      </c>
      <c r="AQ56" s="4" t="str">
        <f t="shared" si="25"/>
        <v>Valid</v>
      </c>
      <c r="AR56" s="4" t="str">
        <f t="shared" si="26"/>
        <v>Valid</v>
      </c>
      <c r="AS56" s="4" t="str">
        <f t="shared" si="27"/>
        <v>Valid</v>
      </c>
      <c r="AT56" s="4" t="str">
        <f t="shared" si="28"/>
        <v>Valid</v>
      </c>
      <c r="AU56" s="4" t="str">
        <f t="shared" si="29"/>
        <v>Valid</v>
      </c>
      <c r="AV56" s="71"/>
    </row>
    <row r="57" spans="2:48" ht="39.9" customHeight="1" x14ac:dyDescent="0.25">
      <c r="B57" s="22">
        <v>47</v>
      </c>
      <c r="C57" s="28" t="s">
        <v>165</v>
      </c>
      <c r="D57" s="25" t="s">
        <v>115</v>
      </c>
      <c r="E57" s="23">
        <v>120</v>
      </c>
      <c r="F57" s="23">
        <v>263160</v>
      </c>
      <c r="G57" s="23">
        <v>1</v>
      </c>
      <c r="H57" s="23">
        <v>3</v>
      </c>
      <c r="I57" s="24">
        <v>1</v>
      </c>
      <c r="J57" s="24">
        <v>0.7</v>
      </c>
      <c r="K57" s="24">
        <v>0.5</v>
      </c>
      <c r="L57" s="24">
        <v>0.3</v>
      </c>
      <c r="M57" s="24">
        <v>0.2</v>
      </c>
      <c r="N57" s="1"/>
      <c r="O57" s="44"/>
      <c r="P57" s="1"/>
      <c r="Q57" s="26" t="str">
        <f t="shared" si="30"/>
        <v/>
      </c>
      <c r="R57" s="2"/>
      <c r="S57" s="2"/>
      <c r="T57" s="2"/>
      <c r="U57" s="2"/>
      <c r="V57" s="2"/>
      <c r="W57" s="2"/>
      <c r="X57" s="2"/>
      <c r="Y57" s="43" t="str">
        <f t="shared" si="12"/>
        <v>-</v>
      </c>
      <c r="Z57" s="43" t="str">
        <f t="shared" si="13"/>
        <v>-</v>
      </c>
      <c r="AA57" s="43" t="str">
        <f t="shared" si="14"/>
        <v>-</v>
      </c>
      <c r="AB57" s="43" t="str">
        <f t="shared" si="15"/>
        <v>-</v>
      </c>
      <c r="AC57" s="43" t="str">
        <f t="shared" si="16"/>
        <v>-</v>
      </c>
      <c r="AD57" s="45"/>
      <c r="AE57" s="45"/>
      <c r="AF57" s="45"/>
      <c r="AG57" s="5" t="str">
        <f t="shared" si="31"/>
        <v>No quote</v>
      </c>
      <c r="AH57" s="3" t="str">
        <f t="shared" si="32"/>
        <v>Please fill all highlighted blue cells to complete your quote of this medicine.</v>
      </c>
      <c r="AI57" s="4" t="str">
        <f t="shared" si="17"/>
        <v>Invalid</v>
      </c>
      <c r="AJ57" s="4" t="str">
        <f t="shared" si="18"/>
        <v>Invalid</v>
      </c>
      <c r="AK57" s="4" t="str">
        <f t="shared" si="19"/>
        <v>Valid</v>
      </c>
      <c r="AL57" s="4" t="str">
        <f t="shared" si="20"/>
        <v>Invalid</v>
      </c>
      <c r="AM57" s="4" t="str">
        <f t="shared" si="21"/>
        <v>Invalid</v>
      </c>
      <c r="AN57" s="4" t="str">
        <f t="shared" si="22"/>
        <v>Invalid</v>
      </c>
      <c r="AO57" s="4" t="str">
        <f t="shared" si="23"/>
        <v>Valid</v>
      </c>
      <c r="AP57" s="4" t="str">
        <f t="shared" si="24"/>
        <v>Valid</v>
      </c>
      <c r="AQ57" s="4" t="str">
        <f t="shared" si="25"/>
        <v>Valid</v>
      </c>
      <c r="AR57" s="4" t="str">
        <f t="shared" si="26"/>
        <v>Valid</v>
      </c>
      <c r="AS57" s="4" t="str">
        <f t="shared" si="27"/>
        <v>Valid</v>
      </c>
      <c r="AT57" s="4" t="str">
        <f t="shared" si="28"/>
        <v>Valid</v>
      </c>
      <c r="AU57" s="4" t="str">
        <f t="shared" si="29"/>
        <v>Valid</v>
      </c>
      <c r="AV57" s="71"/>
    </row>
    <row r="58" spans="2:48" ht="39.9" customHeight="1" x14ac:dyDescent="0.25">
      <c r="B58" s="22">
        <v>48</v>
      </c>
      <c r="C58" s="28" t="s">
        <v>166</v>
      </c>
      <c r="D58" s="25" t="s">
        <v>115</v>
      </c>
      <c r="E58" s="23">
        <v>131520</v>
      </c>
      <c r="F58" s="23">
        <v>131580</v>
      </c>
      <c r="G58" s="23">
        <v>1</v>
      </c>
      <c r="H58" s="23">
        <v>3</v>
      </c>
      <c r="I58" s="24">
        <v>1</v>
      </c>
      <c r="J58" s="24">
        <v>0.7</v>
      </c>
      <c r="K58" s="24">
        <v>0.5</v>
      </c>
      <c r="L58" s="24">
        <v>0.3</v>
      </c>
      <c r="M58" s="24">
        <v>0.2</v>
      </c>
      <c r="N58" s="1"/>
      <c r="O58" s="44"/>
      <c r="P58" s="1"/>
      <c r="Q58" s="26" t="str">
        <f t="shared" si="30"/>
        <v/>
      </c>
      <c r="R58" s="2"/>
      <c r="S58" s="2"/>
      <c r="T58" s="2"/>
      <c r="U58" s="2"/>
      <c r="V58" s="2"/>
      <c r="W58" s="2"/>
      <c r="X58" s="2"/>
      <c r="Y58" s="43" t="str">
        <f t="shared" si="12"/>
        <v>-</v>
      </c>
      <c r="Z58" s="43" t="str">
        <f t="shared" si="13"/>
        <v>-</v>
      </c>
      <c r="AA58" s="43" t="str">
        <f t="shared" si="14"/>
        <v>-</v>
      </c>
      <c r="AB58" s="43" t="str">
        <f t="shared" si="15"/>
        <v>-</v>
      </c>
      <c r="AC58" s="43" t="str">
        <f t="shared" si="16"/>
        <v>-</v>
      </c>
      <c r="AD58" s="45"/>
      <c r="AE58" s="45"/>
      <c r="AF58" s="45"/>
      <c r="AG58" s="5" t="str">
        <f t="shared" si="31"/>
        <v>No quote</v>
      </c>
      <c r="AH58" s="3" t="str">
        <f t="shared" si="32"/>
        <v>Please fill all highlighted blue cells to complete your quote of this medicine.</v>
      </c>
      <c r="AI58" s="4" t="str">
        <f t="shared" si="17"/>
        <v>Invalid</v>
      </c>
      <c r="AJ58" s="4" t="str">
        <f t="shared" si="18"/>
        <v>Invalid</v>
      </c>
      <c r="AK58" s="4" t="str">
        <f t="shared" si="19"/>
        <v>Valid</v>
      </c>
      <c r="AL58" s="4" t="str">
        <f t="shared" si="20"/>
        <v>Invalid</v>
      </c>
      <c r="AM58" s="4" t="str">
        <f t="shared" si="21"/>
        <v>Invalid</v>
      </c>
      <c r="AN58" s="4" t="str">
        <f t="shared" si="22"/>
        <v>Invalid</v>
      </c>
      <c r="AO58" s="4" t="str">
        <f t="shared" si="23"/>
        <v>Valid</v>
      </c>
      <c r="AP58" s="4" t="str">
        <f t="shared" si="24"/>
        <v>Valid</v>
      </c>
      <c r="AQ58" s="4" t="str">
        <f t="shared" si="25"/>
        <v>Valid</v>
      </c>
      <c r="AR58" s="4" t="str">
        <f t="shared" si="26"/>
        <v>Valid</v>
      </c>
      <c r="AS58" s="4" t="str">
        <f t="shared" si="27"/>
        <v>Valid</v>
      </c>
      <c r="AT58" s="4" t="str">
        <f t="shared" si="28"/>
        <v>Valid</v>
      </c>
      <c r="AU58" s="4" t="str">
        <f t="shared" si="29"/>
        <v>Valid</v>
      </c>
      <c r="AV58" s="71"/>
    </row>
    <row r="59" spans="2:48" ht="39.9" customHeight="1" x14ac:dyDescent="0.25">
      <c r="B59" s="22">
        <v>49</v>
      </c>
      <c r="C59" s="28" t="s">
        <v>167</v>
      </c>
      <c r="D59" s="25" t="s">
        <v>117</v>
      </c>
      <c r="E59" s="23">
        <v>2300</v>
      </c>
      <c r="F59" s="23">
        <v>2300</v>
      </c>
      <c r="G59" s="23">
        <v>1</v>
      </c>
      <c r="H59" s="23">
        <v>1</v>
      </c>
      <c r="I59" s="24">
        <v>1</v>
      </c>
      <c r="J59" s="24"/>
      <c r="K59" s="24"/>
      <c r="L59" s="24"/>
      <c r="M59" s="24"/>
      <c r="N59" s="1"/>
      <c r="O59" s="44"/>
      <c r="P59" s="1"/>
      <c r="Q59" s="26" t="str">
        <f t="shared" si="30"/>
        <v/>
      </c>
      <c r="R59" s="2"/>
      <c r="S59" s="2"/>
      <c r="T59" s="2"/>
      <c r="U59" s="2"/>
      <c r="V59" s="2"/>
      <c r="W59" s="2"/>
      <c r="X59" s="2"/>
      <c r="Y59" s="43" t="str">
        <f t="shared" si="12"/>
        <v>-</v>
      </c>
      <c r="Z59" s="43" t="str">
        <f t="shared" si="13"/>
        <v>-</v>
      </c>
      <c r="AA59" s="43" t="str">
        <f t="shared" si="14"/>
        <v>-</v>
      </c>
      <c r="AB59" s="43" t="str">
        <f t="shared" si="15"/>
        <v>-</v>
      </c>
      <c r="AC59" s="43" t="str">
        <f t="shared" si="16"/>
        <v>-</v>
      </c>
      <c r="AD59" s="45"/>
      <c r="AE59" s="45"/>
      <c r="AF59" s="45"/>
      <c r="AG59" s="5" t="str">
        <f t="shared" si="31"/>
        <v>No quote</v>
      </c>
      <c r="AH59" s="3" t="str">
        <f t="shared" si="32"/>
        <v>Please fill all highlighted blue cells to complete your quote of this medicine.</v>
      </c>
      <c r="AI59" s="4" t="str">
        <f t="shared" si="17"/>
        <v>Invalid</v>
      </c>
      <c r="AJ59" s="4" t="str">
        <f t="shared" si="18"/>
        <v>Invalid</v>
      </c>
      <c r="AK59" s="4" t="str">
        <f t="shared" si="19"/>
        <v>Valid</v>
      </c>
      <c r="AL59" s="4" t="str">
        <f t="shared" si="20"/>
        <v>Invalid</v>
      </c>
      <c r="AM59" s="4" t="str">
        <f t="shared" si="21"/>
        <v>Invalid</v>
      </c>
      <c r="AN59" s="4" t="str">
        <f t="shared" si="22"/>
        <v>Invalid</v>
      </c>
      <c r="AO59" s="4" t="str">
        <f t="shared" si="23"/>
        <v>Valid</v>
      </c>
      <c r="AP59" s="4" t="str">
        <f t="shared" si="24"/>
        <v>Valid</v>
      </c>
      <c r="AQ59" s="4" t="str">
        <f t="shared" si="25"/>
        <v>Valid</v>
      </c>
      <c r="AR59" s="4" t="str">
        <f t="shared" si="26"/>
        <v>Valid</v>
      </c>
      <c r="AS59" s="4" t="str">
        <f t="shared" si="27"/>
        <v>Valid</v>
      </c>
      <c r="AT59" s="4" t="str">
        <f t="shared" si="28"/>
        <v>Valid</v>
      </c>
      <c r="AU59" s="4" t="str">
        <f t="shared" si="29"/>
        <v>Valid</v>
      </c>
      <c r="AV59" s="71"/>
    </row>
    <row r="60" spans="2:48" ht="39.9" customHeight="1" x14ac:dyDescent="0.25">
      <c r="B60" s="22">
        <v>50</v>
      </c>
      <c r="C60" s="28" t="s">
        <v>168</v>
      </c>
      <c r="D60" s="25" t="s">
        <v>115</v>
      </c>
      <c r="E60" s="23">
        <v>81655.200000000012</v>
      </c>
      <c r="F60" s="23">
        <v>347491.2</v>
      </c>
      <c r="G60" s="23">
        <v>1</v>
      </c>
      <c r="H60" s="23">
        <v>3</v>
      </c>
      <c r="I60" s="24">
        <v>1</v>
      </c>
      <c r="J60" s="24">
        <v>0.7</v>
      </c>
      <c r="K60" s="24">
        <v>0.5</v>
      </c>
      <c r="L60" s="24">
        <v>0.3</v>
      </c>
      <c r="M60" s="24">
        <v>0.2</v>
      </c>
      <c r="N60" s="1"/>
      <c r="O60" s="44"/>
      <c r="P60" s="1"/>
      <c r="Q60" s="26" t="str">
        <f t="shared" si="30"/>
        <v/>
      </c>
      <c r="R60" s="2"/>
      <c r="S60" s="2"/>
      <c r="T60" s="2"/>
      <c r="U60" s="2"/>
      <c r="V60" s="2"/>
      <c r="W60" s="2"/>
      <c r="X60" s="2"/>
      <c r="Y60" s="43" t="str">
        <f t="shared" si="12"/>
        <v>-</v>
      </c>
      <c r="Z60" s="43" t="str">
        <f t="shared" si="13"/>
        <v>-</v>
      </c>
      <c r="AA60" s="43" t="str">
        <f t="shared" si="14"/>
        <v>-</v>
      </c>
      <c r="AB60" s="43" t="str">
        <f t="shared" si="15"/>
        <v>-</v>
      </c>
      <c r="AC60" s="43" t="str">
        <f t="shared" si="16"/>
        <v>-</v>
      </c>
      <c r="AD60" s="45"/>
      <c r="AE60" s="45"/>
      <c r="AF60" s="45"/>
      <c r="AG60" s="5" t="str">
        <f t="shared" si="31"/>
        <v>No quote</v>
      </c>
      <c r="AH60" s="3" t="str">
        <f t="shared" si="32"/>
        <v>Please fill all highlighted blue cells to complete your quote of this medicine.</v>
      </c>
      <c r="AI60" s="4" t="str">
        <f t="shared" si="17"/>
        <v>Invalid</v>
      </c>
      <c r="AJ60" s="4" t="str">
        <f t="shared" si="18"/>
        <v>Invalid</v>
      </c>
      <c r="AK60" s="4" t="str">
        <f t="shared" si="19"/>
        <v>Valid</v>
      </c>
      <c r="AL60" s="4" t="str">
        <f t="shared" si="20"/>
        <v>Invalid</v>
      </c>
      <c r="AM60" s="4" t="str">
        <f t="shared" si="21"/>
        <v>Invalid</v>
      </c>
      <c r="AN60" s="4" t="str">
        <f t="shared" si="22"/>
        <v>Invalid</v>
      </c>
      <c r="AO60" s="4" t="str">
        <f t="shared" si="23"/>
        <v>Valid</v>
      </c>
      <c r="AP60" s="4" t="str">
        <f t="shared" si="24"/>
        <v>Valid</v>
      </c>
      <c r="AQ60" s="4" t="str">
        <f t="shared" si="25"/>
        <v>Valid</v>
      </c>
      <c r="AR60" s="4" t="str">
        <f t="shared" si="26"/>
        <v>Valid</v>
      </c>
      <c r="AS60" s="4" t="str">
        <f t="shared" si="27"/>
        <v>Valid</v>
      </c>
      <c r="AT60" s="4" t="str">
        <f t="shared" si="28"/>
        <v>Valid</v>
      </c>
      <c r="AU60" s="4" t="str">
        <f t="shared" si="29"/>
        <v>Valid</v>
      </c>
      <c r="AV60" s="71"/>
    </row>
    <row r="61" spans="2:48" ht="39.9" customHeight="1" x14ac:dyDescent="0.25">
      <c r="B61" s="22">
        <v>51</v>
      </c>
      <c r="C61" s="28" t="s">
        <v>169</v>
      </c>
      <c r="D61" s="25" t="s">
        <v>115</v>
      </c>
      <c r="E61" s="23">
        <v>132918</v>
      </c>
      <c r="F61" s="23">
        <v>173745.6</v>
      </c>
      <c r="G61" s="23">
        <v>1</v>
      </c>
      <c r="H61" s="23">
        <v>3</v>
      </c>
      <c r="I61" s="24">
        <v>1</v>
      </c>
      <c r="J61" s="24">
        <v>0.7</v>
      </c>
      <c r="K61" s="24">
        <v>0.5</v>
      </c>
      <c r="L61" s="24">
        <v>0.3</v>
      </c>
      <c r="M61" s="24">
        <v>0.2</v>
      </c>
      <c r="N61" s="1"/>
      <c r="O61" s="44"/>
      <c r="P61" s="1"/>
      <c r="Q61" s="26" t="str">
        <f t="shared" si="30"/>
        <v/>
      </c>
      <c r="R61" s="2"/>
      <c r="S61" s="2"/>
      <c r="T61" s="2"/>
      <c r="U61" s="2"/>
      <c r="V61" s="2"/>
      <c r="W61" s="2"/>
      <c r="X61" s="2"/>
      <c r="Y61" s="43" t="str">
        <f t="shared" si="12"/>
        <v>-</v>
      </c>
      <c r="Z61" s="43" t="str">
        <f t="shared" si="13"/>
        <v>-</v>
      </c>
      <c r="AA61" s="43" t="str">
        <f t="shared" si="14"/>
        <v>-</v>
      </c>
      <c r="AB61" s="43" t="str">
        <f t="shared" si="15"/>
        <v>-</v>
      </c>
      <c r="AC61" s="43" t="str">
        <f t="shared" si="16"/>
        <v>-</v>
      </c>
      <c r="AD61" s="45"/>
      <c r="AE61" s="45"/>
      <c r="AF61" s="45"/>
      <c r="AG61" s="5" t="str">
        <f t="shared" si="31"/>
        <v>No quote</v>
      </c>
      <c r="AH61" s="3" t="str">
        <f t="shared" si="32"/>
        <v>Please fill all highlighted blue cells to complete your quote of this medicine.</v>
      </c>
      <c r="AI61" s="4" t="str">
        <f t="shared" si="17"/>
        <v>Invalid</v>
      </c>
      <c r="AJ61" s="4" t="str">
        <f t="shared" si="18"/>
        <v>Invalid</v>
      </c>
      <c r="AK61" s="4" t="str">
        <f t="shared" si="19"/>
        <v>Valid</v>
      </c>
      <c r="AL61" s="4" t="str">
        <f t="shared" si="20"/>
        <v>Invalid</v>
      </c>
      <c r="AM61" s="4" t="str">
        <f t="shared" si="21"/>
        <v>Invalid</v>
      </c>
      <c r="AN61" s="4" t="str">
        <f t="shared" si="22"/>
        <v>Invalid</v>
      </c>
      <c r="AO61" s="4" t="str">
        <f t="shared" si="23"/>
        <v>Valid</v>
      </c>
      <c r="AP61" s="4" t="str">
        <f t="shared" si="24"/>
        <v>Valid</v>
      </c>
      <c r="AQ61" s="4" t="str">
        <f t="shared" si="25"/>
        <v>Valid</v>
      </c>
      <c r="AR61" s="4" t="str">
        <f t="shared" si="26"/>
        <v>Valid</v>
      </c>
      <c r="AS61" s="4" t="str">
        <f t="shared" si="27"/>
        <v>Valid</v>
      </c>
      <c r="AT61" s="4" t="str">
        <f t="shared" si="28"/>
        <v>Valid</v>
      </c>
      <c r="AU61" s="4" t="str">
        <f t="shared" si="29"/>
        <v>Valid</v>
      </c>
      <c r="AV61" s="71"/>
    </row>
    <row r="62" spans="2:48" ht="39.9" customHeight="1" x14ac:dyDescent="0.25">
      <c r="B62" s="22">
        <v>52</v>
      </c>
      <c r="C62" s="28" t="s">
        <v>170</v>
      </c>
      <c r="D62" s="25" t="s">
        <v>156</v>
      </c>
      <c r="E62" s="23">
        <v>354960</v>
      </c>
      <c r="F62" s="23">
        <v>3175935</v>
      </c>
      <c r="G62" s="23">
        <v>1</v>
      </c>
      <c r="H62" s="23">
        <v>3</v>
      </c>
      <c r="I62" s="24">
        <v>1</v>
      </c>
      <c r="J62" s="24">
        <v>0.7</v>
      </c>
      <c r="K62" s="24">
        <v>0.5</v>
      </c>
      <c r="L62" s="24">
        <v>0.3</v>
      </c>
      <c r="M62" s="24">
        <v>0.2</v>
      </c>
      <c r="N62" s="1"/>
      <c r="O62" s="44"/>
      <c r="P62" s="1"/>
      <c r="Q62" s="26" t="str">
        <f t="shared" si="30"/>
        <v/>
      </c>
      <c r="R62" s="2"/>
      <c r="S62" s="2"/>
      <c r="T62" s="2"/>
      <c r="U62" s="2"/>
      <c r="V62" s="2"/>
      <c r="W62" s="2"/>
      <c r="X62" s="2"/>
      <c r="Y62" s="43" t="str">
        <f t="shared" si="12"/>
        <v>-</v>
      </c>
      <c r="Z62" s="43" t="str">
        <f t="shared" si="13"/>
        <v>-</v>
      </c>
      <c r="AA62" s="43" t="str">
        <f t="shared" si="14"/>
        <v>-</v>
      </c>
      <c r="AB62" s="43" t="str">
        <f t="shared" si="15"/>
        <v>-</v>
      </c>
      <c r="AC62" s="43" t="str">
        <f t="shared" si="16"/>
        <v>-</v>
      </c>
      <c r="AD62" s="45"/>
      <c r="AE62" s="45"/>
      <c r="AF62" s="45"/>
      <c r="AG62" s="5" t="str">
        <f t="shared" si="31"/>
        <v>No quote</v>
      </c>
      <c r="AH62" s="3" t="str">
        <f t="shared" si="32"/>
        <v>Please fill all highlighted blue cells to complete your quote of this medicine.</v>
      </c>
      <c r="AI62" s="4" t="str">
        <f t="shared" si="17"/>
        <v>Invalid</v>
      </c>
      <c r="AJ62" s="4" t="str">
        <f t="shared" si="18"/>
        <v>Invalid</v>
      </c>
      <c r="AK62" s="4" t="str">
        <f t="shared" si="19"/>
        <v>Valid</v>
      </c>
      <c r="AL62" s="4" t="str">
        <f t="shared" si="20"/>
        <v>Invalid</v>
      </c>
      <c r="AM62" s="4" t="str">
        <f t="shared" si="21"/>
        <v>Invalid</v>
      </c>
      <c r="AN62" s="4" t="str">
        <f t="shared" si="22"/>
        <v>Invalid</v>
      </c>
      <c r="AO62" s="4" t="str">
        <f t="shared" si="23"/>
        <v>Valid</v>
      </c>
      <c r="AP62" s="4" t="str">
        <f t="shared" si="24"/>
        <v>Valid</v>
      </c>
      <c r="AQ62" s="4" t="str">
        <f t="shared" si="25"/>
        <v>Valid</v>
      </c>
      <c r="AR62" s="4" t="str">
        <f t="shared" si="26"/>
        <v>Valid</v>
      </c>
      <c r="AS62" s="4" t="str">
        <f t="shared" si="27"/>
        <v>Valid</v>
      </c>
      <c r="AT62" s="4" t="str">
        <f t="shared" si="28"/>
        <v>Valid</v>
      </c>
      <c r="AU62" s="4" t="str">
        <f t="shared" si="29"/>
        <v>Valid</v>
      </c>
      <c r="AV62" s="71"/>
    </row>
    <row r="63" spans="2:48" ht="39.9" customHeight="1" x14ac:dyDescent="0.25">
      <c r="B63" s="22">
        <v>53</v>
      </c>
      <c r="C63" s="28" t="s">
        <v>171</v>
      </c>
      <c r="D63" s="25" t="s">
        <v>117</v>
      </c>
      <c r="E63" s="23">
        <v>1681920</v>
      </c>
      <c r="F63" s="23">
        <v>1681920</v>
      </c>
      <c r="G63" s="23">
        <v>1</v>
      </c>
      <c r="H63" s="23">
        <v>1</v>
      </c>
      <c r="I63" s="24">
        <v>1</v>
      </c>
      <c r="J63" s="24"/>
      <c r="K63" s="24"/>
      <c r="L63" s="24"/>
      <c r="M63" s="24"/>
      <c r="N63" s="1"/>
      <c r="O63" s="44"/>
      <c r="P63" s="1"/>
      <c r="Q63" s="26" t="str">
        <f t="shared" si="30"/>
        <v/>
      </c>
      <c r="R63" s="2"/>
      <c r="S63" s="2"/>
      <c r="T63" s="2"/>
      <c r="U63" s="2"/>
      <c r="V63" s="2"/>
      <c r="W63" s="2"/>
      <c r="X63" s="2"/>
      <c r="Y63" s="43" t="str">
        <f t="shared" si="12"/>
        <v>-</v>
      </c>
      <c r="Z63" s="43" t="str">
        <f t="shared" si="13"/>
        <v>-</v>
      </c>
      <c r="AA63" s="43" t="str">
        <f t="shared" si="14"/>
        <v>-</v>
      </c>
      <c r="AB63" s="43" t="str">
        <f t="shared" si="15"/>
        <v>-</v>
      </c>
      <c r="AC63" s="43" t="str">
        <f t="shared" si="16"/>
        <v>-</v>
      </c>
      <c r="AD63" s="45"/>
      <c r="AE63" s="45"/>
      <c r="AF63" s="45"/>
      <c r="AG63" s="5" t="str">
        <f t="shared" si="31"/>
        <v>No quote</v>
      </c>
      <c r="AH63" s="3" t="str">
        <f t="shared" si="32"/>
        <v>Please fill all highlighted blue cells to complete your quote of this medicine.</v>
      </c>
      <c r="AI63" s="4" t="str">
        <f t="shared" si="17"/>
        <v>Invalid</v>
      </c>
      <c r="AJ63" s="4" t="str">
        <f t="shared" si="18"/>
        <v>Invalid</v>
      </c>
      <c r="AK63" s="4" t="str">
        <f t="shared" si="19"/>
        <v>Valid</v>
      </c>
      <c r="AL63" s="4" t="str">
        <f t="shared" si="20"/>
        <v>Invalid</v>
      </c>
      <c r="AM63" s="4" t="str">
        <f t="shared" si="21"/>
        <v>Invalid</v>
      </c>
      <c r="AN63" s="4" t="str">
        <f t="shared" si="22"/>
        <v>Invalid</v>
      </c>
      <c r="AO63" s="4" t="str">
        <f t="shared" si="23"/>
        <v>Valid</v>
      </c>
      <c r="AP63" s="4" t="str">
        <f t="shared" si="24"/>
        <v>Valid</v>
      </c>
      <c r="AQ63" s="4" t="str">
        <f t="shared" si="25"/>
        <v>Valid</v>
      </c>
      <c r="AR63" s="4" t="str">
        <f t="shared" si="26"/>
        <v>Valid</v>
      </c>
      <c r="AS63" s="4" t="str">
        <f t="shared" si="27"/>
        <v>Valid</v>
      </c>
      <c r="AT63" s="4" t="str">
        <f t="shared" si="28"/>
        <v>Valid</v>
      </c>
      <c r="AU63" s="4" t="str">
        <f t="shared" si="29"/>
        <v>Valid</v>
      </c>
      <c r="AV63" s="71"/>
    </row>
    <row r="64" spans="2:48" ht="39.9" customHeight="1" x14ac:dyDescent="0.25">
      <c r="B64" s="22">
        <v>54</v>
      </c>
      <c r="C64" s="28" t="s">
        <v>170</v>
      </c>
      <c r="D64" s="25" t="s">
        <v>172</v>
      </c>
      <c r="E64" s="23">
        <v>270</v>
      </c>
      <c r="F64" s="23">
        <v>6351870</v>
      </c>
      <c r="G64" s="23">
        <v>1</v>
      </c>
      <c r="H64" s="23">
        <v>3</v>
      </c>
      <c r="I64" s="24">
        <v>1</v>
      </c>
      <c r="J64" s="24"/>
      <c r="K64" s="24"/>
      <c r="L64" s="24"/>
      <c r="M64" s="24"/>
      <c r="N64" s="1"/>
      <c r="O64" s="44"/>
      <c r="P64" s="1"/>
      <c r="Q64" s="26" t="str">
        <f t="shared" si="30"/>
        <v/>
      </c>
      <c r="R64" s="2"/>
      <c r="S64" s="2"/>
      <c r="T64" s="2"/>
      <c r="U64" s="2"/>
      <c r="V64" s="2"/>
      <c r="W64" s="2"/>
      <c r="X64" s="2"/>
      <c r="Y64" s="43" t="str">
        <f t="shared" si="12"/>
        <v>-</v>
      </c>
      <c r="Z64" s="43" t="str">
        <f t="shared" si="13"/>
        <v>-</v>
      </c>
      <c r="AA64" s="43" t="str">
        <f t="shared" si="14"/>
        <v>-</v>
      </c>
      <c r="AB64" s="43" t="str">
        <f t="shared" si="15"/>
        <v>-</v>
      </c>
      <c r="AC64" s="43" t="str">
        <f t="shared" si="16"/>
        <v>-</v>
      </c>
      <c r="AD64" s="45"/>
      <c r="AE64" s="45"/>
      <c r="AF64" s="45"/>
      <c r="AG64" s="5" t="str">
        <f t="shared" si="31"/>
        <v>No quote</v>
      </c>
      <c r="AH64" s="3" t="str">
        <f t="shared" si="32"/>
        <v>Please fill all highlighted blue cells to complete your quote of this medicine.</v>
      </c>
      <c r="AI64" s="4" t="str">
        <f t="shared" si="17"/>
        <v>Invalid</v>
      </c>
      <c r="AJ64" s="4" t="str">
        <f t="shared" si="18"/>
        <v>Invalid</v>
      </c>
      <c r="AK64" s="4" t="str">
        <f t="shared" si="19"/>
        <v>Valid</v>
      </c>
      <c r="AL64" s="4" t="str">
        <f t="shared" si="20"/>
        <v>Invalid</v>
      </c>
      <c r="AM64" s="4" t="str">
        <f t="shared" si="21"/>
        <v>Invalid</v>
      </c>
      <c r="AN64" s="4" t="str">
        <f t="shared" si="22"/>
        <v>Invalid</v>
      </c>
      <c r="AO64" s="4" t="str">
        <f t="shared" si="23"/>
        <v>Valid</v>
      </c>
      <c r="AP64" s="4" t="str">
        <f t="shared" si="24"/>
        <v>Valid</v>
      </c>
      <c r="AQ64" s="4" t="str">
        <f t="shared" si="25"/>
        <v>Valid</v>
      </c>
      <c r="AR64" s="4" t="str">
        <f t="shared" si="26"/>
        <v>Valid</v>
      </c>
      <c r="AS64" s="4" t="str">
        <f t="shared" si="27"/>
        <v>Valid</v>
      </c>
      <c r="AT64" s="4" t="str">
        <f t="shared" si="28"/>
        <v>Valid</v>
      </c>
      <c r="AU64" s="4" t="str">
        <f t="shared" si="29"/>
        <v>Valid</v>
      </c>
      <c r="AV64" s="71"/>
    </row>
    <row r="65" spans="2:48" ht="39.9" customHeight="1" x14ac:dyDescent="0.25">
      <c r="B65" s="22">
        <v>55</v>
      </c>
      <c r="C65" s="28" t="s">
        <v>173</v>
      </c>
      <c r="D65" s="25" t="s">
        <v>172</v>
      </c>
      <c r="E65" s="23">
        <v>1410420</v>
      </c>
      <c r="F65" s="23">
        <v>1587967.5</v>
      </c>
      <c r="G65" s="23">
        <v>1</v>
      </c>
      <c r="H65" s="23">
        <v>3</v>
      </c>
      <c r="I65" s="24">
        <v>1</v>
      </c>
      <c r="J65" s="24">
        <v>0.7</v>
      </c>
      <c r="K65" s="24">
        <v>0.5</v>
      </c>
      <c r="L65" s="24">
        <v>0.3</v>
      </c>
      <c r="M65" s="24">
        <v>0.2</v>
      </c>
      <c r="N65" s="1"/>
      <c r="O65" s="44"/>
      <c r="P65" s="1"/>
      <c r="Q65" s="26" t="str">
        <f t="shared" si="30"/>
        <v/>
      </c>
      <c r="R65" s="2"/>
      <c r="S65" s="2"/>
      <c r="T65" s="2"/>
      <c r="U65" s="2"/>
      <c r="V65" s="2"/>
      <c r="W65" s="2"/>
      <c r="X65" s="2"/>
      <c r="Y65" s="43" t="str">
        <f t="shared" si="12"/>
        <v>-</v>
      </c>
      <c r="Z65" s="43" t="str">
        <f t="shared" si="13"/>
        <v>-</v>
      </c>
      <c r="AA65" s="43" t="str">
        <f t="shared" si="14"/>
        <v>-</v>
      </c>
      <c r="AB65" s="43" t="str">
        <f t="shared" si="15"/>
        <v>-</v>
      </c>
      <c r="AC65" s="43" t="str">
        <f t="shared" si="16"/>
        <v>-</v>
      </c>
      <c r="AD65" s="45"/>
      <c r="AE65" s="45"/>
      <c r="AF65" s="45"/>
      <c r="AG65" s="5" t="str">
        <f t="shared" si="31"/>
        <v>No quote</v>
      </c>
      <c r="AH65" s="3" t="str">
        <f t="shared" si="32"/>
        <v>Please fill all highlighted blue cells to complete your quote of this medicine.</v>
      </c>
      <c r="AI65" s="4" t="str">
        <f t="shared" si="17"/>
        <v>Invalid</v>
      </c>
      <c r="AJ65" s="4" t="str">
        <f t="shared" si="18"/>
        <v>Invalid</v>
      </c>
      <c r="AK65" s="4" t="str">
        <f t="shared" si="19"/>
        <v>Valid</v>
      </c>
      <c r="AL65" s="4" t="str">
        <f t="shared" si="20"/>
        <v>Invalid</v>
      </c>
      <c r="AM65" s="4" t="str">
        <f t="shared" si="21"/>
        <v>Invalid</v>
      </c>
      <c r="AN65" s="4" t="str">
        <f t="shared" si="22"/>
        <v>Invalid</v>
      </c>
      <c r="AO65" s="4" t="str">
        <f t="shared" si="23"/>
        <v>Valid</v>
      </c>
      <c r="AP65" s="4" t="str">
        <f t="shared" si="24"/>
        <v>Valid</v>
      </c>
      <c r="AQ65" s="4" t="str">
        <f t="shared" si="25"/>
        <v>Valid</v>
      </c>
      <c r="AR65" s="4" t="str">
        <f t="shared" si="26"/>
        <v>Valid</v>
      </c>
      <c r="AS65" s="4" t="str">
        <f t="shared" si="27"/>
        <v>Valid</v>
      </c>
      <c r="AT65" s="4" t="str">
        <f t="shared" si="28"/>
        <v>Valid</v>
      </c>
      <c r="AU65" s="4" t="str">
        <f t="shared" si="29"/>
        <v>Valid</v>
      </c>
      <c r="AV65" s="71"/>
    </row>
    <row r="66" spans="2:48" ht="39.9" customHeight="1" x14ac:dyDescent="0.25">
      <c r="B66" s="22">
        <v>56</v>
      </c>
      <c r="C66" s="28" t="s">
        <v>174</v>
      </c>
      <c r="D66" s="25" t="s">
        <v>115</v>
      </c>
      <c r="E66" s="23">
        <v>739920</v>
      </c>
      <c r="F66" s="23">
        <v>8937660</v>
      </c>
      <c r="G66" s="23">
        <v>1</v>
      </c>
      <c r="H66" s="23">
        <v>3</v>
      </c>
      <c r="I66" s="24">
        <v>1</v>
      </c>
      <c r="J66" s="24">
        <v>0.7</v>
      </c>
      <c r="K66" s="24">
        <v>0.5</v>
      </c>
      <c r="L66" s="24">
        <v>0.3</v>
      </c>
      <c r="M66" s="24">
        <v>0.2</v>
      </c>
      <c r="N66" s="1"/>
      <c r="O66" s="44"/>
      <c r="P66" s="1"/>
      <c r="Q66" s="26" t="str">
        <f t="shared" si="30"/>
        <v/>
      </c>
      <c r="R66" s="2"/>
      <c r="S66" s="2"/>
      <c r="T66" s="2"/>
      <c r="U66" s="2"/>
      <c r="V66" s="2"/>
      <c r="W66" s="2"/>
      <c r="X66" s="2"/>
      <c r="Y66" s="43" t="str">
        <f t="shared" si="12"/>
        <v>-</v>
      </c>
      <c r="Z66" s="43" t="str">
        <f t="shared" si="13"/>
        <v>-</v>
      </c>
      <c r="AA66" s="43" t="str">
        <f t="shared" si="14"/>
        <v>-</v>
      </c>
      <c r="AB66" s="43" t="str">
        <f t="shared" si="15"/>
        <v>-</v>
      </c>
      <c r="AC66" s="43" t="str">
        <f t="shared" si="16"/>
        <v>-</v>
      </c>
      <c r="AD66" s="45"/>
      <c r="AE66" s="45"/>
      <c r="AF66" s="45"/>
      <c r="AG66" s="5" t="str">
        <f t="shared" si="31"/>
        <v>No quote</v>
      </c>
      <c r="AH66" s="3" t="str">
        <f t="shared" si="32"/>
        <v>Please fill all highlighted blue cells to complete your quote of this medicine.</v>
      </c>
      <c r="AI66" s="4" t="str">
        <f t="shared" si="17"/>
        <v>Invalid</v>
      </c>
      <c r="AJ66" s="4" t="str">
        <f t="shared" si="18"/>
        <v>Invalid</v>
      </c>
      <c r="AK66" s="4" t="str">
        <f t="shared" si="19"/>
        <v>Valid</v>
      </c>
      <c r="AL66" s="4" t="str">
        <f t="shared" si="20"/>
        <v>Invalid</v>
      </c>
      <c r="AM66" s="4" t="str">
        <f t="shared" si="21"/>
        <v>Invalid</v>
      </c>
      <c r="AN66" s="4" t="str">
        <f t="shared" si="22"/>
        <v>Invalid</v>
      </c>
      <c r="AO66" s="4" t="str">
        <f t="shared" si="23"/>
        <v>Valid</v>
      </c>
      <c r="AP66" s="4" t="str">
        <f t="shared" si="24"/>
        <v>Valid</v>
      </c>
      <c r="AQ66" s="4" t="str">
        <f t="shared" si="25"/>
        <v>Valid</v>
      </c>
      <c r="AR66" s="4" t="str">
        <f t="shared" si="26"/>
        <v>Valid</v>
      </c>
      <c r="AS66" s="4" t="str">
        <f t="shared" si="27"/>
        <v>Valid</v>
      </c>
      <c r="AT66" s="4" t="str">
        <f t="shared" si="28"/>
        <v>Valid</v>
      </c>
      <c r="AU66" s="4" t="str">
        <f t="shared" si="29"/>
        <v>Valid</v>
      </c>
      <c r="AV66" s="71"/>
    </row>
    <row r="67" spans="2:48" ht="39.9" customHeight="1" x14ac:dyDescent="0.25">
      <c r="B67" s="22">
        <v>57</v>
      </c>
      <c r="C67" s="28" t="s">
        <v>175</v>
      </c>
      <c r="D67" s="25" t="s">
        <v>115</v>
      </c>
      <c r="E67" s="23">
        <v>5465160</v>
      </c>
      <c r="F67" s="23">
        <v>5958440</v>
      </c>
      <c r="G67" s="23">
        <v>1</v>
      </c>
      <c r="H67" s="23">
        <v>3</v>
      </c>
      <c r="I67" s="24">
        <v>1</v>
      </c>
      <c r="J67" s="24">
        <v>0.7</v>
      </c>
      <c r="K67" s="24">
        <v>0.5</v>
      </c>
      <c r="L67" s="24">
        <v>0.3</v>
      </c>
      <c r="M67" s="24">
        <v>0.2</v>
      </c>
      <c r="N67" s="1"/>
      <c r="O67" s="44"/>
      <c r="P67" s="1"/>
      <c r="Q67" s="26" t="str">
        <f t="shared" si="30"/>
        <v/>
      </c>
      <c r="R67" s="2"/>
      <c r="S67" s="2"/>
      <c r="T67" s="2"/>
      <c r="U67" s="2"/>
      <c r="V67" s="2"/>
      <c r="W67" s="2"/>
      <c r="X67" s="2"/>
      <c r="Y67" s="43" t="str">
        <f t="shared" si="12"/>
        <v>-</v>
      </c>
      <c r="Z67" s="43" t="str">
        <f t="shared" si="13"/>
        <v>-</v>
      </c>
      <c r="AA67" s="43" t="str">
        <f t="shared" si="14"/>
        <v>-</v>
      </c>
      <c r="AB67" s="43" t="str">
        <f t="shared" si="15"/>
        <v>-</v>
      </c>
      <c r="AC67" s="43" t="str">
        <f t="shared" si="16"/>
        <v>-</v>
      </c>
      <c r="AD67" s="45"/>
      <c r="AE67" s="45"/>
      <c r="AF67" s="45"/>
      <c r="AG67" s="5" t="str">
        <f t="shared" si="31"/>
        <v>No quote</v>
      </c>
      <c r="AH67" s="3" t="str">
        <f t="shared" si="32"/>
        <v>Please fill all highlighted blue cells to complete your quote of this medicine.</v>
      </c>
      <c r="AI67" s="4" t="str">
        <f t="shared" si="17"/>
        <v>Invalid</v>
      </c>
      <c r="AJ67" s="4" t="str">
        <f t="shared" si="18"/>
        <v>Invalid</v>
      </c>
      <c r="AK67" s="4" t="str">
        <f t="shared" si="19"/>
        <v>Valid</v>
      </c>
      <c r="AL67" s="4" t="str">
        <f t="shared" si="20"/>
        <v>Invalid</v>
      </c>
      <c r="AM67" s="4" t="str">
        <f t="shared" si="21"/>
        <v>Invalid</v>
      </c>
      <c r="AN67" s="4" t="str">
        <f t="shared" si="22"/>
        <v>Invalid</v>
      </c>
      <c r="AO67" s="4" t="str">
        <f t="shared" si="23"/>
        <v>Valid</v>
      </c>
      <c r="AP67" s="4" t="str">
        <f t="shared" si="24"/>
        <v>Valid</v>
      </c>
      <c r="AQ67" s="4" t="str">
        <f t="shared" si="25"/>
        <v>Valid</v>
      </c>
      <c r="AR67" s="4" t="str">
        <f t="shared" si="26"/>
        <v>Valid</v>
      </c>
      <c r="AS67" s="4" t="str">
        <f t="shared" si="27"/>
        <v>Valid</v>
      </c>
      <c r="AT67" s="4" t="str">
        <f t="shared" si="28"/>
        <v>Valid</v>
      </c>
      <c r="AU67" s="4" t="str">
        <f t="shared" si="29"/>
        <v>Valid</v>
      </c>
      <c r="AV67" s="71"/>
    </row>
    <row r="68" spans="2:48" ht="39.9" customHeight="1" x14ac:dyDescent="0.25">
      <c r="B68" s="22">
        <v>58</v>
      </c>
      <c r="C68" s="28" t="s">
        <v>176</v>
      </c>
      <c r="D68" s="25" t="s">
        <v>34</v>
      </c>
      <c r="E68" s="23">
        <v>480</v>
      </c>
      <c r="F68" s="23">
        <v>480</v>
      </c>
      <c r="G68" s="23">
        <v>1</v>
      </c>
      <c r="H68" s="23">
        <v>1</v>
      </c>
      <c r="I68" s="24">
        <v>1</v>
      </c>
      <c r="J68" s="24"/>
      <c r="K68" s="24"/>
      <c r="L68" s="24"/>
      <c r="M68" s="24"/>
      <c r="N68" s="1"/>
      <c r="O68" s="44"/>
      <c r="P68" s="1"/>
      <c r="Q68" s="26" t="str">
        <f t="shared" si="30"/>
        <v/>
      </c>
      <c r="R68" s="2"/>
      <c r="S68" s="2"/>
      <c r="T68" s="2"/>
      <c r="U68" s="2"/>
      <c r="V68" s="2"/>
      <c r="W68" s="2"/>
      <c r="X68" s="2"/>
      <c r="Y68" s="43" t="str">
        <f t="shared" si="12"/>
        <v>-</v>
      </c>
      <c r="Z68" s="43" t="str">
        <f t="shared" si="13"/>
        <v>-</v>
      </c>
      <c r="AA68" s="43" t="str">
        <f t="shared" si="14"/>
        <v>-</v>
      </c>
      <c r="AB68" s="43" t="str">
        <f t="shared" si="15"/>
        <v>-</v>
      </c>
      <c r="AC68" s="43" t="str">
        <f t="shared" si="16"/>
        <v>-</v>
      </c>
      <c r="AD68" s="45"/>
      <c r="AE68" s="45"/>
      <c r="AF68" s="45"/>
      <c r="AG68" s="5" t="str">
        <f t="shared" si="31"/>
        <v>No quote</v>
      </c>
      <c r="AH68" s="3" t="str">
        <f t="shared" si="32"/>
        <v>Please fill all highlighted blue cells to complete your quote of this medicine.</v>
      </c>
      <c r="AI68" s="4" t="str">
        <f t="shared" si="17"/>
        <v>Invalid</v>
      </c>
      <c r="AJ68" s="4" t="str">
        <f t="shared" si="18"/>
        <v>Invalid</v>
      </c>
      <c r="AK68" s="4" t="str">
        <f t="shared" si="19"/>
        <v>Valid</v>
      </c>
      <c r="AL68" s="4" t="str">
        <f t="shared" si="20"/>
        <v>Invalid</v>
      </c>
      <c r="AM68" s="4" t="str">
        <f t="shared" si="21"/>
        <v>Invalid</v>
      </c>
      <c r="AN68" s="4" t="str">
        <f t="shared" si="22"/>
        <v>Invalid</v>
      </c>
      <c r="AO68" s="4" t="str">
        <f t="shared" si="23"/>
        <v>Valid</v>
      </c>
      <c r="AP68" s="4" t="str">
        <f t="shared" si="24"/>
        <v>Valid</v>
      </c>
      <c r="AQ68" s="4" t="str">
        <f t="shared" si="25"/>
        <v>Valid</v>
      </c>
      <c r="AR68" s="4" t="str">
        <f t="shared" si="26"/>
        <v>Valid</v>
      </c>
      <c r="AS68" s="4" t="str">
        <f t="shared" si="27"/>
        <v>Valid</v>
      </c>
      <c r="AT68" s="4" t="str">
        <f t="shared" si="28"/>
        <v>Valid</v>
      </c>
      <c r="AU68" s="4" t="str">
        <f t="shared" si="29"/>
        <v>Valid</v>
      </c>
      <c r="AV68" s="71"/>
    </row>
    <row r="69" spans="2:48" ht="39.9" customHeight="1" x14ac:dyDescent="0.25">
      <c r="B69" s="22">
        <v>59</v>
      </c>
      <c r="C69" s="28" t="s">
        <v>177</v>
      </c>
      <c r="D69" s="25" t="s">
        <v>34</v>
      </c>
      <c r="E69" s="23">
        <v>120</v>
      </c>
      <c r="F69" s="23">
        <v>120</v>
      </c>
      <c r="G69" s="23">
        <v>1</v>
      </c>
      <c r="H69" s="23">
        <v>1</v>
      </c>
      <c r="I69" s="24">
        <v>1</v>
      </c>
      <c r="J69" s="24"/>
      <c r="K69" s="24"/>
      <c r="L69" s="24"/>
      <c r="M69" s="24"/>
      <c r="N69" s="1"/>
      <c r="O69" s="44"/>
      <c r="P69" s="1"/>
      <c r="Q69" s="26" t="str">
        <f t="shared" si="30"/>
        <v/>
      </c>
      <c r="R69" s="2"/>
      <c r="S69" s="2"/>
      <c r="T69" s="2"/>
      <c r="U69" s="2"/>
      <c r="V69" s="2"/>
      <c r="W69" s="2"/>
      <c r="X69" s="2"/>
      <c r="Y69" s="43" t="str">
        <f t="shared" si="12"/>
        <v>-</v>
      </c>
      <c r="Z69" s="43" t="str">
        <f t="shared" si="13"/>
        <v>-</v>
      </c>
      <c r="AA69" s="43" t="str">
        <f t="shared" si="14"/>
        <v>-</v>
      </c>
      <c r="AB69" s="43" t="str">
        <f t="shared" si="15"/>
        <v>-</v>
      </c>
      <c r="AC69" s="43" t="str">
        <f t="shared" si="16"/>
        <v>-</v>
      </c>
      <c r="AD69" s="45"/>
      <c r="AE69" s="45"/>
      <c r="AF69" s="45"/>
      <c r="AG69" s="5" t="str">
        <f t="shared" si="31"/>
        <v>No quote</v>
      </c>
      <c r="AH69" s="3" t="str">
        <f t="shared" si="32"/>
        <v>Please fill all highlighted blue cells to complete your quote of this medicine.</v>
      </c>
      <c r="AI69" s="4" t="str">
        <f t="shared" si="17"/>
        <v>Invalid</v>
      </c>
      <c r="AJ69" s="4" t="str">
        <f t="shared" si="18"/>
        <v>Invalid</v>
      </c>
      <c r="AK69" s="4" t="str">
        <f t="shared" si="19"/>
        <v>Valid</v>
      </c>
      <c r="AL69" s="4" t="str">
        <f t="shared" si="20"/>
        <v>Invalid</v>
      </c>
      <c r="AM69" s="4" t="str">
        <f t="shared" si="21"/>
        <v>Invalid</v>
      </c>
      <c r="AN69" s="4" t="str">
        <f t="shared" si="22"/>
        <v>Invalid</v>
      </c>
      <c r="AO69" s="4" t="str">
        <f t="shared" si="23"/>
        <v>Valid</v>
      </c>
      <c r="AP69" s="4" t="str">
        <f t="shared" si="24"/>
        <v>Valid</v>
      </c>
      <c r="AQ69" s="4" t="str">
        <f t="shared" si="25"/>
        <v>Valid</v>
      </c>
      <c r="AR69" s="4" t="str">
        <f t="shared" si="26"/>
        <v>Valid</v>
      </c>
      <c r="AS69" s="4" t="str">
        <f t="shared" si="27"/>
        <v>Valid</v>
      </c>
      <c r="AT69" s="4" t="str">
        <f t="shared" si="28"/>
        <v>Valid</v>
      </c>
      <c r="AU69" s="4" t="str">
        <f t="shared" si="29"/>
        <v>Valid</v>
      </c>
      <c r="AV69" s="71"/>
    </row>
    <row r="70" spans="2:48" ht="39.9" customHeight="1" x14ac:dyDescent="0.25">
      <c r="B70" s="22">
        <v>60</v>
      </c>
      <c r="C70" s="28" t="s">
        <v>178</v>
      </c>
      <c r="D70" s="25" t="s">
        <v>179</v>
      </c>
      <c r="E70" s="23">
        <v>3094</v>
      </c>
      <c r="F70" s="23">
        <v>3094</v>
      </c>
      <c r="G70" s="23">
        <v>1</v>
      </c>
      <c r="H70" s="23">
        <v>1</v>
      </c>
      <c r="I70" s="24">
        <v>1</v>
      </c>
      <c r="J70" s="24"/>
      <c r="K70" s="24"/>
      <c r="L70" s="24"/>
      <c r="M70" s="24"/>
      <c r="N70" s="1"/>
      <c r="O70" s="44"/>
      <c r="P70" s="1"/>
      <c r="Q70" s="26" t="str">
        <f t="shared" si="30"/>
        <v/>
      </c>
      <c r="R70" s="2"/>
      <c r="S70" s="2"/>
      <c r="T70" s="2"/>
      <c r="U70" s="2"/>
      <c r="V70" s="2"/>
      <c r="W70" s="2"/>
      <c r="X70" s="2"/>
      <c r="Y70" s="43" t="str">
        <f t="shared" si="12"/>
        <v>-</v>
      </c>
      <c r="Z70" s="43" t="str">
        <f t="shared" si="13"/>
        <v>-</v>
      </c>
      <c r="AA70" s="43" t="str">
        <f t="shared" si="14"/>
        <v>-</v>
      </c>
      <c r="AB70" s="43" t="str">
        <f t="shared" si="15"/>
        <v>-</v>
      </c>
      <c r="AC70" s="43" t="str">
        <f t="shared" si="16"/>
        <v>-</v>
      </c>
      <c r="AD70" s="45"/>
      <c r="AE70" s="45"/>
      <c r="AF70" s="45"/>
      <c r="AG70" s="5" t="str">
        <f t="shared" si="31"/>
        <v>No quote</v>
      </c>
      <c r="AH70" s="3" t="str">
        <f t="shared" si="32"/>
        <v>Please fill all highlighted blue cells to complete your quote of this medicine.</v>
      </c>
      <c r="AI70" s="4" t="str">
        <f t="shared" si="17"/>
        <v>Invalid</v>
      </c>
      <c r="AJ70" s="4" t="str">
        <f t="shared" si="18"/>
        <v>Invalid</v>
      </c>
      <c r="AK70" s="4" t="str">
        <f t="shared" si="19"/>
        <v>Valid</v>
      </c>
      <c r="AL70" s="4" t="str">
        <f t="shared" si="20"/>
        <v>Invalid</v>
      </c>
      <c r="AM70" s="4" t="str">
        <f t="shared" si="21"/>
        <v>Invalid</v>
      </c>
      <c r="AN70" s="4" t="str">
        <f t="shared" si="22"/>
        <v>Invalid</v>
      </c>
      <c r="AO70" s="4" t="str">
        <f t="shared" si="23"/>
        <v>Valid</v>
      </c>
      <c r="AP70" s="4" t="str">
        <f t="shared" si="24"/>
        <v>Valid</v>
      </c>
      <c r="AQ70" s="4" t="str">
        <f t="shared" si="25"/>
        <v>Valid</v>
      </c>
      <c r="AR70" s="4" t="str">
        <f t="shared" si="26"/>
        <v>Valid</v>
      </c>
      <c r="AS70" s="4" t="str">
        <f t="shared" si="27"/>
        <v>Valid</v>
      </c>
      <c r="AT70" s="4" t="str">
        <f t="shared" si="28"/>
        <v>Valid</v>
      </c>
      <c r="AU70" s="4" t="str">
        <f t="shared" si="29"/>
        <v>Valid</v>
      </c>
      <c r="AV70" s="71"/>
    </row>
    <row r="71" spans="2:48" ht="39.9" customHeight="1" x14ac:dyDescent="0.25">
      <c r="B71" s="22">
        <v>61</v>
      </c>
      <c r="C71" s="28" t="s">
        <v>180</v>
      </c>
      <c r="D71" s="25" t="s">
        <v>115</v>
      </c>
      <c r="E71" s="23">
        <v>746880</v>
      </c>
      <c r="F71" s="23">
        <v>2516255.4</v>
      </c>
      <c r="G71" s="23">
        <v>1</v>
      </c>
      <c r="H71" s="23">
        <v>1</v>
      </c>
      <c r="I71" s="24">
        <v>1</v>
      </c>
      <c r="J71" s="24"/>
      <c r="K71" s="24"/>
      <c r="L71" s="24"/>
      <c r="M71" s="24"/>
      <c r="N71" s="1"/>
      <c r="O71" s="44"/>
      <c r="P71" s="1"/>
      <c r="Q71" s="26" t="str">
        <f t="shared" si="30"/>
        <v/>
      </c>
      <c r="R71" s="2"/>
      <c r="S71" s="2"/>
      <c r="T71" s="2"/>
      <c r="U71" s="2"/>
      <c r="V71" s="2"/>
      <c r="W71" s="2"/>
      <c r="X71" s="2"/>
      <c r="Y71" s="43" t="str">
        <f t="shared" si="12"/>
        <v>-</v>
      </c>
      <c r="Z71" s="43" t="str">
        <f t="shared" si="13"/>
        <v>-</v>
      </c>
      <c r="AA71" s="43" t="str">
        <f t="shared" si="14"/>
        <v>-</v>
      </c>
      <c r="AB71" s="43" t="str">
        <f t="shared" si="15"/>
        <v>-</v>
      </c>
      <c r="AC71" s="43" t="str">
        <f t="shared" si="16"/>
        <v>-</v>
      </c>
      <c r="AD71" s="45"/>
      <c r="AE71" s="45"/>
      <c r="AF71" s="45"/>
      <c r="AG71" s="5" t="str">
        <f t="shared" si="31"/>
        <v>No quote</v>
      </c>
      <c r="AH71" s="3" t="str">
        <f t="shared" si="32"/>
        <v>Please fill all highlighted blue cells to complete your quote of this medicine.</v>
      </c>
      <c r="AI71" s="4" t="str">
        <f t="shared" si="17"/>
        <v>Invalid</v>
      </c>
      <c r="AJ71" s="4" t="str">
        <f t="shared" si="18"/>
        <v>Invalid</v>
      </c>
      <c r="AK71" s="4" t="str">
        <f t="shared" si="19"/>
        <v>Valid</v>
      </c>
      <c r="AL71" s="4" t="str">
        <f t="shared" si="20"/>
        <v>Invalid</v>
      </c>
      <c r="AM71" s="4" t="str">
        <f t="shared" si="21"/>
        <v>Invalid</v>
      </c>
      <c r="AN71" s="4" t="str">
        <f t="shared" si="22"/>
        <v>Invalid</v>
      </c>
      <c r="AO71" s="4" t="str">
        <f t="shared" si="23"/>
        <v>Valid</v>
      </c>
      <c r="AP71" s="4" t="str">
        <f t="shared" si="24"/>
        <v>Valid</v>
      </c>
      <c r="AQ71" s="4" t="str">
        <f t="shared" si="25"/>
        <v>Valid</v>
      </c>
      <c r="AR71" s="4" t="str">
        <f t="shared" si="26"/>
        <v>Valid</v>
      </c>
      <c r="AS71" s="4" t="str">
        <f t="shared" si="27"/>
        <v>Valid</v>
      </c>
      <c r="AT71" s="4" t="str">
        <f t="shared" si="28"/>
        <v>Valid</v>
      </c>
      <c r="AU71" s="4" t="str">
        <f t="shared" si="29"/>
        <v>Valid</v>
      </c>
      <c r="AV71" s="71"/>
    </row>
    <row r="72" spans="2:48" ht="39.9" customHeight="1" x14ac:dyDescent="0.25">
      <c r="B72" s="22">
        <v>62</v>
      </c>
      <c r="C72" s="28" t="s">
        <v>181</v>
      </c>
      <c r="D72" s="25" t="s">
        <v>115</v>
      </c>
      <c r="E72" s="23">
        <v>2054340</v>
      </c>
      <c r="F72" s="23">
        <v>2139210</v>
      </c>
      <c r="G72" s="23">
        <v>2</v>
      </c>
      <c r="H72" s="23">
        <v>3</v>
      </c>
      <c r="I72" s="24"/>
      <c r="J72" s="24">
        <v>0.7</v>
      </c>
      <c r="K72" s="24">
        <v>0.5</v>
      </c>
      <c r="L72" s="24">
        <v>0.3</v>
      </c>
      <c r="M72" s="24">
        <v>0.2</v>
      </c>
      <c r="N72" s="1"/>
      <c r="O72" s="44"/>
      <c r="P72" s="1"/>
      <c r="Q72" s="26" t="str">
        <f t="shared" si="30"/>
        <v/>
      </c>
      <c r="R72" s="2"/>
      <c r="S72" s="2"/>
      <c r="T72" s="2"/>
      <c r="U72" s="2"/>
      <c r="V72" s="2"/>
      <c r="W72" s="2"/>
      <c r="X72" s="2"/>
      <c r="Y72" s="43" t="str">
        <f t="shared" si="12"/>
        <v>-</v>
      </c>
      <c r="Z72" s="43" t="str">
        <f t="shared" si="13"/>
        <v>-</v>
      </c>
      <c r="AA72" s="43" t="str">
        <f t="shared" si="14"/>
        <v>-</v>
      </c>
      <c r="AB72" s="43" t="str">
        <f t="shared" si="15"/>
        <v>-</v>
      </c>
      <c r="AC72" s="43" t="str">
        <f t="shared" si="16"/>
        <v>-</v>
      </c>
      <c r="AD72" s="45"/>
      <c r="AE72" s="45"/>
      <c r="AF72" s="45"/>
      <c r="AG72" s="5" t="str">
        <f t="shared" si="31"/>
        <v>No quote</v>
      </c>
      <c r="AH72" s="3" t="str">
        <f t="shared" si="32"/>
        <v>Please fill all highlighted blue cells to complete your quote of this medicine.</v>
      </c>
      <c r="AI72" s="4" t="str">
        <f t="shared" si="17"/>
        <v>Invalid</v>
      </c>
      <c r="AJ72" s="4" t="str">
        <f t="shared" si="18"/>
        <v>Invalid</v>
      </c>
      <c r="AK72" s="4" t="str">
        <f t="shared" si="19"/>
        <v>Valid</v>
      </c>
      <c r="AL72" s="4" t="str">
        <f t="shared" si="20"/>
        <v>Invalid</v>
      </c>
      <c r="AM72" s="4" t="str">
        <f t="shared" si="21"/>
        <v>Invalid</v>
      </c>
      <c r="AN72" s="4" t="str">
        <f t="shared" si="22"/>
        <v>Invalid</v>
      </c>
      <c r="AO72" s="4" t="str">
        <f t="shared" si="23"/>
        <v>Valid</v>
      </c>
      <c r="AP72" s="4" t="str">
        <f t="shared" si="24"/>
        <v>Valid</v>
      </c>
      <c r="AQ72" s="4" t="str">
        <f t="shared" si="25"/>
        <v>Valid</v>
      </c>
      <c r="AR72" s="4" t="str">
        <f t="shared" si="26"/>
        <v>Valid</v>
      </c>
      <c r="AS72" s="4" t="str">
        <f t="shared" si="27"/>
        <v>Valid</v>
      </c>
      <c r="AT72" s="4" t="str">
        <f t="shared" si="28"/>
        <v>Valid</v>
      </c>
      <c r="AU72" s="4" t="str">
        <f t="shared" si="29"/>
        <v>Valid</v>
      </c>
      <c r="AV72" s="71"/>
    </row>
    <row r="73" spans="2:48" ht="39.9" customHeight="1" x14ac:dyDescent="0.25">
      <c r="B73" s="22">
        <v>63</v>
      </c>
      <c r="C73" s="28" t="s">
        <v>182</v>
      </c>
      <c r="D73" s="25" t="s">
        <v>32</v>
      </c>
      <c r="E73" s="23">
        <v>19080</v>
      </c>
      <c r="F73" s="23">
        <v>2139210</v>
      </c>
      <c r="G73" s="23">
        <v>1</v>
      </c>
      <c r="H73" s="23">
        <v>1</v>
      </c>
      <c r="I73" s="24">
        <v>1</v>
      </c>
      <c r="J73" s="24"/>
      <c r="K73" s="24"/>
      <c r="L73" s="24"/>
      <c r="M73" s="24"/>
      <c r="N73" s="1"/>
      <c r="O73" s="44"/>
      <c r="P73" s="1"/>
      <c r="Q73" s="26" t="str">
        <f t="shared" si="30"/>
        <v/>
      </c>
      <c r="R73" s="2"/>
      <c r="S73" s="2"/>
      <c r="T73" s="2"/>
      <c r="U73" s="2"/>
      <c r="V73" s="2"/>
      <c r="W73" s="2"/>
      <c r="X73" s="2"/>
      <c r="Y73" s="43" t="str">
        <f t="shared" si="12"/>
        <v>-</v>
      </c>
      <c r="Z73" s="43" t="str">
        <f t="shared" si="13"/>
        <v>-</v>
      </c>
      <c r="AA73" s="43" t="str">
        <f t="shared" si="14"/>
        <v>-</v>
      </c>
      <c r="AB73" s="43" t="str">
        <f t="shared" si="15"/>
        <v>-</v>
      </c>
      <c r="AC73" s="43" t="str">
        <f t="shared" si="16"/>
        <v>-</v>
      </c>
      <c r="AD73" s="45"/>
      <c r="AE73" s="45"/>
      <c r="AF73" s="45"/>
      <c r="AG73" s="5" t="str">
        <f t="shared" si="31"/>
        <v>No quote</v>
      </c>
      <c r="AH73" s="3" t="str">
        <f t="shared" si="32"/>
        <v>Please fill all highlighted blue cells to complete your quote of this medicine.</v>
      </c>
      <c r="AI73" s="4" t="str">
        <f t="shared" si="17"/>
        <v>Invalid</v>
      </c>
      <c r="AJ73" s="4" t="str">
        <f t="shared" si="18"/>
        <v>Invalid</v>
      </c>
      <c r="AK73" s="4" t="str">
        <f t="shared" si="19"/>
        <v>Valid</v>
      </c>
      <c r="AL73" s="4" t="str">
        <f t="shared" si="20"/>
        <v>Invalid</v>
      </c>
      <c r="AM73" s="4" t="str">
        <f t="shared" si="21"/>
        <v>Invalid</v>
      </c>
      <c r="AN73" s="4" t="str">
        <f t="shared" si="22"/>
        <v>Invalid</v>
      </c>
      <c r="AO73" s="4" t="str">
        <f t="shared" si="23"/>
        <v>Valid</v>
      </c>
      <c r="AP73" s="4" t="str">
        <f t="shared" si="24"/>
        <v>Valid</v>
      </c>
      <c r="AQ73" s="4" t="str">
        <f t="shared" si="25"/>
        <v>Valid</v>
      </c>
      <c r="AR73" s="4" t="str">
        <f t="shared" si="26"/>
        <v>Valid</v>
      </c>
      <c r="AS73" s="4" t="str">
        <f t="shared" si="27"/>
        <v>Valid</v>
      </c>
      <c r="AT73" s="4" t="str">
        <f t="shared" si="28"/>
        <v>Valid</v>
      </c>
      <c r="AU73" s="4" t="str">
        <f t="shared" si="29"/>
        <v>Valid</v>
      </c>
      <c r="AV73" s="71"/>
    </row>
    <row r="74" spans="2:48" ht="39.9" customHeight="1" x14ac:dyDescent="0.25">
      <c r="B74" s="22">
        <v>64</v>
      </c>
      <c r="C74" s="28" t="s">
        <v>183</v>
      </c>
      <c r="D74" s="25" t="s">
        <v>115</v>
      </c>
      <c r="E74" s="23">
        <v>720</v>
      </c>
      <c r="F74" s="23">
        <v>720</v>
      </c>
      <c r="G74" s="23">
        <v>1</v>
      </c>
      <c r="H74" s="23">
        <v>3</v>
      </c>
      <c r="I74" s="24">
        <v>1</v>
      </c>
      <c r="J74" s="24">
        <v>0.7</v>
      </c>
      <c r="K74" s="24">
        <v>0.5</v>
      </c>
      <c r="L74" s="24">
        <v>0.3</v>
      </c>
      <c r="M74" s="24">
        <v>0.2</v>
      </c>
      <c r="N74" s="1"/>
      <c r="O74" s="44"/>
      <c r="P74" s="1"/>
      <c r="Q74" s="26" t="str">
        <f t="shared" si="30"/>
        <v/>
      </c>
      <c r="R74" s="2"/>
      <c r="S74" s="2"/>
      <c r="T74" s="2"/>
      <c r="U74" s="2"/>
      <c r="V74" s="2"/>
      <c r="W74" s="2"/>
      <c r="X74" s="2"/>
      <c r="Y74" s="43" t="str">
        <f t="shared" si="12"/>
        <v>-</v>
      </c>
      <c r="Z74" s="43" t="str">
        <f t="shared" si="13"/>
        <v>-</v>
      </c>
      <c r="AA74" s="43" t="str">
        <f t="shared" si="14"/>
        <v>-</v>
      </c>
      <c r="AB74" s="43" t="str">
        <f t="shared" si="15"/>
        <v>-</v>
      </c>
      <c r="AC74" s="43" t="str">
        <f t="shared" si="16"/>
        <v>-</v>
      </c>
      <c r="AD74" s="45"/>
      <c r="AE74" s="45"/>
      <c r="AF74" s="45"/>
      <c r="AG74" s="5" t="str">
        <f t="shared" si="31"/>
        <v>No quote</v>
      </c>
      <c r="AH74" s="3" t="str">
        <f t="shared" si="32"/>
        <v>Please fill all highlighted blue cells to complete your quote of this medicine.</v>
      </c>
      <c r="AI74" s="4" t="str">
        <f t="shared" si="17"/>
        <v>Invalid</v>
      </c>
      <c r="AJ74" s="4" t="str">
        <f t="shared" si="18"/>
        <v>Invalid</v>
      </c>
      <c r="AK74" s="4" t="str">
        <f t="shared" si="19"/>
        <v>Valid</v>
      </c>
      <c r="AL74" s="4" t="str">
        <f t="shared" si="20"/>
        <v>Invalid</v>
      </c>
      <c r="AM74" s="4" t="str">
        <f t="shared" si="21"/>
        <v>Invalid</v>
      </c>
      <c r="AN74" s="4" t="str">
        <f t="shared" si="22"/>
        <v>Invalid</v>
      </c>
      <c r="AO74" s="4" t="str">
        <f t="shared" si="23"/>
        <v>Valid</v>
      </c>
      <c r="AP74" s="4" t="str">
        <f t="shared" si="24"/>
        <v>Valid</v>
      </c>
      <c r="AQ74" s="4" t="str">
        <f t="shared" si="25"/>
        <v>Valid</v>
      </c>
      <c r="AR74" s="4" t="str">
        <f t="shared" si="26"/>
        <v>Valid</v>
      </c>
      <c r="AS74" s="4" t="str">
        <f t="shared" si="27"/>
        <v>Valid</v>
      </c>
      <c r="AT74" s="4" t="str">
        <f t="shared" si="28"/>
        <v>Valid</v>
      </c>
      <c r="AU74" s="4" t="str">
        <f t="shared" si="29"/>
        <v>Valid</v>
      </c>
      <c r="AV74" s="71"/>
    </row>
    <row r="75" spans="2:48" ht="39.9" customHeight="1" x14ac:dyDescent="0.25">
      <c r="B75" s="22">
        <v>65</v>
      </c>
      <c r="C75" s="28" t="s">
        <v>184</v>
      </c>
      <c r="D75" s="25" t="s">
        <v>115</v>
      </c>
      <c r="E75" s="23">
        <v>0</v>
      </c>
      <c r="F75" s="23">
        <v>0</v>
      </c>
      <c r="G75" s="23">
        <v>1</v>
      </c>
      <c r="H75" s="23">
        <v>3</v>
      </c>
      <c r="I75" s="24">
        <v>1</v>
      </c>
      <c r="J75" s="24">
        <v>0.7</v>
      </c>
      <c r="K75" s="24">
        <v>0.5</v>
      </c>
      <c r="L75" s="24">
        <v>0.3</v>
      </c>
      <c r="M75" s="24">
        <v>0.2</v>
      </c>
      <c r="N75" s="1"/>
      <c r="O75" s="44"/>
      <c r="P75" s="1"/>
      <c r="Q75" s="26" t="str">
        <f t="shared" ref="Q75:Q84" si="33">IF(OR(ISBLANK(P75),ISBLANK(N75)),"",P75*N75)</f>
        <v/>
      </c>
      <c r="R75" s="2"/>
      <c r="S75" s="2"/>
      <c r="T75" s="2"/>
      <c r="U75" s="2"/>
      <c r="V75" s="2"/>
      <c r="W75" s="2"/>
      <c r="X75" s="2"/>
      <c r="Y75" s="43" t="str">
        <f t="shared" si="12"/>
        <v>-</v>
      </c>
      <c r="Z75" s="43" t="str">
        <f t="shared" si="13"/>
        <v>-</v>
      </c>
      <c r="AA75" s="43" t="str">
        <f t="shared" si="14"/>
        <v>-</v>
      </c>
      <c r="AB75" s="43" t="str">
        <f t="shared" si="15"/>
        <v>-</v>
      </c>
      <c r="AC75" s="43" t="str">
        <f t="shared" si="16"/>
        <v>-</v>
      </c>
      <c r="AD75" s="45"/>
      <c r="AE75" s="45"/>
      <c r="AF75" s="45"/>
      <c r="AG75" s="5" t="str">
        <f t="shared" ref="AG75:AG82" si="34">IF(AI75="Invalid",
   "No quote",
   IF(COUNTIF(AJ75:AU75,"Invalid")&gt;0,
      "Invalid",
      "Valid"))</f>
        <v>No quote</v>
      </c>
      <c r="AH75" s="3" t="str">
        <f t="shared" ref="AH75:AH82" si="35">IF(COUNTIF(AI75:AU75,"Invalid")&gt;0,
   INDEX($AI$8:$AU$8,1,MATCH("Invalid",AI75:AU75,0)),
   "Your quote for this medicine is complete and valid.")</f>
        <v>Please fill all highlighted blue cells to complete your quote of this medicine.</v>
      </c>
      <c r="AI75" s="4" t="str">
        <f t="shared" si="17"/>
        <v>Invalid</v>
      </c>
      <c r="AJ75" s="4" t="str">
        <f t="shared" si="18"/>
        <v>Invalid</v>
      </c>
      <c r="AK75" s="4" t="str">
        <f t="shared" si="19"/>
        <v>Valid</v>
      </c>
      <c r="AL75" s="4" t="str">
        <f t="shared" si="20"/>
        <v>Invalid</v>
      </c>
      <c r="AM75" s="4" t="str">
        <f t="shared" si="21"/>
        <v>Invalid</v>
      </c>
      <c r="AN75" s="4" t="str">
        <f t="shared" si="22"/>
        <v>Invalid</v>
      </c>
      <c r="AO75" s="4" t="str">
        <f t="shared" si="23"/>
        <v>Valid</v>
      </c>
      <c r="AP75" s="4" t="str">
        <f t="shared" si="24"/>
        <v>Valid</v>
      </c>
      <c r="AQ75" s="4" t="str">
        <f t="shared" si="25"/>
        <v>Valid</v>
      </c>
      <c r="AR75" s="4" t="str">
        <f t="shared" si="26"/>
        <v>Valid</v>
      </c>
      <c r="AS75" s="4" t="str">
        <f t="shared" si="27"/>
        <v>Valid</v>
      </c>
      <c r="AT75" s="4" t="str">
        <f t="shared" si="28"/>
        <v>Valid</v>
      </c>
      <c r="AU75" s="4" t="str">
        <f t="shared" si="29"/>
        <v>Valid</v>
      </c>
      <c r="AV75" s="71"/>
    </row>
    <row r="76" spans="2:48" ht="39.9" customHeight="1" x14ac:dyDescent="0.25">
      <c r="B76" s="22">
        <v>66</v>
      </c>
      <c r="C76" s="28" t="s">
        <v>185</v>
      </c>
      <c r="D76" s="25" t="s">
        <v>115</v>
      </c>
      <c r="E76" s="23">
        <v>0</v>
      </c>
      <c r="F76" s="23">
        <v>0</v>
      </c>
      <c r="G76" s="23">
        <v>1</v>
      </c>
      <c r="H76" s="23">
        <v>3</v>
      </c>
      <c r="I76" s="24">
        <v>1</v>
      </c>
      <c r="J76" s="24">
        <v>0.7</v>
      </c>
      <c r="K76" s="24">
        <v>0.5</v>
      </c>
      <c r="L76" s="24">
        <v>0.3</v>
      </c>
      <c r="M76" s="24">
        <v>0.2</v>
      </c>
      <c r="N76" s="1"/>
      <c r="O76" s="44"/>
      <c r="P76" s="1"/>
      <c r="Q76" s="26" t="str">
        <f t="shared" si="33"/>
        <v/>
      </c>
      <c r="R76" s="2"/>
      <c r="S76" s="2"/>
      <c r="T76" s="2"/>
      <c r="U76" s="2"/>
      <c r="V76" s="2"/>
      <c r="W76" s="2"/>
      <c r="X76" s="2"/>
      <c r="Y76" s="43" t="str">
        <f t="shared" ref="Y76:Y89" si="36">IF(OR(ISBLANK(R76),ISBLANK($N76),ISBLANK($O76)),"-", R76/$N76*
IF($O76="3 months",1,
IF($O76="4 months", 0.98,
IF($O76="5 months", 0.96,
IF($O76="6 months", 0.94,
IF($O76="7 months", 0.92,
IF($O76="8 months", 0.9,
)))))))</f>
        <v>-</v>
      </c>
      <c r="Z76" s="43" t="str">
        <f t="shared" ref="Z76:Z89" si="37">IF(OR(ISBLANK(S76),ISBLANK($N76),ISBLANK($O76)),"-", S76/$N76*
IF($O76="3 months",1,
IF($O76="4 months", 0.98,
IF($O76="5 months", 0.96,
IF($O76="6 months", 0.94,
IF($O76="7 months", 0.92,
IF($O76="8 months", 0.9,
)))))))</f>
        <v>-</v>
      </c>
      <c r="AA76" s="43" t="str">
        <f t="shared" ref="AA76:AA89" si="38">IF(OR(ISBLANK(T76),ISBLANK($N76),ISBLANK($O76)),"-", T76/$N76*
IF($O76="3 months",1,
IF($O76="4 months", 0.98,
IF($O76="5 months", 0.96,
IF($O76="6 months", 0.94,
IF($O76="7 months", 0.92,
IF($O76="8 months", 0.9,
)))))))</f>
        <v>-</v>
      </c>
      <c r="AB76" s="43" t="str">
        <f t="shared" ref="AB76:AB89" si="39">IF(OR(ISBLANK(U76),ISBLANK($N76),ISBLANK($O76)),"-", U76/$N76*
IF($O76="3 months",1,
IF($O76="4 months", 0.98,
IF($O76="5 months", 0.96,
IF($O76="6 months", 0.94,
IF($O76="7 months", 0.92,
IF($O76="8 months", 0.9,
)))))))</f>
        <v>-</v>
      </c>
      <c r="AC76" s="43" t="str">
        <f t="shared" ref="AC76:AC89" si="40">IF(OR(ISBLANK(V76),ISBLANK($N76),ISBLANK($O76)),"-", V76/$N76*
IF($O76="3 months",1,
IF($O76="4 months", 0.98,
IF($O76="5 months", 0.96,
IF($O76="6 months", 0.94,
IF($O76="7 months", 0.92,
IF($O76="8 months", 0.9,
)))))))</f>
        <v>-</v>
      </c>
      <c r="AD76" s="45"/>
      <c r="AE76" s="45"/>
      <c r="AF76" s="45"/>
      <c r="AG76" s="5" t="str">
        <f t="shared" si="34"/>
        <v>No quote</v>
      </c>
      <c r="AH76" s="3" t="str">
        <f t="shared" si="35"/>
        <v>Please fill all highlighted blue cells to complete your quote of this medicine.</v>
      </c>
      <c r="AI76" s="4" t="str">
        <f t="shared" ref="AI76:AI82" si="41">IF(
   OR(
      ISBLANK(N76),
      ISBLANK(O76),
      ISBLANK(P76),
      IF(AND(I76&lt;&gt;"",I76*E76&lt;=Q76), ISBLANK(R76)),
      IF(AND(J76&lt;&gt;"",J76*E76&lt;=Q76), ISBLANK(S76)),
      IF(AND(K76&lt;&gt;"",K76*E76&lt;=Q76), ISBLANK(T76)),
      IF(AND(L76&lt;&gt;"",L76*E76&lt;=Q76), ISBLANK(U76)),
      IF(AND(M76&lt;&gt;"",M76*E76&lt;=Q76), ISBLANK(V76)),
      IF(20%*E76&lt;=Q76, ISBLANK(W76)),
      IF(0*E76&lt;=Q76, ISBLANK(X76)),
      ISBLANK(AD76),
      ISBLANK(AE76),
      ISBLANK(AF76)
   ),
      "Invalid",
      "Valid")</f>
        <v>Invalid</v>
      </c>
      <c r="AJ76" s="4" t="str">
        <f t="shared" ref="AJ76:AJ82" si="42">IF(ISBLANK($C$7),"Invalid","Valid")</f>
        <v>Invalid</v>
      </c>
      <c r="AK76" s="4" t="str">
        <f t="shared" ref="AK76:AK82" si="43">IF(
   OR(
      IF(I76&lt;&gt;"", I76*E76&lt;=Q76),
      IF(J76&lt;&gt;"", J76*E76&lt;=Q76),
      IF(K76&lt;&gt;"", K76*E76&lt;=Q76),
      IF(L76&lt;&gt;"", L76*E76&lt;=Q76),
      IF(M76&lt;&gt;"",M76* E76&lt;=Q76),
      0*E76&lt;=Q76,
   ),
      "Valid",
      "Invalid")</f>
        <v>Valid</v>
      </c>
      <c r="AL76" s="4" t="str">
        <f t="shared" ref="AL76:AL82" si="44">IF(
   AND(
      TYPE(N76)=1,INT(N76)=N76,
      N76&gt;0
   ),
   "Valid", "Invalid")</f>
        <v>Invalid</v>
      </c>
      <c r="AM76" s="4" t="str">
        <f t="shared" ref="AM76:AM82" si="45">IF(
    OR(O76="3 months",O76="4 months",O76="5 months",O76="6 months",O76="7 months",O76="8 months"),
         "Valid", "Invalid")</f>
        <v>Invalid</v>
      </c>
      <c r="AN76" s="4" t="str">
        <f t="shared" ref="AN76:AN82" si="46">IF(
   AND(
      TYPE(P76)=1,INT(P76)=P76,
      P76&gt;0
   ),
   "Valid", "Invalid")</f>
        <v>Invalid</v>
      </c>
      <c r="AO76" s="4" t="str">
        <f t="shared" ref="AO76:AO82" si="47" xml:space="preserve">      IF(
           AND(NOT(ISBLANK(R76)),
                    OR(
                               NOT(TYPE(R76)=1),
                               NOT(R76&gt;0),
                               I76*$E76&gt;$Q76,
                               I76=0
                           )
                   ),
            "Invalid",
            "Valid"
         )</f>
        <v>Valid</v>
      </c>
      <c r="AP76" s="4" t="str">
        <f t="shared" ref="AP76:AP82" si="48" xml:space="preserve">      IF(
           AND(NOT(ISBLANK(S76)),
                    OR(
                               NOT(TYPE(S76)=1),
                               NOT(S76&gt;0),
                               J76*$E76&gt;$Q76,
                               J76=0
                           )
                   ),
            "Invalid",
            "Valid"
         )</f>
        <v>Valid</v>
      </c>
      <c r="AQ76" s="4" t="str">
        <f t="shared" ref="AQ76:AQ82" si="49" xml:space="preserve">      IF(
           AND(NOT(ISBLANK(T76)),
                    OR(
                               NOT(TYPE(T76)=1),
                               NOT(T76&gt;0),
                               K76*$E76&gt;$Q76,
                               K76=0
                           )
                   ),
            "Invalid",
            "Valid"
         )</f>
        <v>Valid</v>
      </c>
      <c r="AR76" s="4" t="str">
        <f t="shared" ref="AR76:AR82" si="50" xml:space="preserve">      IF(
           AND(NOT(ISBLANK(U76)),
                    OR(
                               NOT(TYPE(U76)=1),
                               NOT(U76&gt;0),
                               L76*$E76&gt;$Q76,
                               L76=0
                           )
                   ),
            "Invalid",
            "Valid"
         )</f>
        <v>Valid</v>
      </c>
      <c r="AS76" s="4" t="str">
        <f t="shared" ref="AS76:AS82" si="51" xml:space="preserve">      IF(
           AND(NOT(ISBLANK(V76)),
                    OR(
                               NOT(TYPE(V76)=1),
                               NOT(V76&gt;0),
                               M76*$E76&gt;$Q76,
                               M76=0
                           )
                   ),
            "Invalid",
            "Valid"
         )</f>
        <v>Valid</v>
      </c>
      <c r="AT76" s="4" t="str">
        <f t="shared" ref="AT76:AT82" si="52" xml:space="preserve">      IF(
           AND(NOT(ISBLANK(W76)),
                    OR(
                               NOT(TYPE(W76)=1),
                               NOT(W76&gt;0),
                               20%*$E76&gt;$Q76
                           )
                   ),
            "Invalid",
            "Valid"
         )</f>
        <v>Valid</v>
      </c>
      <c r="AU76" s="4" t="str">
        <f t="shared" ref="AU76:AU89" si="53" xml:space="preserve">      IF(
           AND(NOT(ISBLANK(X76)),
                    OR(
                               NOT(TYPE(X76)=1),
                               NOT(X76&gt;0),
                               0*$E76&gt;$Q76,
                               IF(V76&lt;&gt;"", X76&gt;V76, IF(U76&lt;&gt;"", X76&gt;U76, IF(T76&lt;&gt;"", X76&gt;T76, IF(S76&lt;&gt;"", X76&gt;S76, IF(R76&lt;&gt;"", X76&gt;R76, TRUE))))),
                           )
                   ),
            "Invalid",
            "Valid"
         )</f>
        <v>Valid</v>
      </c>
      <c r="AV76" s="71"/>
    </row>
    <row r="77" spans="2:48" ht="39.9" customHeight="1" x14ac:dyDescent="0.25">
      <c r="B77" s="22">
        <v>67</v>
      </c>
      <c r="C77" s="28" t="s">
        <v>186</v>
      </c>
      <c r="D77" s="25" t="s">
        <v>115</v>
      </c>
      <c r="E77" s="23">
        <v>3450840</v>
      </c>
      <c r="F77" s="23">
        <v>7941120.0000000009</v>
      </c>
      <c r="G77" s="23">
        <v>2</v>
      </c>
      <c r="H77" s="23">
        <v>3</v>
      </c>
      <c r="I77" s="24"/>
      <c r="J77" s="24">
        <v>0.7</v>
      </c>
      <c r="K77" s="24">
        <v>0.5</v>
      </c>
      <c r="L77" s="24">
        <v>0.3</v>
      </c>
      <c r="M77" s="24">
        <v>0.2</v>
      </c>
      <c r="N77" s="1"/>
      <c r="O77" s="44"/>
      <c r="P77" s="1"/>
      <c r="Q77" s="26" t="str">
        <f t="shared" si="33"/>
        <v/>
      </c>
      <c r="R77" s="2"/>
      <c r="S77" s="2"/>
      <c r="T77" s="2"/>
      <c r="U77" s="2"/>
      <c r="V77" s="2"/>
      <c r="W77" s="2"/>
      <c r="X77" s="2"/>
      <c r="Y77" s="43" t="str">
        <f t="shared" si="36"/>
        <v>-</v>
      </c>
      <c r="Z77" s="43" t="str">
        <f t="shared" si="37"/>
        <v>-</v>
      </c>
      <c r="AA77" s="43" t="str">
        <f t="shared" si="38"/>
        <v>-</v>
      </c>
      <c r="AB77" s="43" t="str">
        <f t="shared" si="39"/>
        <v>-</v>
      </c>
      <c r="AC77" s="43" t="str">
        <f t="shared" si="40"/>
        <v>-</v>
      </c>
      <c r="AD77" s="45"/>
      <c r="AE77" s="45"/>
      <c r="AF77" s="45"/>
      <c r="AG77" s="5" t="str">
        <f t="shared" si="34"/>
        <v>No quote</v>
      </c>
      <c r="AH77" s="3" t="str">
        <f t="shared" si="35"/>
        <v>Please fill all highlighted blue cells to complete your quote of this medicine.</v>
      </c>
      <c r="AI77" s="4" t="str">
        <f t="shared" si="41"/>
        <v>Invalid</v>
      </c>
      <c r="AJ77" s="4" t="str">
        <f t="shared" si="42"/>
        <v>Invalid</v>
      </c>
      <c r="AK77" s="4" t="str">
        <f t="shared" si="43"/>
        <v>Valid</v>
      </c>
      <c r="AL77" s="4" t="str">
        <f t="shared" si="44"/>
        <v>Invalid</v>
      </c>
      <c r="AM77" s="4" t="str">
        <f t="shared" si="45"/>
        <v>Invalid</v>
      </c>
      <c r="AN77" s="4" t="str">
        <f t="shared" si="46"/>
        <v>Invalid</v>
      </c>
      <c r="AO77" s="4" t="str">
        <f t="shared" si="47"/>
        <v>Valid</v>
      </c>
      <c r="AP77" s="4" t="str">
        <f t="shared" si="48"/>
        <v>Valid</v>
      </c>
      <c r="AQ77" s="4" t="str">
        <f t="shared" si="49"/>
        <v>Valid</v>
      </c>
      <c r="AR77" s="4" t="str">
        <f t="shared" si="50"/>
        <v>Valid</v>
      </c>
      <c r="AS77" s="4" t="str">
        <f t="shared" si="51"/>
        <v>Valid</v>
      </c>
      <c r="AT77" s="4" t="str">
        <f t="shared" si="52"/>
        <v>Valid</v>
      </c>
      <c r="AU77" s="4" t="str">
        <f t="shared" si="53"/>
        <v>Valid</v>
      </c>
      <c r="AV77" s="71"/>
    </row>
    <row r="78" spans="2:48" ht="39.9" customHeight="1" x14ac:dyDescent="0.25">
      <c r="B78" s="22">
        <v>68</v>
      </c>
      <c r="C78" s="28" t="s">
        <v>187</v>
      </c>
      <c r="D78" s="25" t="s">
        <v>179</v>
      </c>
      <c r="E78" s="23">
        <v>2</v>
      </c>
      <c r="F78" s="23">
        <v>2</v>
      </c>
      <c r="G78" s="23">
        <v>1</v>
      </c>
      <c r="H78" s="23">
        <v>1</v>
      </c>
      <c r="I78" s="24">
        <v>1</v>
      </c>
      <c r="J78" s="24"/>
      <c r="K78" s="24"/>
      <c r="L78" s="24"/>
      <c r="M78" s="24"/>
      <c r="N78" s="1"/>
      <c r="O78" s="44"/>
      <c r="P78" s="1"/>
      <c r="Q78" s="26" t="str">
        <f t="shared" si="33"/>
        <v/>
      </c>
      <c r="R78" s="2"/>
      <c r="S78" s="2"/>
      <c r="T78" s="2"/>
      <c r="U78" s="2"/>
      <c r="V78" s="2"/>
      <c r="W78" s="2"/>
      <c r="X78" s="2"/>
      <c r="Y78" s="43" t="str">
        <f t="shared" si="36"/>
        <v>-</v>
      </c>
      <c r="Z78" s="43" t="str">
        <f t="shared" si="37"/>
        <v>-</v>
      </c>
      <c r="AA78" s="43" t="str">
        <f t="shared" si="38"/>
        <v>-</v>
      </c>
      <c r="AB78" s="43" t="str">
        <f t="shared" si="39"/>
        <v>-</v>
      </c>
      <c r="AC78" s="43" t="str">
        <f t="shared" si="40"/>
        <v>-</v>
      </c>
      <c r="AD78" s="45"/>
      <c r="AE78" s="45"/>
      <c r="AF78" s="45"/>
      <c r="AG78" s="5" t="str">
        <f t="shared" si="34"/>
        <v>No quote</v>
      </c>
      <c r="AH78" s="3" t="str">
        <f t="shared" si="35"/>
        <v>Please fill all highlighted blue cells to complete your quote of this medicine.</v>
      </c>
      <c r="AI78" s="4" t="str">
        <f t="shared" si="41"/>
        <v>Invalid</v>
      </c>
      <c r="AJ78" s="4" t="str">
        <f t="shared" si="42"/>
        <v>Invalid</v>
      </c>
      <c r="AK78" s="4" t="str">
        <f t="shared" si="43"/>
        <v>Valid</v>
      </c>
      <c r="AL78" s="4" t="str">
        <f t="shared" si="44"/>
        <v>Invalid</v>
      </c>
      <c r="AM78" s="4" t="str">
        <f t="shared" si="45"/>
        <v>Invalid</v>
      </c>
      <c r="AN78" s="4" t="str">
        <f t="shared" si="46"/>
        <v>Invalid</v>
      </c>
      <c r="AO78" s="4" t="str">
        <f t="shared" si="47"/>
        <v>Valid</v>
      </c>
      <c r="AP78" s="4" t="str">
        <f t="shared" si="48"/>
        <v>Valid</v>
      </c>
      <c r="AQ78" s="4" t="str">
        <f t="shared" si="49"/>
        <v>Valid</v>
      </c>
      <c r="AR78" s="4" t="str">
        <f t="shared" si="50"/>
        <v>Valid</v>
      </c>
      <c r="AS78" s="4" t="str">
        <f t="shared" si="51"/>
        <v>Valid</v>
      </c>
      <c r="AT78" s="4" t="str">
        <f t="shared" si="52"/>
        <v>Valid</v>
      </c>
      <c r="AU78" s="4" t="str">
        <f t="shared" si="53"/>
        <v>Valid</v>
      </c>
      <c r="AV78" s="71"/>
    </row>
    <row r="79" spans="2:48" ht="39.9" customHeight="1" x14ac:dyDescent="0.25">
      <c r="B79" s="22">
        <v>69</v>
      </c>
      <c r="C79" s="28" t="s">
        <v>188</v>
      </c>
      <c r="D79" s="25" t="s">
        <v>117</v>
      </c>
      <c r="E79" s="23">
        <v>450400</v>
      </c>
      <c r="F79" s="23">
        <v>450400</v>
      </c>
      <c r="G79" s="23">
        <v>1</v>
      </c>
      <c r="H79" s="23">
        <v>1</v>
      </c>
      <c r="I79" s="24">
        <v>1</v>
      </c>
      <c r="J79" s="24"/>
      <c r="K79" s="24"/>
      <c r="L79" s="24"/>
      <c r="M79" s="24"/>
      <c r="N79" s="1"/>
      <c r="O79" s="44"/>
      <c r="P79" s="1"/>
      <c r="Q79" s="26" t="str">
        <f t="shared" si="33"/>
        <v/>
      </c>
      <c r="R79" s="2"/>
      <c r="S79" s="2"/>
      <c r="T79" s="2"/>
      <c r="U79" s="2"/>
      <c r="V79" s="2"/>
      <c r="W79" s="2"/>
      <c r="X79" s="2"/>
      <c r="Y79" s="43" t="str">
        <f t="shared" si="36"/>
        <v>-</v>
      </c>
      <c r="Z79" s="43" t="str">
        <f t="shared" si="37"/>
        <v>-</v>
      </c>
      <c r="AA79" s="43" t="str">
        <f t="shared" si="38"/>
        <v>-</v>
      </c>
      <c r="AB79" s="43" t="str">
        <f t="shared" si="39"/>
        <v>-</v>
      </c>
      <c r="AC79" s="43" t="str">
        <f t="shared" si="40"/>
        <v>-</v>
      </c>
      <c r="AD79" s="45"/>
      <c r="AE79" s="45"/>
      <c r="AF79" s="45"/>
      <c r="AG79" s="5" t="str">
        <f t="shared" si="34"/>
        <v>No quote</v>
      </c>
      <c r="AH79" s="3" t="str">
        <f t="shared" si="35"/>
        <v>Please fill all highlighted blue cells to complete your quote of this medicine.</v>
      </c>
      <c r="AI79" s="4" t="str">
        <f t="shared" si="41"/>
        <v>Invalid</v>
      </c>
      <c r="AJ79" s="4" t="str">
        <f t="shared" si="42"/>
        <v>Invalid</v>
      </c>
      <c r="AK79" s="4" t="str">
        <f t="shared" si="43"/>
        <v>Valid</v>
      </c>
      <c r="AL79" s="4" t="str">
        <f t="shared" si="44"/>
        <v>Invalid</v>
      </c>
      <c r="AM79" s="4" t="str">
        <f t="shared" si="45"/>
        <v>Invalid</v>
      </c>
      <c r="AN79" s="4" t="str">
        <f t="shared" si="46"/>
        <v>Invalid</v>
      </c>
      <c r="AO79" s="4" t="str">
        <f t="shared" si="47"/>
        <v>Valid</v>
      </c>
      <c r="AP79" s="4" t="str">
        <f t="shared" si="48"/>
        <v>Valid</v>
      </c>
      <c r="AQ79" s="4" t="str">
        <f t="shared" si="49"/>
        <v>Valid</v>
      </c>
      <c r="AR79" s="4" t="str">
        <f t="shared" si="50"/>
        <v>Valid</v>
      </c>
      <c r="AS79" s="4" t="str">
        <f t="shared" si="51"/>
        <v>Valid</v>
      </c>
      <c r="AT79" s="4" t="str">
        <f t="shared" si="52"/>
        <v>Valid</v>
      </c>
      <c r="AU79" s="4" t="str">
        <f t="shared" si="53"/>
        <v>Valid</v>
      </c>
      <c r="AV79" s="71"/>
    </row>
    <row r="80" spans="2:48" ht="39.9" customHeight="1" x14ac:dyDescent="0.25">
      <c r="B80" s="22">
        <v>70</v>
      </c>
      <c r="C80" s="28" t="s">
        <v>189</v>
      </c>
      <c r="D80" s="25" t="s">
        <v>190</v>
      </c>
      <c r="E80" s="23">
        <v>4320</v>
      </c>
      <c r="F80" s="23">
        <v>4320</v>
      </c>
      <c r="G80" s="68">
        <v>1</v>
      </c>
      <c r="H80" s="68">
        <v>3</v>
      </c>
      <c r="I80" s="24">
        <v>1</v>
      </c>
      <c r="J80" s="24">
        <v>0.7</v>
      </c>
      <c r="K80" s="24">
        <v>0.5</v>
      </c>
      <c r="L80" s="24">
        <v>0.3</v>
      </c>
      <c r="M80" s="24">
        <v>0.2</v>
      </c>
      <c r="N80" s="1"/>
      <c r="O80" s="44"/>
      <c r="P80" s="1"/>
      <c r="Q80" s="26" t="str">
        <f t="shared" si="33"/>
        <v/>
      </c>
      <c r="R80" s="2"/>
      <c r="S80" s="2"/>
      <c r="T80" s="2"/>
      <c r="U80" s="2"/>
      <c r="V80" s="2"/>
      <c r="W80" s="2"/>
      <c r="X80" s="2"/>
      <c r="Y80" s="43" t="str">
        <f t="shared" si="36"/>
        <v>-</v>
      </c>
      <c r="Z80" s="43" t="str">
        <f t="shared" si="37"/>
        <v>-</v>
      </c>
      <c r="AA80" s="43" t="str">
        <f t="shared" si="38"/>
        <v>-</v>
      </c>
      <c r="AB80" s="43" t="str">
        <f t="shared" si="39"/>
        <v>-</v>
      </c>
      <c r="AC80" s="43" t="str">
        <f t="shared" si="40"/>
        <v>-</v>
      </c>
      <c r="AD80" s="45"/>
      <c r="AE80" s="45"/>
      <c r="AF80" s="45"/>
      <c r="AG80" s="5" t="str">
        <f t="shared" si="34"/>
        <v>No quote</v>
      </c>
      <c r="AH80" s="3" t="str">
        <f t="shared" si="35"/>
        <v>Please fill all highlighted blue cells to complete your quote of this medicine.</v>
      </c>
      <c r="AI80" s="4" t="str">
        <f t="shared" si="41"/>
        <v>Invalid</v>
      </c>
      <c r="AJ80" s="4" t="str">
        <f t="shared" si="42"/>
        <v>Invalid</v>
      </c>
      <c r="AK80" s="4" t="str">
        <f t="shared" si="43"/>
        <v>Valid</v>
      </c>
      <c r="AL80" s="4" t="str">
        <f t="shared" si="44"/>
        <v>Invalid</v>
      </c>
      <c r="AM80" s="4" t="str">
        <f t="shared" si="45"/>
        <v>Invalid</v>
      </c>
      <c r="AN80" s="4" t="str">
        <f t="shared" si="46"/>
        <v>Invalid</v>
      </c>
      <c r="AO80" s="4" t="str">
        <f t="shared" si="47"/>
        <v>Valid</v>
      </c>
      <c r="AP80" s="4" t="str">
        <f t="shared" si="48"/>
        <v>Valid</v>
      </c>
      <c r="AQ80" s="4" t="str">
        <f t="shared" si="49"/>
        <v>Valid</v>
      </c>
      <c r="AR80" s="4" t="str">
        <f t="shared" si="50"/>
        <v>Valid</v>
      </c>
      <c r="AS80" s="4" t="str">
        <f t="shared" si="51"/>
        <v>Valid</v>
      </c>
      <c r="AT80" s="4" t="str">
        <f t="shared" si="52"/>
        <v>Valid</v>
      </c>
      <c r="AU80" s="4" t="str">
        <f t="shared" si="53"/>
        <v>Valid</v>
      </c>
      <c r="AV80" s="71"/>
    </row>
    <row r="81" spans="2:48" ht="39.9" customHeight="1" x14ac:dyDescent="0.25">
      <c r="B81" s="22">
        <v>71</v>
      </c>
      <c r="C81" s="28" t="s">
        <v>191</v>
      </c>
      <c r="D81" s="25" t="s">
        <v>192</v>
      </c>
      <c r="E81" s="23">
        <v>15600</v>
      </c>
      <c r="F81" s="23">
        <v>15600</v>
      </c>
      <c r="G81" s="68">
        <v>1</v>
      </c>
      <c r="H81" s="68">
        <v>1</v>
      </c>
      <c r="I81" s="24">
        <v>1</v>
      </c>
      <c r="J81" s="24"/>
      <c r="K81" s="24"/>
      <c r="L81" s="24"/>
      <c r="M81" s="24"/>
      <c r="N81" s="1"/>
      <c r="O81" s="44"/>
      <c r="P81" s="1"/>
      <c r="Q81" s="26" t="str">
        <f t="shared" si="33"/>
        <v/>
      </c>
      <c r="R81" s="2"/>
      <c r="S81" s="2"/>
      <c r="T81" s="2"/>
      <c r="U81" s="2"/>
      <c r="V81" s="2"/>
      <c r="W81" s="2"/>
      <c r="X81" s="2"/>
      <c r="Y81" s="43" t="str">
        <f t="shared" si="36"/>
        <v>-</v>
      </c>
      <c r="Z81" s="43" t="str">
        <f t="shared" si="37"/>
        <v>-</v>
      </c>
      <c r="AA81" s="43" t="str">
        <f t="shared" si="38"/>
        <v>-</v>
      </c>
      <c r="AB81" s="43" t="str">
        <f t="shared" si="39"/>
        <v>-</v>
      </c>
      <c r="AC81" s="43" t="str">
        <f t="shared" si="40"/>
        <v>-</v>
      </c>
      <c r="AD81" s="45"/>
      <c r="AE81" s="45"/>
      <c r="AF81" s="45"/>
      <c r="AG81" s="5" t="str">
        <f t="shared" si="34"/>
        <v>No quote</v>
      </c>
      <c r="AH81" s="3" t="str">
        <f t="shared" si="35"/>
        <v>Please fill all highlighted blue cells to complete your quote of this medicine.</v>
      </c>
      <c r="AI81" s="4" t="str">
        <f t="shared" si="41"/>
        <v>Invalid</v>
      </c>
      <c r="AJ81" s="4" t="str">
        <f t="shared" si="42"/>
        <v>Invalid</v>
      </c>
      <c r="AK81" s="4" t="str">
        <f t="shared" si="43"/>
        <v>Valid</v>
      </c>
      <c r="AL81" s="4" t="str">
        <f t="shared" si="44"/>
        <v>Invalid</v>
      </c>
      <c r="AM81" s="4" t="str">
        <f t="shared" si="45"/>
        <v>Invalid</v>
      </c>
      <c r="AN81" s="4" t="str">
        <f t="shared" si="46"/>
        <v>Invalid</v>
      </c>
      <c r="AO81" s="4" t="str">
        <f t="shared" si="47"/>
        <v>Valid</v>
      </c>
      <c r="AP81" s="4" t="str">
        <f t="shared" si="48"/>
        <v>Valid</v>
      </c>
      <c r="AQ81" s="4" t="str">
        <f t="shared" si="49"/>
        <v>Valid</v>
      </c>
      <c r="AR81" s="4" t="str">
        <f t="shared" si="50"/>
        <v>Valid</v>
      </c>
      <c r="AS81" s="4" t="str">
        <f t="shared" si="51"/>
        <v>Valid</v>
      </c>
      <c r="AT81" s="4" t="str">
        <f t="shared" si="52"/>
        <v>Valid</v>
      </c>
      <c r="AU81" s="4" t="str">
        <f t="shared" si="53"/>
        <v>Valid</v>
      </c>
      <c r="AV81" s="71"/>
    </row>
    <row r="82" spans="2:48" ht="39.9" customHeight="1" x14ac:dyDescent="0.25">
      <c r="B82" s="22">
        <v>72</v>
      </c>
      <c r="C82" s="28" t="s">
        <v>193</v>
      </c>
      <c r="D82" s="25" t="s">
        <v>190</v>
      </c>
      <c r="E82" s="23">
        <v>76610</v>
      </c>
      <c r="F82" s="23">
        <v>76610</v>
      </c>
      <c r="G82" s="23">
        <v>1</v>
      </c>
      <c r="H82" s="23">
        <v>3</v>
      </c>
      <c r="I82" s="24">
        <v>1</v>
      </c>
      <c r="J82" s="24">
        <v>0.7</v>
      </c>
      <c r="K82" s="24">
        <v>0.5</v>
      </c>
      <c r="L82" s="24">
        <v>0.3</v>
      </c>
      <c r="M82" s="24">
        <v>0.2</v>
      </c>
      <c r="N82" s="1"/>
      <c r="O82" s="44"/>
      <c r="P82" s="1"/>
      <c r="Q82" s="26" t="str">
        <f t="shared" si="33"/>
        <v/>
      </c>
      <c r="R82" s="2"/>
      <c r="S82" s="2"/>
      <c r="T82" s="2"/>
      <c r="U82" s="2"/>
      <c r="V82" s="2"/>
      <c r="W82" s="2"/>
      <c r="X82" s="2"/>
      <c r="Y82" s="43" t="str">
        <f t="shared" si="36"/>
        <v>-</v>
      </c>
      <c r="Z82" s="43" t="str">
        <f t="shared" si="37"/>
        <v>-</v>
      </c>
      <c r="AA82" s="43" t="str">
        <f t="shared" si="38"/>
        <v>-</v>
      </c>
      <c r="AB82" s="43" t="str">
        <f t="shared" si="39"/>
        <v>-</v>
      </c>
      <c r="AC82" s="43" t="str">
        <f t="shared" si="40"/>
        <v>-</v>
      </c>
      <c r="AD82" s="45"/>
      <c r="AE82" s="45"/>
      <c r="AF82" s="45"/>
      <c r="AG82" s="5" t="str">
        <f t="shared" si="34"/>
        <v>No quote</v>
      </c>
      <c r="AH82" s="3" t="str">
        <f t="shared" si="35"/>
        <v>Please fill all highlighted blue cells to complete your quote of this medicine.</v>
      </c>
      <c r="AI82" s="4" t="str">
        <f t="shared" si="41"/>
        <v>Invalid</v>
      </c>
      <c r="AJ82" s="4" t="str">
        <f t="shared" si="42"/>
        <v>Invalid</v>
      </c>
      <c r="AK82" s="4" t="str">
        <f t="shared" si="43"/>
        <v>Valid</v>
      </c>
      <c r="AL82" s="4" t="str">
        <f t="shared" si="44"/>
        <v>Invalid</v>
      </c>
      <c r="AM82" s="4" t="str">
        <f t="shared" si="45"/>
        <v>Invalid</v>
      </c>
      <c r="AN82" s="4" t="str">
        <f t="shared" si="46"/>
        <v>Invalid</v>
      </c>
      <c r="AO82" s="4" t="str">
        <f t="shared" si="47"/>
        <v>Valid</v>
      </c>
      <c r="AP82" s="4" t="str">
        <f t="shared" si="48"/>
        <v>Valid</v>
      </c>
      <c r="AQ82" s="4" t="str">
        <f t="shared" si="49"/>
        <v>Valid</v>
      </c>
      <c r="AR82" s="4" t="str">
        <f t="shared" si="50"/>
        <v>Valid</v>
      </c>
      <c r="AS82" s="4" t="str">
        <f t="shared" si="51"/>
        <v>Valid</v>
      </c>
      <c r="AT82" s="4" t="str">
        <f t="shared" si="52"/>
        <v>Valid</v>
      </c>
      <c r="AU82" s="4" t="str">
        <f t="shared" si="53"/>
        <v>Valid</v>
      </c>
      <c r="AV82" s="71"/>
    </row>
    <row r="83" spans="2:48" ht="39.9" customHeight="1" x14ac:dyDescent="0.25">
      <c r="B83" s="22">
        <v>73</v>
      </c>
      <c r="C83" s="28" t="s">
        <v>194</v>
      </c>
      <c r="D83" s="25" t="s">
        <v>115</v>
      </c>
      <c r="E83" s="23">
        <v>66872</v>
      </c>
      <c r="F83" s="23">
        <v>66872</v>
      </c>
      <c r="G83" s="68">
        <v>1</v>
      </c>
      <c r="H83" s="68">
        <v>1</v>
      </c>
      <c r="I83" s="24">
        <v>1</v>
      </c>
      <c r="J83" s="24"/>
      <c r="K83" s="24"/>
      <c r="L83" s="24"/>
      <c r="M83" s="24"/>
      <c r="N83" s="1"/>
      <c r="O83" s="44"/>
      <c r="P83" s="1"/>
      <c r="Q83" s="26" t="str">
        <f t="shared" si="33"/>
        <v/>
      </c>
      <c r="R83" s="2"/>
      <c r="S83" s="2"/>
      <c r="T83" s="2"/>
      <c r="U83" s="2"/>
      <c r="V83" s="2"/>
      <c r="W83" s="2"/>
      <c r="X83" s="2"/>
      <c r="Y83" s="43" t="str">
        <f t="shared" si="36"/>
        <v>-</v>
      </c>
      <c r="Z83" s="43" t="str">
        <f t="shared" si="37"/>
        <v>-</v>
      </c>
      <c r="AA83" s="43" t="str">
        <f t="shared" si="38"/>
        <v>-</v>
      </c>
      <c r="AB83" s="43" t="str">
        <f t="shared" si="39"/>
        <v>-</v>
      </c>
      <c r="AC83" s="43" t="str">
        <f t="shared" si="40"/>
        <v>-</v>
      </c>
      <c r="AD83" s="45"/>
      <c r="AE83" s="45"/>
      <c r="AF83" s="45"/>
      <c r="AG83" s="5" t="str">
        <f t="shared" ref="AG83:AG89" si="54">IF(AI83="Invalid",
   "No quote",
   IF(COUNTIF(AJ83:AU83,"Invalid")&gt;0,
      "Invalid",
      "Valid"))</f>
        <v>No quote</v>
      </c>
      <c r="AH83" s="3" t="str">
        <f t="shared" ref="AH83:AH89" si="55">IF(COUNTIF(AI83:AU83,"Invalid")&gt;0,
   INDEX($AI$8:$AU$8,1,MATCH("Invalid",AI83:AU83,0)),
   "Your quote for this medicine is complete and valid.")</f>
        <v>Please fill all highlighted blue cells to complete your quote of this medicine.</v>
      </c>
      <c r="AI83" s="4" t="str">
        <f t="shared" ref="AI83:AI89" si="56">IF(
   OR(
      ISBLANK(N83),
      ISBLANK(O83),
      ISBLANK(P83),
      IF(AND(I83&lt;&gt;"",I83*E83&lt;=Q83), ISBLANK(R83)),
      IF(AND(J83&lt;&gt;"",J83*E83&lt;=Q83), ISBLANK(S83)),
      IF(AND(K83&lt;&gt;"",K83*E83&lt;=Q83), ISBLANK(T83)),
      IF(AND(L83&lt;&gt;"",L83*E83&lt;=Q83), ISBLANK(U83)),
      IF(AND(M83&lt;&gt;"",M83*E83&lt;=Q83), ISBLANK(V83)),
      IF(20%*E83&lt;=Q83, ISBLANK(W83)),
      IF(0*E83&lt;=Q83, ISBLANK(X83)),
      ISBLANK(AD83),
      ISBLANK(AE83),
      ISBLANK(AF83)
   ),
      "Invalid",
      "Valid")</f>
        <v>Invalid</v>
      </c>
      <c r="AJ83" s="4" t="str">
        <f t="shared" ref="AJ83:AJ89" si="57">IF(ISBLANK($C$7),"Invalid","Valid")</f>
        <v>Invalid</v>
      </c>
      <c r="AK83" s="4" t="str">
        <f t="shared" ref="AK83:AK89" si="58">IF(
   OR(
      IF(I83&lt;&gt;"", I83*E83&lt;=Q83),
      IF(J83&lt;&gt;"", J83*E83&lt;=Q83),
      IF(K83&lt;&gt;"", K83*E83&lt;=Q83),
      IF(L83&lt;&gt;"", L83*E83&lt;=Q83),
      IF(M83&lt;&gt;"",M83* E83&lt;=Q83),
      0*E83&lt;=Q83,
   ),
      "Valid",
      "Invalid")</f>
        <v>Valid</v>
      </c>
      <c r="AL83" s="4" t="str">
        <f t="shared" ref="AL83:AL89" si="59">IF(
   AND(
      TYPE(N83)=1,INT(N83)=N83,
      N83&gt;0
   ),
   "Valid", "Invalid")</f>
        <v>Invalid</v>
      </c>
      <c r="AM83" s="4" t="str">
        <f t="shared" ref="AM83:AM89" si="60">IF(
    OR(O83="3 months",O83="4 months",O83="5 months",O83="6 months",O83="7 months",O83="8 months"),
         "Valid", "Invalid")</f>
        <v>Invalid</v>
      </c>
      <c r="AN83" s="4" t="str">
        <f t="shared" ref="AN83:AN89" si="61">IF(
   AND(
      TYPE(P83)=1,INT(P83)=P83,
      P83&gt;0
   ),
   "Valid", "Invalid")</f>
        <v>Invalid</v>
      </c>
      <c r="AO83" s="4" t="str">
        <f t="shared" ref="AO83:AS89" si="62" xml:space="preserve">      IF(
           AND(NOT(ISBLANK(R83)),
                    OR(
                               NOT(TYPE(R83)=1),
                               NOT(R83&gt;0),
                               I83*$E83&gt;$Q83,
                               I83=0
                           )
                   ),
            "Invalid",
            "Valid"
         )</f>
        <v>Valid</v>
      </c>
      <c r="AP83" s="4" t="str">
        <f t="shared" si="62"/>
        <v>Valid</v>
      </c>
      <c r="AQ83" s="4" t="str">
        <f t="shared" si="62"/>
        <v>Valid</v>
      </c>
      <c r="AR83" s="4" t="str">
        <f t="shared" si="62"/>
        <v>Valid</v>
      </c>
      <c r="AS83" s="4" t="str">
        <f t="shared" si="62"/>
        <v>Valid</v>
      </c>
      <c r="AT83" s="4" t="str">
        <f t="shared" ref="AT83:AT89" si="63" xml:space="preserve">      IF(
           AND(NOT(ISBLANK(W83)),
                    OR(
                               NOT(TYPE(W83)=1),
                               NOT(W83&gt;0),
                               20%*$E83&gt;$Q83
                           )
                   ),
            "Invalid",
            "Valid"
         )</f>
        <v>Valid</v>
      </c>
      <c r="AU83" s="4" t="str">
        <f t="shared" si="53"/>
        <v>Valid</v>
      </c>
      <c r="AV83" s="71"/>
    </row>
    <row r="84" spans="2:48" ht="39.9" customHeight="1" x14ac:dyDescent="0.25">
      <c r="B84" s="22">
        <v>74</v>
      </c>
      <c r="C84" s="28" t="s">
        <v>195</v>
      </c>
      <c r="D84" s="25" t="s">
        <v>192</v>
      </c>
      <c r="E84" s="68">
        <v>16336</v>
      </c>
      <c r="F84" s="68">
        <v>16336</v>
      </c>
      <c r="G84" s="68">
        <v>1</v>
      </c>
      <c r="H84" s="68">
        <v>1</v>
      </c>
      <c r="I84" s="24">
        <v>1</v>
      </c>
      <c r="J84" s="24"/>
      <c r="K84" s="24"/>
      <c r="L84" s="24"/>
      <c r="M84" s="24"/>
      <c r="N84" s="1"/>
      <c r="O84" s="44"/>
      <c r="P84" s="1"/>
      <c r="Q84" s="26" t="str">
        <f t="shared" si="33"/>
        <v/>
      </c>
      <c r="R84" s="2"/>
      <c r="S84" s="2"/>
      <c r="T84" s="2"/>
      <c r="U84" s="2"/>
      <c r="V84" s="2"/>
      <c r="W84" s="2"/>
      <c r="X84" s="2"/>
      <c r="Y84" s="43" t="str">
        <f t="shared" si="36"/>
        <v>-</v>
      </c>
      <c r="Z84" s="43" t="str">
        <f t="shared" si="37"/>
        <v>-</v>
      </c>
      <c r="AA84" s="43" t="str">
        <f t="shared" si="38"/>
        <v>-</v>
      </c>
      <c r="AB84" s="43" t="str">
        <f t="shared" si="39"/>
        <v>-</v>
      </c>
      <c r="AC84" s="43" t="str">
        <f t="shared" si="40"/>
        <v>-</v>
      </c>
      <c r="AD84" s="45"/>
      <c r="AE84" s="45"/>
      <c r="AF84" s="45"/>
      <c r="AG84" s="5" t="str">
        <f t="shared" si="54"/>
        <v>No quote</v>
      </c>
      <c r="AH84" s="3" t="str">
        <f t="shared" si="55"/>
        <v>Please fill all highlighted blue cells to complete your quote of this medicine.</v>
      </c>
      <c r="AI84" s="4" t="str">
        <f t="shared" si="56"/>
        <v>Invalid</v>
      </c>
      <c r="AJ84" s="4" t="str">
        <f t="shared" si="57"/>
        <v>Invalid</v>
      </c>
      <c r="AK84" s="4" t="str">
        <f t="shared" si="58"/>
        <v>Valid</v>
      </c>
      <c r="AL84" s="4" t="str">
        <f t="shared" si="59"/>
        <v>Invalid</v>
      </c>
      <c r="AM84" s="4" t="str">
        <f t="shared" si="60"/>
        <v>Invalid</v>
      </c>
      <c r="AN84" s="4" t="str">
        <f t="shared" si="61"/>
        <v>Invalid</v>
      </c>
      <c r="AO84" s="4" t="str">
        <f t="shared" si="62"/>
        <v>Valid</v>
      </c>
      <c r="AP84" s="4" t="str">
        <f t="shared" si="62"/>
        <v>Valid</v>
      </c>
      <c r="AQ84" s="4" t="str">
        <f t="shared" si="62"/>
        <v>Valid</v>
      </c>
      <c r="AR84" s="4" t="str">
        <f t="shared" si="62"/>
        <v>Valid</v>
      </c>
      <c r="AS84" s="4" t="str">
        <f t="shared" si="62"/>
        <v>Valid</v>
      </c>
      <c r="AT84" s="4" t="str">
        <f t="shared" si="63"/>
        <v>Valid</v>
      </c>
      <c r="AU84" s="4" t="str">
        <f t="shared" si="53"/>
        <v>Valid</v>
      </c>
      <c r="AV84" s="71"/>
    </row>
    <row r="85" spans="2:48" ht="39.9" customHeight="1" x14ac:dyDescent="0.25">
      <c r="B85" s="22">
        <v>75</v>
      </c>
      <c r="C85" s="28" t="s">
        <v>196</v>
      </c>
      <c r="D85" s="25" t="s">
        <v>172</v>
      </c>
      <c r="E85" s="68">
        <v>11904</v>
      </c>
      <c r="F85" s="68">
        <v>11904</v>
      </c>
      <c r="G85" s="68">
        <v>1</v>
      </c>
      <c r="H85" s="68">
        <v>1</v>
      </c>
      <c r="I85" s="24">
        <v>1</v>
      </c>
      <c r="J85" s="24"/>
      <c r="K85" s="24"/>
      <c r="L85" s="24"/>
      <c r="M85" s="24"/>
      <c r="N85" s="1"/>
      <c r="O85" s="44"/>
      <c r="P85" s="1"/>
      <c r="Q85" s="26" t="str">
        <f t="shared" ref="Q85" si="64">IF(OR(ISBLANK(P85),ISBLANK(N85)),"",P85*N85)</f>
        <v/>
      </c>
      <c r="R85" s="2"/>
      <c r="S85" s="2"/>
      <c r="T85" s="2"/>
      <c r="U85" s="2"/>
      <c r="V85" s="2"/>
      <c r="W85" s="2"/>
      <c r="X85" s="2"/>
      <c r="Y85" s="43" t="str">
        <f t="shared" si="36"/>
        <v>-</v>
      </c>
      <c r="Z85" s="43" t="str">
        <f t="shared" si="37"/>
        <v>-</v>
      </c>
      <c r="AA85" s="43" t="str">
        <f t="shared" si="38"/>
        <v>-</v>
      </c>
      <c r="AB85" s="43" t="str">
        <f t="shared" si="39"/>
        <v>-</v>
      </c>
      <c r="AC85" s="43" t="str">
        <f t="shared" si="40"/>
        <v>-</v>
      </c>
      <c r="AD85" s="45"/>
      <c r="AE85" s="45"/>
      <c r="AF85" s="45"/>
      <c r="AG85" s="5" t="str">
        <f t="shared" si="54"/>
        <v>No quote</v>
      </c>
      <c r="AH85" s="3" t="str">
        <f t="shared" si="55"/>
        <v>Please fill all highlighted blue cells to complete your quote of this medicine.</v>
      </c>
      <c r="AI85" s="4" t="str">
        <f t="shared" si="56"/>
        <v>Invalid</v>
      </c>
      <c r="AJ85" s="4" t="str">
        <f t="shared" si="57"/>
        <v>Invalid</v>
      </c>
      <c r="AK85" s="4" t="str">
        <f t="shared" si="58"/>
        <v>Valid</v>
      </c>
      <c r="AL85" s="4" t="str">
        <f t="shared" si="59"/>
        <v>Invalid</v>
      </c>
      <c r="AM85" s="4" t="str">
        <f t="shared" si="60"/>
        <v>Invalid</v>
      </c>
      <c r="AN85" s="4" t="str">
        <f t="shared" si="61"/>
        <v>Invalid</v>
      </c>
      <c r="AO85" s="4" t="str">
        <f t="shared" si="62"/>
        <v>Valid</v>
      </c>
      <c r="AP85" s="4" t="str">
        <f t="shared" si="62"/>
        <v>Valid</v>
      </c>
      <c r="AQ85" s="4" t="str">
        <f t="shared" si="62"/>
        <v>Valid</v>
      </c>
      <c r="AR85" s="4" t="str">
        <f t="shared" si="62"/>
        <v>Valid</v>
      </c>
      <c r="AS85" s="4" t="str">
        <f t="shared" si="62"/>
        <v>Valid</v>
      </c>
      <c r="AT85" s="4" t="str">
        <f t="shared" si="63"/>
        <v>Valid</v>
      </c>
      <c r="AU85" s="4" t="str">
        <f t="shared" si="53"/>
        <v>Valid</v>
      </c>
      <c r="AV85" s="71"/>
    </row>
    <row r="86" spans="2:48" ht="39.9" customHeight="1" x14ac:dyDescent="0.25">
      <c r="B86" s="22">
        <v>76</v>
      </c>
      <c r="C86" s="28" t="s">
        <v>197</v>
      </c>
      <c r="D86" s="25" t="s">
        <v>138</v>
      </c>
      <c r="E86" s="68">
        <v>0</v>
      </c>
      <c r="F86" s="68">
        <v>0</v>
      </c>
      <c r="G86" s="68">
        <v>1</v>
      </c>
      <c r="H86" s="68">
        <v>1</v>
      </c>
      <c r="I86" s="24">
        <v>1</v>
      </c>
      <c r="J86" s="24"/>
      <c r="K86" s="24"/>
      <c r="L86" s="24"/>
      <c r="M86" s="24"/>
      <c r="N86" s="1"/>
      <c r="O86" s="44"/>
      <c r="P86" s="1"/>
      <c r="Q86" s="26"/>
      <c r="R86" s="2"/>
      <c r="S86" s="2"/>
      <c r="T86" s="2"/>
      <c r="U86" s="2"/>
      <c r="V86" s="2"/>
      <c r="W86" s="2"/>
      <c r="X86" s="2"/>
      <c r="Y86" s="43" t="str">
        <f t="shared" si="36"/>
        <v>-</v>
      </c>
      <c r="Z86" s="43" t="str">
        <f t="shared" si="37"/>
        <v>-</v>
      </c>
      <c r="AA86" s="43" t="str">
        <f t="shared" si="38"/>
        <v>-</v>
      </c>
      <c r="AB86" s="43" t="str">
        <f t="shared" si="39"/>
        <v>-</v>
      </c>
      <c r="AC86" s="43" t="str">
        <f t="shared" si="40"/>
        <v>-</v>
      </c>
      <c r="AD86" s="45"/>
      <c r="AE86" s="45"/>
      <c r="AF86" s="45"/>
      <c r="AG86" s="5" t="str">
        <f t="shared" si="54"/>
        <v>No quote</v>
      </c>
      <c r="AH86" s="3" t="str">
        <f t="shared" si="55"/>
        <v>Please fill all highlighted blue cells to complete your quote of this medicine.</v>
      </c>
      <c r="AI86" s="4" t="str">
        <f t="shared" si="56"/>
        <v>Invalid</v>
      </c>
      <c r="AJ86" s="4" t="str">
        <f t="shared" si="57"/>
        <v>Invalid</v>
      </c>
      <c r="AK86" s="4" t="str">
        <f t="shared" si="58"/>
        <v>Valid</v>
      </c>
      <c r="AL86" s="4" t="str">
        <f t="shared" si="59"/>
        <v>Invalid</v>
      </c>
      <c r="AM86" s="4" t="str">
        <f t="shared" si="60"/>
        <v>Invalid</v>
      </c>
      <c r="AN86" s="4" t="str">
        <f t="shared" si="61"/>
        <v>Invalid</v>
      </c>
      <c r="AO86" s="4" t="str">
        <f t="shared" si="62"/>
        <v>Valid</v>
      </c>
      <c r="AP86" s="4" t="str">
        <f t="shared" si="62"/>
        <v>Valid</v>
      </c>
      <c r="AQ86" s="4" t="str">
        <f t="shared" si="62"/>
        <v>Valid</v>
      </c>
      <c r="AR86" s="4" t="str">
        <f t="shared" si="62"/>
        <v>Valid</v>
      </c>
      <c r="AS86" s="4" t="str">
        <f t="shared" si="62"/>
        <v>Valid</v>
      </c>
      <c r="AT86" s="4" t="str">
        <f t="shared" si="63"/>
        <v>Valid</v>
      </c>
      <c r="AU86" s="4" t="str">
        <f t="shared" si="53"/>
        <v>Valid</v>
      </c>
      <c r="AV86" s="71"/>
    </row>
    <row r="87" spans="2:48" ht="39.9" customHeight="1" x14ac:dyDescent="0.25">
      <c r="B87" s="22">
        <v>77</v>
      </c>
      <c r="C87" s="28" t="s">
        <v>198</v>
      </c>
      <c r="D87" s="25" t="s">
        <v>115</v>
      </c>
      <c r="E87" s="68">
        <v>0</v>
      </c>
      <c r="F87" s="68">
        <v>0</v>
      </c>
      <c r="G87" s="68">
        <v>1</v>
      </c>
      <c r="H87" s="68">
        <v>1</v>
      </c>
      <c r="I87" s="24">
        <v>1</v>
      </c>
      <c r="J87" s="24"/>
      <c r="K87" s="24"/>
      <c r="L87" s="24"/>
      <c r="M87" s="24"/>
      <c r="N87" s="1"/>
      <c r="O87" s="44"/>
      <c r="P87" s="1"/>
      <c r="Q87" s="26"/>
      <c r="R87" s="2"/>
      <c r="S87" s="2"/>
      <c r="T87" s="2"/>
      <c r="U87" s="2"/>
      <c r="V87" s="2"/>
      <c r="W87" s="2"/>
      <c r="X87" s="2"/>
      <c r="Y87" s="43" t="str">
        <f t="shared" si="36"/>
        <v>-</v>
      </c>
      <c r="Z87" s="43" t="str">
        <f t="shared" si="37"/>
        <v>-</v>
      </c>
      <c r="AA87" s="43" t="str">
        <f t="shared" si="38"/>
        <v>-</v>
      </c>
      <c r="AB87" s="43" t="str">
        <f t="shared" si="39"/>
        <v>-</v>
      </c>
      <c r="AC87" s="43" t="str">
        <f t="shared" si="40"/>
        <v>-</v>
      </c>
      <c r="AD87" s="45"/>
      <c r="AE87" s="45"/>
      <c r="AF87" s="45"/>
      <c r="AG87" s="5" t="str">
        <f t="shared" si="54"/>
        <v>No quote</v>
      </c>
      <c r="AH87" s="3" t="str">
        <f t="shared" si="55"/>
        <v>Please fill all highlighted blue cells to complete your quote of this medicine.</v>
      </c>
      <c r="AI87" s="4" t="str">
        <f t="shared" si="56"/>
        <v>Invalid</v>
      </c>
      <c r="AJ87" s="4" t="str">
        <f t="shared" si="57"/>
        <v>Invalid</v>
      </c>
      <c r="AK87" s="4" t="str">
        <f t="shared" si="58"/>
        <v>Valid</v>
      </c>
      <c r="AL87" s="4" t="str">
        <f t="shared" si="59"/>
        <v>Invalid</v>
      </c>
      <c r="AM87" s="4" t="str">
        <f t="shared" si="60"/>
        <v>Invalid</v>
      </c>
      <c r="AN87" s="4" t="str">
        <f t="shared" si="61"/>
        <v>Invalid</v>
      </c>
      <c r="AO87" s="4" t="str">
        <f t="shared" si="62"/>
        <v>Valid</v>
      </c>
      <c r="AP87" s="4" t="str">
        <f t="shared" si="62"/>
        <v>Valid</v>
      </c>
      <c r="AQ87" s="4" t="str">
        <f t="shared" si="62"/>
        <v>Valid</v>
      </c>
      <c r="AR87" s="4" t="str">
        <f t="shared" si="62"/>
        <v>Valid</v>
      </c>
      <c r="AS87" s="4" t="str">
        <f t="shared" si="62"/>
        <v>Valid</v>
      </c>
      <c r="AT87" s="4" t="str">
        <f t="shared" si="63"/>
        <v>Valid</v>
      </c>
      <c r="AU87" s="4" t="str">
        <f t="shared" si="53"/>
        <v>Valid</v>
      </c>
      <c r="AV87" s="71"/>
    </row>
    <row r="88" spans="2:48" ht="39.9" customHeight="1" x14ac:dyDescent="0.25">
      <c r="B88" s="22">
        <v>78</v>
      </c>
      <c r="C88" s="28" t="s">
        <v>199</v>
      </c>
      <c r="D88" s="25" t="s">
        <v>115</v>
      </c>
      <c r="E88" s="68">
        <v>0</v>
      </c>
      <c r="F88" s="68">
        <v>0</v>
      </c>
      <c r="G88" s="68">
        <v>1</v>
      </c>
      <c r="H88" s="68">
        <v>1</v>
      </c>
      <c r="I88" s="24">
        <v>1</v>
      </c>
      <c r="J88" s="24"/>
      <c r="K88" s="24"/>
      <c r="L88" s="24"/>
      <c r="M88" s="24"/>
      <c r="N88" s="1"/>
      <c r="O88" s="44"/>
      <c r="P88" s="1"/>
      <c r="Q88" s="26"/>
      <c r="R88" s="2"/>
      <c r="S88" s="2"/>
      <c r="T88" s="2"/>
      <c r="U88" s="2"/>
      <c r="V88" s="2"/>
      <c r="W88" s="2"/>
      <c r="X88" s="2"/>
      <c r="Y88" s="43" t="str">
        <f t="shared" si="36"/>
        <v>-</v>
      </c>
      <c r="Z88" s="43" t="str">
        <f t="shared" si="37"/>
        <v>-</v>
      </c>
      <c r="AA88" s="43" t="str">
        <f t="shared" si="38"/>
        <v>-</v>
      </c>
      <c r="AB88" s="43" t="str">
        <f t="shared" si="39"/>
        <v>-</v>
      </c>
      <c r="AC88" s="43" t="str">
        <f t="shared" si="40"/>
        <v>-</v>
      </c>
      <c r="AD88" s="45"/>
      <c r="AE88" s="45"/>
      <c r="AF88" s="45"/>
      <c r="AG88" s="5" t="str">
        <f t="shared" si="54"/>
        <v>No quote</v>
      </c>
      <c r="AH88" s="3" t="str">
        <f t="shared" si="55"/>
        <v>Please fill all highlighted blue cells to complete your quote of this medicine.</v>
      </c>
      <c r="AI88" s="4" t="str">
        <f t="shared" si="56"/>
        <v>Invalid</v>
      </c>
      <c r="AJ88" s="4" t="str">
        <f t="shared" si="57"/>
        <v>Invalid</v>
      </c>
      <c r="AK88" s="4" t="str">
        <f t="shared" si="58"/>
        <v>Valid</v>
      </c>
      <c r="AL88" s="4" t="str">
        <f t="shared" si="59"/>
        <v>Invalid</v>
      </c>
      <c r="AM88" s="4" t="str">
        <f t="shared" si="60"/>
        <v>Invalid</v>
      </c>
      <c r="AN88" s="4" t="str">
        <f t="shared" si="61"/>
        <v>Invalid</v>
      </c>
      <c r="AO88" s="4" t="str">
        <f t="shared" si="62"/>
        <v>Valid</v>
      </c>
      <c r="AP88" s="4" t="str">
        <f t="shared" si="62"/>
        <v>Valid</v>
      </c>
      <c r="AQ88" s="4" t="str">
        <f t="shared" si="62"/>
        <v>Valid</v>
      </c>
      <c r="AR88" s="4" t="str">
        <f t="shared" si="62"/>
        <v>Valid</v>
      </c>
      <c r="AS88" s="4" t="str">
        <f t="shared" si="62"/>
        <v>Valid</v>
      </c>
      <c r="AT88" s="4" t="str">
        <f t="shared" si="63"/>
        <v>Valid</v>
      </c>
      <c r="AU88" s="4" t="str">
        <f t="shared" si="53"/>
        <v>Valid</v>
      </c>
      <c r="AV88" s="71"/>
    </row>
    <row r="89" spans="2:48" ht="39.9" customHeight="1" x14ac:dyDescent="0.25">
      <c r="B89" s="22">
        <v>79</v>
      </c>
      <c r="C89" s="28" t="s">
        <v>200</v>
      </c>
      <c r="D89" s="25" t="s">
        <v>115</v>
      </c>
      <c r="E89" s="68">
        <v>0</v>
      </c>
      <c r="F89" s="68">
        <v>2139210</v>
      </c>
      <c r="G89" s="68">
        <v>1</v>
      </c>
      <c r="H89" s="68">
        <v>3</v>
      </c>
      <c r="I89" s="24">
        <v>1</v>
      </c>
      <c r="J89" s="24">
        <v>0.7</v>
      </c>
      <c r="K89" s="24">
        <v>0.5</v>
      </c>
      <c r="L89" s="24">
        <v>0.3</v>
      </c>
      <c r="M89" s="24">
        <v>0.2</v>
      </c>
      <c r="N89" s="1"/>
      <c r="O89" s="44"/>
      <c r="P89" s="1"/>
      <c r="Q89" s="26"/>
      <c r="R89" s="2"/>
      <c r="S89" s="2"/>
      <c r="T89" s="2"/>
      <c r="U89" s="2"/>
      <c r="V89" s="2"/>
      <c r="W89" s="2"/>
      <c r="X89" s="2"/>
      <c r="Y89" s="43" t="str">
        <f t="shared" si="36"/>
        <v>-</v>
      </c>
      <c r="Z89" s="43" t="str">
        <f t="shared" si="37"/>
        <v>-</v>
      </c>
      <c r="AA89" s="43" t="str">
        <f t="shared" si="38"/>
        <v>-</v>
      </c>
      <c r="AB89" s="43" t="str">
        <f t="shared" si="39"/>
        <v>-</v>
      </c>
      <c r="AC89" s="43" t="str">
        <f t="shared" si="40"/>
        <v>-</v>
      </c>
      <c r="AD89" s="45"/>
      <c r="AE89" s="45"/>
      <c r="AF89" s="45"/>
      <c r="AG89" s="5" t="str">
        <f t="shared" si="54"/>
        <v>No quote</v>
      </c>
      <c r="AH89" s="3" t="str">
        <f t="shared" si="55"/>
        <v>Please fill all highlighted blue cells to complete your quote of this medicine.</v>
      </c>
      <c r="AI89" s="4" t="str">
        <f t="shared" si="56"/>
        <v>Invalid</v>
      </c>
      <c r="AJ89" s="4" t="str">
        <f t="shared" si="57"/>
        <v>Invalid</v>
      </c>
      <c r="AK89" s="4" t="str">
        <f t="shared" si="58"/>
        <v>Valid</v>
      </c>
      <c r="AL89" s="4" t="str">
        <f t="shared" si="59"/>
        <v>Invalid</v>
      </c>
      <c r="AM89" s="4" t="str">
        <f t="shared" si="60"/>
        <v>Invalid</v>
      </c>
      <c r="AN89" s="4" t="str">
        <f t="shared" si="61"/>
        <v>Invalid</v>
      </c>
      <c r="AO89" s="4" t="str">
        <f t="shared" si="62"/>
        <v>Valid</v>
      </c>
      <c r="AP89" s="4" t="str">
        <f t="shared" si="62"/>
        <v>Valid</v>
      </c>
      <c r="AQ89" s="4" t="str">
        <f t="shared" si="62"/>
        <v>Valid</v>
      </c>
      <c r="AR89" s="4" t="str">
        <f t="shared" si="62"/>
        <v>Valid</v>
      </c>
      <c r="AS89" s="4" t="str">
        <f t="shared" si="62"/>
        <v>Valid</v>
      </c>
      <c r="AT89" s="4" t="str">
        <f t="shared" si="63"/>
        <v>Valid</v>
      </c>
      <c r="AU89" s="4" t="str">
        <f t="shared" si="53"/>
        <v>Valid</v>
      </c>
      <c r="AV89" s="71"/>
    </row>
    <row r="90" spans="2:48" ht="26.1" customHeight="1" x14ac:dyDescent="0.25">
      <c r="C90" s="61"/>
      <c r="D90" s="62"/>
      <c r="E90" s="63"/>
      <c r="F90" s="64"/>
    </row>
    <row r="91" spans="2:48" ht="26.1" customHeight="1" x14ac:dyDescent="0.25">
      <c r="C91" s="61"/>
      <c r="D91" s="62"/>
      <c r="E91" s="63"/>
      <c r="F91" s="64"/>
    </row>
    <row r="92" spans="2:48" ht="26.1" customHeight="1" x14ac:dyDescent="0.25">
      <c r="C92" s="61"/>
      <c r="D92" s="62"/>
      <c r="E92" s="63"/>
      <c r="F92" s="64"/>
    </row>
    <row r="93" spans="2:48" ht="26.1" customHeight="1" x14ac:dyDescent="0.25">
      <c r="C93" s="61"/>
      <c r="D93" s="62"/>
      <c r="E93" s="63"/>
      <c r="F93" s="64"/>
    </row>
    <row r="94" spans="2:48" ht="26.1" customHeight="1" x14ac:dyDescent="0.25">
      <c r="C94" s="61"/>
      <c r="D94" s="62"/>
      <c r="E94" s="63"/>
      <c r="F94" s="64"/>
    </row>
    <row r="95" spans="2:48" ht="26.1" customHeight="1" x14ac:dyDescent="0.25">
      <c r="C95" s="61"/>
      <c r="D95" s="62"/>
      <c r="E95" s="63"/>
      <c r="F95" s="64"/>
    </row>
    <row r="96" spans="2:48" ht="26.1" customHeight="1" x14ac:dyDescent="0.25">
      <c r="C96" s="61"/>
      <c r="D96" s="62"/>
      <c r="E96" s="63"/>
      <c r="F96" s="64"/>
    </row>
    <row r="97" spans="3:6" ht="26.1" customHeight="1" x14ac:dyDescent="0.25">
      <c r="C97" s="61"/>
      <c r="D97" s="62"/>
      <c r="E97" s="63"/>
      <c r="F97" s="64"/>
    </row>
    <row r="98" spans="3:6" ht="26.1" customHeight="1" x14ac:dyDescent="0.25">
      <c r="C98" s="61"/>
      <c r="D98" s="62"/>
      <c r="E98" s="63"/>
      <c r="F98" s="64"/>
    </row>
    <row r="99" spans="3:6" ht="26.1" customHeight="1" x14ac:dyDescent="0.25">
      <c r="C99" s="61"/>
      <c r="D99" s="62"/>
      <c r="E99" s="63"/>
      <c r="F99" s="64"/>
    </row>
    <row r="100" spans="3:6" ht="26.1" customHeight="1" x14ac:dyDescent="0.25">
      <c r="C100" s="61"/>
      <c r="D100" s="62"/>
      <c r="E100" s="63"/>
      <c r="F100" s="64"/>
    </row>
    <row r="101" spans="3:6" ht="26.1" customHeight="1" x14ac:dyDescent="0.25">
      <c r="C101" s="61"/>
      <c r="D101" s="62"/>
      <c r="E101" s="63"/>
      <c r="F101" s="64"/>
    </row>
    <row r="102" spans="3:6" ht="26.1" customHeight="1" x14ac:dyDescent="0.25">
      <c r="C102" s="61"/>
      <c r="D102" s="62"/>
      <c r="E102" s="63"/>
      <c r="F102" s="64"/>
    </row>
    <row r="103" spans="3:6" ht="26.1" customHeight="1" x14ac:dyDescent="0.25">
      <c r="C103" s="61"/>
      <c r="D103" s="62"/>
      <c r="E103" s="63"/>
      <c r="F103" s="64"/>
    </row>
    <row r="104" spans="3:6" ht="26.1" customHeight="1" x14ac:dyDescent="0.25">
      <c r="C104" s="61"/>
      <c r="D104" s="62"/>
      <c r="E104" s="63"/>
      <c r="F104" s="64"/>
    </row>
    <row r="105" spans="3:6" ht="26.1" customHeight="1" x14ac:dyDescent="0.25">
      <c r="C105" s="61"/>
      <c r="D105" s="62"/>
      <c r="E105" s="63"/>
      <c r="F105" s="64"/>
    </row>
    <row r="106" spans="3:6" ht="26.1" customHeight="1" x14ac:dyDescent="0.25">
      <c r="C106" s="61"/>
      <c r="D106" s="62"/>
      <c r="E106" s="63"/>
      <c r="F106" s="64"/>
    </row>
    <row r="107" spans="3:6" ht="26.1" customHeight="1" x14ac:dyDescent="0.25">
      <c r="C107" s="61"/>
      <c r="D107" s="62"/>
      <c r="E107" s="63"/>
      <c r="F107" s="64"/>
    </row>
    <row r="108" spans="3:6" ht="26.1" customHeight="1" x14ac:dyDescent="0.25">
      <c r="C108" s="61"/>
      <c r="D108" s="62"/>
      <c r="E108" s="63"/>
      <c r="F108" s="64"/>
    </row>
    <row r="109" spans="3:6" ht="26.1" customHeight="1" x14ac:dyDescent="0.25">
      <c r="C109" s="61"/>
      <c r="D109" s="62"/>
      <c r="E109" s="63"/>
      <c r="F109" s="64"/>
    </row>
    <row r="110" spans="3:6" ht="26.1" customHeight="1" x14ac:dyDescent="0.25">
      <c r="C110" s="61"/>
      <c r="D110" s="62"/>
      <c r="E110" s="63"/>
      <c r="F110" s="64"/>
    </row>
    <row r="111" spans="3:6" ht="26.1" customHeight="1" x14ac:dyDescent="0.25">
      <c r="C111" s="61"/>
      <c r="D111" s="62"/>
      <c r="E111" s="63"/>
      <c r="F111" s="64"/>
    </row>
    <row r="112" spans="3:6" ht="26.1" customHeight="1" x14ac:dyDescent="0.25">
      <c r="C112" s="61"/>
      <c r="D112" s="62"/>
      <c r="E112" s="63"/>
      <c r="F112" s="64"/>
    </row>
    <row r="113" spans="3:6" ht="26.1" customHeight="1" x14ac:dyDescent="0.25">
      <c r="C113" s="61"/>
      <c r="D113" s="62"/>
      <c r="E113" s="63"/>
      <c r="F113" s="64"/>
    </row>
    <row r="114" spans="3:6" ht="26.1" customHeight="1" x14ac:dyDescent="0.25">
      <c r="C114" s="61"/>
      <c r="D114" s="62"/>
      <c r="E114" s="63"/>
      <c r="F114" s="64"/>
    </row>
    <row r="115" spans="3:6" ht="26.1" customHeight="1" x14ac:dyDescent="0.25">
      <c r="C115" s="61"/>
      <c r="D115" s="62"/>
      <c r="E115" s="63"/>
      <c r="F115" s="64"/>
    </row>
    <row r="116" spans="3:6" ht="26.1" customHeight="1" x14ac:dyDescent="0.25">
      <c r="C116" s="61"/>
      <c r="D116" s="62"/>
      <c r="E116" s="63"/>
      <c r="F116" s="64"/>
    </row>
    <row r="117" spans="3:6" ht="26.1" customHeight="1" x14ac:dyDescent="0.25">
      <c r="C117" s="61"/>
      <c r="D117" s="62"/>
      <c r="E117" s="63"/>
      <c r="F117" s="64"/>
    </row>
    <row r="118" spans="3:6" ht="26.1" customHeight="1" x14ac:dyDescent="0.25">
      <c r="C118" s="61"/>
      <c r="D118" s="62"/>
      <c r="E118" s="63"/>
      <c r="F118" s="64"/>
    </row>
    <row r="119" spans="3:6" ht="26.1" customHeight="1" x14ac:dyDescent="0.25">
      <c r="C119" s="61"/>
      <c r="D119" s="62"/>
      <c r="E119" s="63"/>
      <c r="F119" s="64"/>
    </row>
    <row r="120" spans="3:6" ht="26.1" customHeight="1" x14ac:dyDescent="0.25">
      <c r="C120" s="61"/>
      <c r="D120" s="62"/>
      <c r="E120" s="63"/>
      <c r="F120" s="64"/>
    </row>
    <row r="121" spans="3:6" ht="26.1" customHeight="1" x14ac:dyDescent="0.25">
      <c r="C121" s="61"/>
      <c r="D121" s="62"/>
      <c r="E121" s="63"/>
      <c r="F121" s="64"/>
    </row>
    <row r="122" spans="3:6" ht="26.1" customHeight="1" x14ac:dyDescent="0.25">
      <c r="C122" s="61"/>
      <c r="D122" s="62"/>
      <c r="E122" s="63"/>
      <c r="F122" s="64"/>
    </row>
    <row r="123" spans="3:6" ht="26.1" customHeight="1" x14ac:dyDescent="0.25">
      <c r="C123" s="61"/>
      <c r="D123" s="62"/>
      <c r="E123" s="63"/>
      <c r="F123" s="64"/>
    </row>
    <row r="124" spans="3:6" ht="26.1" customHeight="1" x14ac:dyDescent="0.25">
      <c r="C124" s="61"/>
      <c r="D124" s="62"/>
      <c r="E124" s="63"/>
      <c r="F124" s="64"/>
    </row>
    <row r="125" spans="3:6" ht="26.1" customHeight="1" x14ac:dyDescent="0.25">
      <c r="C125" s="61"/>
      <c r="D125" s="62"/>
      <c r="E125" s="63"/>
      <c r="F125" s="64"/>
    </row>
    <row r="126" spans="3:6" ht="26.1" customHeight="1" x14ac:dyDescent="0.25">
      <c r="C126" s="61"/>
      <c r="D126" s="62"/>
      <c r="E126" s="63"/>
      <c r="F126" s="64"/>
    </row>
    <row r="127" spans="3:6" ht="26.1" customHeight="1" x14ac:dyDescent="0.25">
      <c r="C127" s="61"/>
      <c r="D127" s="62"/>
      <c r="E127" s="63"/>
      <c r="F127" s="64"/>
    </row>
    <row r="128" spans="3:6" ht="26.1" customHeight="1" x14ac:dyDescent="0.25">
      <c r="C128" s="61"/>
      <c r="D128" s="62"/>
      <c r="E128" s="63"/>
      <c r="F128" s="64"/>
    </row>
    <row r="129" spans="3:6" ht="26.1" customHeight="1" x14ac:dyDescent="0.25">
      <c r="C129" s="61"/>
      <c r="D129" s="62"/>
      <c r="E129" s="63"/>
      <c r="F129" s="64"/>
    </row>
    <row r="130" spans="3:6" ht="26.1" customHeight="1" x14ac:dyDescent="0.25">
      <c r="C130" s="61"/>
      <c r="D130" s="62"/>
      <c r="E130" s="63"/>
      <c r="F130" s="64"/>
    </row>
    <row r="131" spans="3:6" ht="26.1" customHeight="1" x14ac:dyDescent="0.25">
      <c r="C131" s="61"/>
      <c r="D131" s="62"/>
      <c r="E131" s="63"/>
      <c r="F131" s="64"/>
    </row>
    <row r="132" spans="3:6" ht="26.1" customHeight="1" x14ac:dyDescent="0.25">
      <c r="C132" s="61"/>
      <c r="D132" s="62"/>
      <c r="E132" s="63"/>
      <c r="F132" s="64"/>
    </row>
    <row r="133" spans="3:6" ht="26.1" customHeight="1" x14ac:dyDescent="0.25">
      <c r="C133" s="61"/>
      <c r="D133" s="62"/>
      <c r="E133" s="63"/>
      <c r="F133" s="64"/>
    </row>
    <row r="134" spans="3:6" ht="26.1" customHeight="1" x14ac:dyDescent="0.25">
      <c r="C134" s="61"/>
      <c r="D134" s="62"/>
      <c r="E134" s="63"/>
      <c r="F134" s="64"/>
    </row>
    <row r="135" spans="3:6" ht="26.1" customHeight="1" x14ac:dyDescent="0.25">
      <c r="C135" s="61"/>
      <c r="D135" s="62"/>
      <c r="E135" s="63"/>
      <c r="F135" s="64"/>
    </row>
    <row r="136" spans="3:6" ht="26.1" customHeight="1" x14ac:dyDescent="0.25">
      <c r="C136" s="61"/>
      <c r="D136" s="62"/>
      <c r="E136" s="63"/>
      <c r="F136" s="64"/>
    </row>
    <row r="137" spans="3:6" ht="26.1" customHeight="1" x14ac:dyDescent="0.25">
      <c r="C137" s="61"/>
      <c r="D137" s="62"/>
      <c r="E137" s="63"/>
      <c r="F137" s="64"/>
    </row>
    <row r="138" spans="3:6" ht="26.1" customHeight="1" x14ac:dyDescent="0.25">
      <c r="C138" s="61"/>
      <c r="D138" s="62"/>
      <c r="E138" s="63"/>
      <c r="F138" s="64"/>
    </row>
    <row r="139" spans="3:6" ht="26.1" customHeight="1" x14ac:dyDescent="0.25">
      <c r="C139" s="61"/>
      <c r="D139" s="62"/>
      <c r="E139" s="63"/>
      <c r="F139" s="64"/>
    </row>
    <row r="140" spans="3:6" ht="26.1" customHeight="1" x14ac:dyDescent="0.25">
      <c r="C140" s="61"/>
      <c r="D140" s="62"/>
      <c r="E140" s="63"/>
      <c r="F140" s="64"/>
    </row>
    <row r="141" spans="3:6" ht="26.1" customHeight="1" x14ac:dyDescent="0.25">
      <c r="C141" s="61"/>
      <c r="D141" s="62"/>
      <c r="E141" s="63"/>
      <c r="F141" s="64"/>
    </row>
    <row r="142" spans="3:6" ht="26.1" customHeight="1" x14ac:dyDescent="0.25">
      <c r="C142" s="61"/>
      <c r="D142" s="62"/>
      <c r="E142" s="63"/>
      <c r="F142" s="64"/>
    </row>
    <row r="143" spans="3:6" ht="26.1" customHeight="1" x14ac:dyDescent="0.25">
      <c r="C143" s="61"/>
      <c r="D143" s="62"/>
      <c r="E143" s="63"/>
      <c r="F143" s="64"/>
    </row>
    <row r="144" spans="3:6" ht="26.1" customHeight="1" x14ac:dyDescent="0.25">
      <c r="C144" s="61"/>
      <c r="D144" s="62"/>
      <c r="E144" s="63"/>
      <c r="F144" s="64"/>
    </row>
    <row r="145" spans="3:6" ht="26.1" customHeight="1" x14ac:dyDescent="0.25">
      <c r="C145" s="61"/>
      <c r="D145" s="62"/>
      <c r="E145" s="63"/>
      <c r="F145" s="64"/>
    </row>
    <row r="146" spans="3:6" ht="26.1" customHeight="1" x14ac:dyDescent="0.25">
      <c r="C146" s="61"/>
      <c r="D146" s="62"/>
      <c r="E146" s="63"/>
      <c r="F146" s="64"/>
    </row>
    <row r="147" spans="3:6" ht="26.1" customHeight="1" x14ac:dyDescent="0.25">
      <c r="C147" s="61"/>
      <c r="D147" s="62"/>
      <c r="E147" s="63"/>
      <c r="F147" s="64"/>
    </row>
    <row r="148" spans="3:6" ht="26.1" customHeight="1" x14ac:dyDescent="0.25">
      <c r="C148" s="61"/>
      <c r="D148" s="62"/>
      <c r="E148" s="63"/>
      <c r="F148" s="64"/>
    </row>
    <row r="149" spans="3:6" ht="26.1" customHeight="1" x14ac:dyDescent="0.25">
      <c r="C149" s="61"/>
      <c r="D149" s="62"/>
      <c r="E149" s="63"/>
      <c r="F149" s="64"/>
    </row>
    <row r="150" spans="3:6" ht="26.1" customHeight="1" x14ac:dyDescent="0.25">
      <c r="C150" s="61"/>
      <c r="D150" s="62"/>
      <c r="E150" s="63"/>
      <c r="F150" s="64"/>
    </row>
    <row r="151" spans="3:6" ht="26.1" customHeight="1" x14ac:dyDescent="0.25">
      <c r="C151" s="61"/>
      <c r="D151" s="62"/>
      <c r="E151" s="63"/>
      <c r="F151" s="64"/>
    </row>
    <row r="152" spans="3:6" ht="26.1" customHeight="1" x14ac:dyDescent="0.25">
      <c r="C152" s="61"/>
      <c r="D152" s="62"/>
      <c r="E152" s="63"/>
      <c r="F152" s="64"/>
    </row>
    <row r="153" spans="3:6" ht="26.1" customHeight="1" x14ac:dyDescent="0.25">
      <c r="C153" s="61"/>
      <c r="D153" s="62"/>
      <c r="E153" s="63"/>
      <c r="F153" s="64"/>
    </row>
    <row r="154" spans="3:6" ht="26.1" customHeight="1" x14ac:dyDescent="0.25">
      <c r="C154" s="61"/>
      <c r="D154" s="62"/>
      <c r="E154" s="63"/>
      <c r="F154" s="64"/>
    </row>
    <row r="155" spans="3:6" ht="26.1" customHeight="1" x14ac:dyDescent="0.25">
      <c r="C155" s="61"/>
      <c r="D155" s="62"/>
      <c r="E155" s="63"/>
      <c r="F155" s="64"/>
    </row>
    <row r="156" spans="3:6" ht="26.1" customHeight="1" x14ac:dyDescent="0.25">
      <c r="C156" s="61"/>
      <c r="D156" s="62"/>
      <c r="E156" s="63"/>
      <c r="F156" s="64"/>
    </row>
    <row r="157" spans="3:6" ht="26.1" customHeight="1" x14ac:dyDescent="0.25">
      <c r="C157" s="61"/>
      <c r="D157" s="62"/>
      <c r="E157" s="63"/>
      <c r="F157" s="64"/>
    </row>
    <row r="158" spans="3:6" ht="26.1" customHeight="1" x14ac:dyDescent="0.25">
      <c r="C158" s="61"/>
      <c r="D158" s="62"/>
      <c r="E158" s="63"/>
      <c r="F158" s="64"/>
    </row>
    <row r="159" spans="3:6" ht="26.1" customHeight="1" x14ac:dyDescent="0.25">
      <c r="C159" s="61"/>
      <c r="D159" s="62"/>
      <c r="E159" s="63"/>
      <c r="F159" s="64"/>
    </row>
    <row r="160" spans="3:6" ht="26.1" customHeight="1" x14ac:dyDescent="0.25">
      <c r="C160" s="61"/>
      <c r="D160" s="62"/>
      <c r="E160" s="63"/>
      <c r="F160" s="64"/>
    </row>
    <row r="161" spans="3:6" ht="26.1" customHeight="1" x14ac:dyDescent="0.25">
      <c r="C161" s="61"/>
      <c r="D161" s="62"/>
      <c r="E161" s="63"/>
      <c r="F161" s="64"/>
    </row>
    <row r="162" spans="3:6" ht="26.1" customHeight="1" x14ac:dyDescent="0.25">
      <c r="C162" s="61"/>
      <c r="D162" s="62"/>
      <c r="E162" s="63"/>
      <c r="F162" s="64"/>
    </row>
    <row r="163" spans="3:6" ht="26.1" customHeight="1" x14ac:dyDescent="0.25">
      <c r="C163" s="61"/>
      <c r="D163" s="62"/>
      <c r="E163" s="63"/>
      <c r="F163" s="64"/>
    </row>
    <row r="164" spans="3:6" ht="26.1" customHeight="1" x14ac:dyDescent="0.25">
      <c r="C164" s="61"/>
      <c r="D164" s="62"/>
      <c r="E164" s="63"/>
      <c r="F164" s="64"/>
    </row>
    <row r="165" spans="3:6" ht="26.1" customHeight="1" x14ac:dyDescent="0.25">
      <c r="C165" s="61"/>
      <c r="D165" s="62"/>
      <c r="E165" s="63"/>
      <c r="F165" s="64"/>
    </row>
    <row r="166" spans="3:6" ht="26.1" customHeight="1" x14ac:dyDescent="0.25">
      <c r="C166" s="61"/>
      <c r="D166" s="62"/>
      <c r="E166" s="63"/>
      <c r="F166" s="64"/>
    </row>
    <row r="167" spans="3:6" ht="26.1" customHeight="1" x14ac:dyDescent="0.25">
      <c r="C167" s="61"/>
      <c r="D167" s="62"/>
      <c r="E167" s="63"/>
      <c r="F167" s="64"/>
    </row>
    <row r="168" spans="3:6" ht="26.1" customHeight="1" x14ac:dyDescent="0.25">
      <c r="C168" s="61"/>
      <c r="D168" s="62"/>
      <c r="E168" s="63"/>
      <c r="F168" s="64"/>
    </row>
    <row r="169" spans="3:6" ht="26.1" customHeight="1" x14ac:dyDescent="0.25">
      <c r="C169" s="61"/>
      <c r="D169" s="62"/>
      <c r="E169" s="63"/>
      <c r="F169" s="64"/>
    </row>
    <row r="170" spans="3:6" ht="26.1" customHeight="1" x14ac:dyDescent="0.25">
      <c r="C170" s="61"/>
      <c r="D170" s="62"/>
      <c r="E170" s="63"/>
      <c r="F170" s="64"/>
    </row>
    <row r="171" spans="3:6" ht="26.1" customHeight="1" x14ac:dyDescent="0.25">
      <c r="C171" s="61"/>
      <c r="D171" s="62"/>
      <c r="E171" s="63"/>
      <c r="F171" s="64"/>
    </row>
    <row r="172" spans="3:6" ht="26.1" customHeight="1" x14ac:dyDescent="0.25">
      <c r="C172" s="61"/>
      <c r="D172" s="62"/>
      <c r="E172" s="63"/>
      <c r="F172" s="64"/>
    </row>
    <row r="173" spans="3:6" ht="26.1" customHeight="1" x14ac:dyDescent="0.25">
      <c r="C173" s="61"/>
      <c r="D173" s="62"/>
      <c r="E173" s="63"/>
      <c r="F173" s="64"/>
    </row>
    <row r="174" spans="3:6" ht="26.1" customHeight="1" x14ac:dyDescent="0.25">
      <c r="C174" s="61"/>
      <c r="D174" s="62"/>
      <c r="E174" s="63"/>
      <c r="F174" s="64"/>
    </row>
    <row r="175" spans="3:6" ht="26.1" customHeight="1" x14ac:dyDescent="0.25">
      <c r="C175" s="61"/>
      <c r="D175" s="62"/>
      <c r="E175" s="63"/>
      <c r="F175" s="64"/>
    </row>
    <row r="176" spans="3:6" ht="26.1" customHeight="1" x14ac:dyDescent="0.25">
      <c r="C176" s="61"/>
      <c r="D176" s="62"/>
      <c r="E176" s="63"/>
      <c r="F176" s="64"/>
    </row>
    <row r="177" spans="3:6" ht="26.1" customHeight="1" x14ac:dyDescent="0.25">
      <c r="C177" s="61"/>
      <c r="D177" s="62"/>
      <c r="E177" s="63"/>
      <c r="F177" s="64"/>
    </row>
    <row r="178" spans="3:6" ht="26.1" customHeight="1" x14ac:dyDescent="0.25">
      <c r="C178" s="61"/>
      <c r="D178" s="62"/>
      <c r="E178" s="63"/>
      <c r="F178" s="64"/>
    </row>
    <row r="179" spans="3:6" ht="26.1" customHeight="1" x14ac:dyDescent="0.25">
      <c r="C179" s="61"/>
      <c r="D179" s="62"/>
      <c r="E179" s="63"/>
      <c r="F179" s="64"/>
    </row>
    <row r="180" spans="3:6" ht="26.1" customHeight="1" x14ac:dyDescent="0.25">
      <c r="C180" s="61"/>
      <c r="D180" s="62"/>
      <c r="E180" s="63"/>
      <c r="F180" s="64"/>
    </row>
    <row r="181" spans="3:6" ht="26.1" customHeight="1" x14ac:dyDescent="0.25">
      <c r="C181" s="61"/>
      <c r="D181" s="62"/>
      <c r="E181" s="63"/>
      <c r="F181" s="64"/>
    </row>
    <row r="182" spans="3:6" ht="26.1" customHeight="1" x14ac:dyDescent="0.25">
      <c r="C182" s="61"/>
      <c r="D182" s="62"/>
      <c r="E182" s="63"/>
      <c r="F182" s="64"/>
    </row>
    <row r="183" spans="3:6" ht="26.1" customHeight="1" x14ac:dyDescent="0.25">
      <c r="C183" s="61"/>
      <c r="D183" s="62"/>
      <c r="E183" s="63"/>
      <c r="F183" s="64"/>
    </row>
    <row r="184" spans="3:6" ht="26.1" customHeight="1" x14ac:dyDescent="0.25">
      <c r="C184" s="61"/>
      <c r="D184" s="62"/>
      <c r="E184" s="63"/>
      <c r="F184" s="64"/>
    </row>
    <row r="185" spans="3:6" ht="26.1" customHeight="1" x14ac:dyDescent="0.25">
      <c r="C185" s="61"/>
      <c r="D185" s="62"/>
      <c r="E185" s="63"/>
      <c r="F185" s="64"/>
    </row>
    <row r="186" spans="3:6" ht="26.1" customHeight="1" x14ac:dyDescent="0.25">
      <c r="C186" s="61"/>
      <c r="D186" s="62"/>
      <c r="E186" s="63"/>
      <c r="F186" s="64"/>
    </row>
    <row r="187" spans="3:6" ht="26.1" customHeight="1" x14ac:dyDescent="0.25">
      <c r="C187" s="61"/>
      <c r="D187" s="62"/>
      <c r="E187" s="63"/>
      <c r="F187" s="64"/>
    </row>
    <row r="188" spans="3:6" ht="26.1" customHeight="1" x14ac:dyDescent="0.25">
      <c r="C188" s="61"/>
      <c r="D188" s="62"/>
      <c r="E188" s="63"/>
      <c r="F188" s="64"/>
    </row>
    <row r="189" spans="3:6" ht="26.1" customHeight="1" x14ac:dyDescent="0.25">
      <c r="C189" s="61"/>
      <c r="D189" s="62"/>
      <c r="E189" s="63"/>
      <c r="F189" s="64"/>
    </row>
    <row r="190" spans="3:6" ht="26.1" customHeight="1" x14ac:dyDescent="0.25">
      <c r="C190" s="61"/>
      <c r="D190" s="62"/>
      <c r="E190" s="63"/>
      <c r="F190" s="64"/>
    </row>
    <row r="191" spans="3:6" ht="26.1" customHeight="1" x14ac:dyDescent="0.25">
      <c r="C191" s="61"/>
      <c r="D191" s="62"/>
      <c r="E191" s="63"/>
      <c r="F191" s="64"/>
    </row>
    <row r="192" spans="3:6" ht="26.1" customHeight="1" x14ac:dyDescent="0.25">
      <c r="C192" s="61"/>
      <c r="D192" s="62"/>
      <c r="E192" s="63"/>
      <c r="F192" s="64"/>
    </row>
    <row r="193" spans="3:6" ht="26.1" customHeight="1" x14ac:dyDescent="0.25">
      <c r="C193" s="61"/>
      <c r="D193" s="62"/>
      <c r="E193" s="63"/>
      <c r="F193" s="64"/>
    </row>
    <row r="194" spans="3:6" ht="26.1" customHeight="1" x14ac:dyDescent="0.25">
      <c r="C194" s="61"/>
      <c r="D194" s="62"/>
      <c r="E194" s="63"/>
      <c r="F194" s="64"/>
    </row>
    <row r="195" spans="3:6" ht="26.1" customHeight="1" x14ac:dyDescent="0.25">
      <c r="C195" s="61"/>
      <c r="D195" s="62"/>
      <c r="E195" s="63"/>
      <c r="F195" s="64"/>
    </row>
    <row r="196" spans="3:6" ht="26.1" customHeight="1" x14ac:dyDescent="0.25">
      <c r="C196" s="61"/>
      <c r="D196" s="62"/>
      <c r="E196" s="63"/>
      <c r="F196" s="64"/>
    </row>
    <row r="197" spans="3:6" ht="26.1" customHeight="1" x14ac:dyDescent="0.25">
      <c r="C197" s="61"/>
      <c r="D197" s="62"/>
      <c r="E197" s="63"/>
      <c r="F197" s="64"/>
    </row>
    <row r="198" spans="3:6" ht="26.1" customHeight="1" x14ac:dyDescent="0.25">
      <c r="C198" s="61"/>
      <c r="D198" s="62"/>
      <c r="E198" s="63"/>
      <c r="F198" s="64"/>
    </row>
    <row r="199" spans="3:6" ht="26.1" customHeight="1" x14ac:dyDescent="0.25">
      <c r="C199" s="61"/>
      <c r="D199" s="62"/>
      <c r="E199" s="63"/>
      <c r="F199" s="64"/>
    </row>
    <row r="200" spans="3:6" ht="26.1" customHeight="1" x14ac:dyDescent="0.25">
      <c r="C200" s="61"/>
      <c r="D200" s="62"/>
      <c r="E200" s="63"/>
      <c r="F200" s="64"/>
    </row>
    <row r="201" spans="3:6" ht="26.1" customHeight="1" x14ac:dyDescent="0.25">
      <c r="C201" s="61"/>
      <c r="D201" s="62"/>
      <c r="E201" s="63"/>
      <c r="F201" s="64"/>
    </row>
    <row r="202" spans="3:6" ht="26.1" customHeight="1" x14ac:dyDescent="0.25">
      <c r="C202" s="61"/>
      <c r="D202" s="62"/>
      <c r="E202" s="63"/>
      <c r="F202" s="64"/>
    </row>
    <row r="203" spans="3:6" ht="26.1" customHeight="1" x14ac:dyDescent="0.25">
      <c r="C203" s="61"/>
      <c r="D203" s="62"/>
      <c r="E203" s="63"/>
      <c r="F203" s="64"/>
    </row>
    <row r="204" spans="3:6" ht="26.1" customHeight="1" x14ac:dyDescent="0.25">
      <c r="C204" s="61"/>
      <c r="D204" s="62"/>
      <c r="E204" s="63"/>
      <c r="F204" s="64"/>
    </row>
    <row r="205" spans="3:6" ht="26.1" customHeight="1" x14ac:dyDescent="0.25">
      <c r="C205" s="61"/>
      <c r="D205" s="62"/>
      <c r="E205" s="63"/>
      <c r="F205" s="64"/>
    </row>
    <row r="206" spans="3:6" ht="26.1" customHeight="1" x14ac:dyDescent="0.25">
      <c r="C206" s="61"/>
      <c r="D206" s="62"/>
      <c r="E206" s="63"/>
      <c r="F206" s="64"/>
    </row>
    <row r="207" spans="3:6" ht="26.1" customHeight="1" x14ac:dyDescent="0.25">
      <c r="C207" s="61"/>
      <c r="D207" s="62"/>
      <c r="E207" s="63"/>
      <c r="F207" s="64"/>
    </row>
    <row r="208" spans="3:6" ht="26.1" customHeight="1" x14ac:dyDescent="0.25">
      <c r="C208" s="61"/>
      <c r="D208" s="62"/>
      <c r="E208" s="63"/>
      <c r="F208" s="64"/>
    </row>
    <row r="209" spans="3:6" ht="26.1" customHeight="1" x14ac:dyDescent="0.25">
      <c r="C209" s="61"/>
      <c r="D209" s="62"/>
      <c r="E209" s="63"/>
      <c r="F209" s="64"/>
    </row>
    <row r="210" spans="3:6" ht="26.1" customHeight="1" x14ac:dyDescent="0.25">
      <c r="C210" s="61"/>
      <c r="D210" s="62"/>
      <c r="E210" s="63"/>
      <c r="F210" s="64"/>
    </row>
    <row r="211" spans="3:6" ht="26.1" customHeight="1" x14ac:dyDescent="0.25">
      <c r="C211" s="61"/>
      <c r="D211" s="62"/>
      <c r="E211" s="63"/>
      <c r="F211" s="64"/>
    </row>
    <row r="212" spans="3:6" ht="26.1" customHeight="1" x14ac:dyDescent="0.25">
      <c r="C212" s="61"/>
      <c r="D212" s="62"/>
      <c r="E212" s="63"/>
      <c r="F212" s="64"/>
    </row>
    <row r="213" spans="3:6" ht="26.1" customHeight="1" x14ac:dyDescent="0.25">
      <c r="C213" s="61"/>
      <c r="D213" s="62"/>
      <c r="E213" s="63"/>
      <c r="F213" s="64"/>
    </row>
    <row r="214" spans="3:6" ht="26.1" customHeight="1" x14ac:dyDescent="0.25">
      <c r="C214" s="61"/>
      <c r="D214" s="62"/>
      <c r="E214" s="63"/>
      <c r="F214" s="64"/>
    </row>
    <row r="215" spans="3:6" ht="26.1" customHeight="1" x14ac:dyDescent="0.25">
      <c r="C215" s="61"/>
      <c r="D215" s="62"/>
      <c r="E215" s="63"/>
      <c r="F215" s="64"/>
    </row>
    <row r="216" spans="3:6" ht="26.1" customHeight="1" x14ac:dyDescent="0.25">
      <c r="C216" s="61"/>
      <c r="D216" s="62"/>
      <c r="E216" s="63"/>
      <c r="F216" s="64"/>
    </row>
    <row r="217" spans="3:6" ht="26.1" customHeight="1" x14ac:dyDescent="0.25">
      <c r="C217" s="61"/>
      <c r="D217" s="62"/>
      <c r="E217" s="63"/>
      <c r="F217" s="64"/>
    </row>
    <row r="218" spans="3:6" ht="26.1" customHeight="1" x14ac:dyDescent="0.25">
      <c r="C218" s="61"/>
      <c r="D218" s="62"/>
      <c r="E218" s="63"/>
      <c r="F218" s="64"/>
    </row>
    <row r="219" spans="3:6" ht="26.1" customHeight="1" x14ac:dyDescent="0.25">
      <c r="C219" s="61"/>
      <c r="D219" s="62"/>
      <c r="E219" s="63"/>
      <c r="F219" s="64"/>
    </row>
    <row r="220" spans="3:6" ht="26.1" customHeight="1" x14ac:dyDescent="0.25">
      <c r="C220" s="61"/>
      <c r="D220" s="62"/>
      <c r="E220" s="63"/>
      <c r="F220" s="64"/>
    </row>
    <row r="221" spans="3:6" ht="26.1" customHeight="1" x14ac:dyDescent="0.25">
      <c r="C221" s="61"/>
      <c r="D221" s="62"/>
      <c r="E221" s="63"/>
      <c r="F221" s="64"/>
    </row>
    <row r="222" spans="3:6" ht="26.1" customHeight="1" x14ac:dyDescent="0.25">
      <c r="C222" s="61"/>
      <c r="D222" s="62"/>
      <c r="E222" s="63"/>
      <c r="F222" s="64"/>
    </row>
    <row r="223" spans="3:6" ht="26.1" customHeight="1" x14ac:dyDescent="0.25">
      <c r="C223" s="61"/>
      <c r="D223" s="62"/>
      <c r="E223" s="63"/>
      <c r="F223" s="64"/>
    </row>
  </sheetData>
  <mergeCells count="3">
    <mergeCell ref="Y9:AC9"/>
    <mergeCell ref="B2:AH2"/>
    <mergeCell ref="R9:X9"/>
  </mergeCells>
  <conditionalFormatting sqref="C8">
    <cfRule type="expression" dxfId="26" priority="83">
      <formula>ISBLANK($C$7)</formula>
    </cfRule>
  </conditionalFormatting>
  <conditionalFormatting sqref="I11:M89">
    <cfRule type="cellIs" dxfId="25" priority="96" operator="equal">
      <formula>""</formula>
    </cfRule>
  </conditionalFormatting>
  <conditionalFormatting sqref="R11:V89">
    <cfRule type="expression" dxfId="24" priority="192">
      <formula>(I11="")</formula>
    </cfRule>
    <cfRule type="expression" dxfId="23" priority="193">
      <formula>$E11*I11&gt;$Q11</formula>
    </cfRule>
  </conditionalFormatting>
  <conditionalFormatting sqref="R11:AC89">
    <cfRule type="expression" dxfId="22" priority="122">
      <formula>$Q11=""</formula>
    </cfRule>
  </conditionalFormatting>
  <conditionalFormatting sqref="V11:V89">
    <cfRule type="expression" dxfId="21" priority="194">
      <formula>(L11="")</formula>
    </cfRule>
    <cfRule type="expression" dxfId="20" priority="195">
      <formula>$E11*L11&gt;$Q11</formula>
    </cfRule>
  </conditionalFormatting>
  <conditionalFormatting sqref="W11:W89">
    <cfRule type="expression" dxfId="19" priority="196">
      <formula>$E11*20%&gt;$Q11</formula>
    </cfRule>
  </conditionalFormatting>
  <conditionalFormatting sqref="X11:X89">
    <cfRule type="expression" dxfId="18" priority="197">
      <formula>$E11*0&gt;$Q11</formula>
    </cfRule>
  </conditionalFormatting>
  <conditionalFormatting sqref="Y11:AC89">
    <cfRule type="expression" dxfId="17" priority="198">
      <formula>(I11="")</formula>
    </cfRule>
    <cfRule type="expression" dxfId="16" priority="199">
      <formula>$E11*I11&gt;$Q11</formula>
    </cfRule>
  </conditionalFormatting>
  <conditionalFormatting sqref="AC11:AC89">
    <cfRule type="expression" dxfId="15" priority="200">
      <formula>(L11="")</formula>
    </cfRule>
    <cfRule type="expression" dxfId="14" priority="201">
      <formula>$E11*L11&gt;$Q11</formula>
    </cfRule>
  </conditionalFormatting>
  <conditionalFormatting sqref="AG11:AG89">
    <cfRule type="cellIs" dxfId="13" priority="93" operator="equal">
      <formula>"No Quote"</formula>
    </cfRule>
    <cfRule type="cellIs" dxfId="12" priority="94" operator="equal">
      <formula>"Invalid"</formula>
    </cfRule>
    <cfRule type="cellIs" dxfId="11" priority="95" operator="equal">
      <formula>"Valid"</formula>
    </cfRule>
  </conditionalFormatting>
  <conditionalFormatting sqref="AH11:AH89">
    <cfRule type="cellIs" dxfId="10" priority="88" operator="equal">
      <formula>"Please fill all highlighted blue cells to complete your quote of this medicine."</formula>
    </cfRule>
  </conditionalFormatting>
  <conditionalFormatting sqref="AH11:AK89">
    <cfRule type="containsText" dxfId="9" priority="90" operator="containsText" text="Your quote for this medicine is complete and valid.">
      <formula>NOT(ISERROR(SEARCH("Your quote for this medicine is complete and valid.",AH11)))</formula>
    </cfRule>
    <cfRule type="containsText" dxfId="8" priority="91" operator="containsText" text="All entries valid">
      <formula>NOT(ISERROR(SEARCH("All entries valid",AH11)))</formula>
    </cfRule>
  </conditionalFormatting>
  <conditionalFormatting sqref="AI11:AU89">
    <cfRule type="cellIs" dxfId="7" priority="5" operator="equal">
      <formula>"Invalid"</formula>
    </cfRule>
  </conditionalFormatting>
  <dataValidations count="3">
    <dataValidation type="whole" operator="greaterThanOrEqual" allowBlank="1" showInputMessage="1" showErrorMessage="1" sqref="N11:N85 P11:P85" xr:uid="{D87BA2BB-9B60-49D1-955C-8153B5D68E7D}">
      <formula1>0</formula1>
    </dataValidation>
    <dataValidation type="list" operator="greaterThanOrEqual" allowBlank="1" showInputMessage="1" showErrorMessage="1" sqref="O11:O85" xr:uid="{E700CE3F-8B71-4AED-A45C-6097263209F6}">
      <formula1>"3 months, 4 months, 5 months, 6 months, 7 months, 8 months"</formula1>
    </dataValidation>
    <dataValidation type="decimal" operator="greaterThan" allowBlank="1" showInputMessage="1" showErrorMessage="1" sqref="R11:X89" xr:uid="{90AF1567-9AF5-4882-A797-ED69723837B8}">
      <formula1>0</formula1>
    </dataValidation>
  </dataValidations>
  <pageMargins left="0.7" right="0.7" top="0.75" bottom="0.75" header="0.3" footer="0.3"/>
  <pageSetup paperSize="9" orientation="portrait" r:id="rId1"/>
  <ignoredErrors>
    <ignoredError sqref="AM8 AM11:AM17 AM18:AM8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C87FB-8C04-42C1-B1E8-F51E99E8C38B}">
  <sheetPr codeName="Sheet1">
    <tabColor theme="8"/>
  </sheetPr>
  <dimension ref="B1:O14"/>
  <sheetViews>
    <sheetView showGridLines="0" zoomScaleNormal="100" workbookViewId="0">
      <pane xSplit="3" ySplit="10" topLeftCell="D11" activePane="bottomRight" state="frozen"/>
      <selection pane="topRight" activeCell="D1" sqref="D1"/>
      <selection pane="bottomLeft" activeCell="A11" sqref="A11"/>
      <selection pane="bottomRight" activeCell="E14" sqref="E14"/>
    </sheetView>
  </sheetViews>
  <sheetFormatPr defaultColWidth="8.3984375" defaultRowHeight="26.1" customHeight="1" outlineLevelCol="1" x14ac:dyDescent="0.25"/>
  <cols>
    <col min="1" max="1" width="2.19921875" style="6" customWidth="1"/>
    <col min="2" max="2" width="5.8984375" style="7" customWidth="1"/>
    <col min="3" max="3" width="54.09765625" style="7" customWidth="1"/>
    <col min="4" max="4" width="33.3984375" style="13" bestFit="1" customWidth="1"/>
    <col min="5" max="5" width="18" style="6" bestFit="1" customWidth="1"/>
    <col min="6" max="6" width="20.59765625" style="6" customWidth="1"/>
    <col min="7" max="7" width="16.3984375" style="6" customWidth="1"/>
    <col min="8" max="8" width="15" style="6" customWidth="1"/>
    <col min="9" max="9" width="62.5" style="7" customWidth="1"/>
    <col min="10" max="14" width="18.59765625" style="6" hidden="1" customWidth="1" outlineLevel="1"/>
    <col min="15" max="15" width="8.3984375" style="6" collapsed="1"/>
    <col min="16" max="16384" width="8.3984375" style="6"/>
  </cols>
  <sheetData>
    <row r="1" spans="2:14" ht="9.75" customHeight="1" x14ac:dyDescent="0.25">
      <c r="B1" s="6"/>
      <c r="C1" s="6"/>
      <c r="D1" s="6"/>
    </row>
    <row r="2" spans="2:14" ht="65.25" customHeight="1" thickBot="1" x14ac:dyDescent="0.3">
      <c r="B2" s="91" t="str">
        <f>'0_Instructions'!B2</f>
        <v>Document 5b |  Offer Schedule for NHS Framework Agreement for the supply of  Licensed Antiretroviral Therapy (ART)  for the treatment of HIV  (Lot  1) &amp; For the provision of a service to supply over labelled  Pre-Exposure prophylaxis (PrEP) and Post-Exposure Prophylaxis (PEP) Packs (Lot 2)</v>
      </c>
      <c r="C2" s="91"/>
      <c r="D2" s="91"/>
      <c r="E2" s="91"/>
      <c r="F2" s="91"/>
      <c r="G2" s="91"/>
      <c r="H2" s="91"/>
      <c r="I2" s="91"/>
      <c r="J2" s="8"/>
      <c r="K2" s="8"/>
      <c r="L2" s="8"/>
      <c r="M2" s="8"/>
      <c r="N2" s="8"/>
    </row>
    <row r="3" spans="2:14" ht="9.75" customHeight="1" thickTop="1" thickBot="1" x14ac:dyDescent="0.3">
      <c r="B3" s="6"/>
      <c r="C3" s="6"/>
      <c r="D3" s="6"/>
    </row>
    <row r="4" spans="2:14" ht="20.25" customHeight="1" thickTop="1" thickBot="1" x14ac:dyDescent="0.3">
      <c r="B4" s="9" t="s">
        <v>201</v>
      </c>
      <c r="C4" s="9"/>
      <c r="D4" s="10"/>
      <c r="E4" s="10"/>
      <c r="F4" s="10"/>
      <c r="G4" s="10"/>
      <c r="H4" s="10"/>
      <c r="I4" s="11"/>
      <c r="J4" s="10"/>
      <c r="K4" s="10"/>
      <c r="L4" s="10"/>
      <c r="M4" s="10"/>
      <c r="N4" s="10"/>
    </row>
    <row r="5" spans="2:14" ht="9.75" customHeight="1" thickTop="1" x14ac:dyDescent="0.25">
      <c r="C5" s="33"/>
      <c r="D5" s="7"/>
    </row>
    <row r="6" spans="2:14" ht="21.75" customHeight="1" thickBot="1" x14ac:dyDescent="0.3">
      <c r="C6" s="42" t="s">
        <v>80</v>
      </c>
      <c r="F6" s="12" t="s">
        <v>81</v>
      </c>
      <c r="G6" s="41"/>
      <c r="J6" s="14"/>
      <c r="K6" s="14"/>
      <c r="L6" s="14"/>
      <c r="M6" s="14"/>
      <c r="N6" s="14"/>
    </row>
    <row r="7" spans="2:14" ht="21.75" customHeight="1" x14ac:dyDescent="0.25">
      <c r="B7" s="6"/>
      <c r="C7" s="39"/>
      <c r="F7" s="12" t="s">
        <v>82</v>
      </c>
      <c r="G7" s="15"/>
    </row>
    <row r="8" spans="2:14" ht="21.75" customHeight="1" x14ac:dyDescent="0.25">
      <c r="C8" s="40" t="str">
        <f>IF(ISBLANK(C7),"Please enter Supplier Name.","")</f>
        <v>Please enter Supplier Name.</v>
      </c>
      <c r="F8" s="12" t="s">
        <v>84</v>
      </c>
      <c r="G8" s="16"/>
      <c r="J8" s="14" t="s">
        <v>72</v>
      </c>
      <c r="K8" s="14" t="s">
        <v>202</v>
      </c>
      <c r="L8" s="14" t="str">
        <f>"Given your """&amp; F10 &amp;""" you are not eligible to win this line."</f>
        <v>Given your "Maximum possible supply (units per year)" you are not eligible to win this line.</v>
      </c>
      <c r="M8" s="14" t="str">
        <f>"Your entry of """&amp; F10 &amp;""" is not a positive integer."</f>
        <v>Your entry of "Maximum possible supply (units per year)" is not a positive integer.</v>
      </c>
      <c r="N8" s="14" t="str">
        <f>"Your entry of """&amp; G10 &amp;""" is not a positive number."</f>
        <v>Your entry of "Price per unit (Excluding VAT)" is not a positive number.</v>
      </c>
    </row>
    <row r="9" spans="2:14" customFormat="1" ht="22.5" customHeight="1" thickBot="1" x14ac:dyDescent="0.3"/>
    <row r="10" spans="2:14" ht="42.9" customHeight="1" thickTop="1" thickBot="1" x14ac:dyDescent="0.3">
      <c r="B10" s="20" t="s">
        <v>89</v>
      </c>
      <c r="C10" s="20" t="s">
        <v>203</v>
      </c>
      <c r="D10" s="20" t="s">
        <v>204</v>
      </c>
      <c r="E10" s="20" t="s">
        <v>92</v>
      </c>
      <c r="F10" s="21" t="s">
        <v>104</v>
      </c>
      <c r="G10" s="20" t="s">
        <v>205</v>
      </c>
      <c r="H10" s="20" t="s">
        <v>110</v>
      </c>
      <c r="I10" s="20" t="s">
        <v>111</v>
      </c>
      <c r="J10" s="20" t="s">
        <v>112</v>
      </c>
      <c r="K10" s="20" t="s">
        <v>80</v>
      </c>
      <c r="L10" s="20" t="s">
        <v>113</v>
      </c>
      <c r="M10" s="21" t="str">
        <f>F10</f>
        <v>Maximum possible supply (units per year)</v>
      </c>
      <c r="N10" s="21" t="str">
        <f>G10</f>
        <v>Price per unit (Excluding VAT)</v>
      </c>
    </row>
    <row r="11" spans="2:14" ht="30" customHeight="1" thickTop="1" x14ac:dyDescent="0.25">
      <c r="B11" s="22">
        <v>1</v>
      </c>
      <c r="C11" s="28" t="s">
        <v>206</v>
      </c>
      <c r="D11" s="66" t="s">
        <v>207</v>
      </c>
      <c r="E11" s="68">
        <v>685000</v>
      </c>
      <c r="F11" s="1"/>
      <c r="G11" s="2"/>
      <c r="H11" s="5" t="str">
        <f>IF(J11="Invalid",
   "No quote",
   IF(COUNTIF(K11:U11,"Invalid")&gt;0,
      "Invalid",
      "Valid"))</f>
        <v>No quote</v>
      </c>
      <c r="I11" s="3" t="str">
        <f>IF(COUNTIF(J11:N11,"Invalid")&gt;0,
   INDEX($J$8:$N$8,1,MATCH("Invalid",J11:N11,0)),
   "Your quote for this medicine is complete and valid.")</f>
        <v>Please fill all highlighted blue cells to complete your quote of this medicine.</v>
      </c>
      <c r="J11" s="4" t="str">
        <f>IF(
   OR(
      ISBLANK(F11),
      ISBLANK(G11)
   ),
      "Invalid",
      "Valid")</f>
        <v>Invalid</v>
      </c>
      <c r="K11" s="4" t="str">
        <f>IF(ISBLANK($C$7),"Invalid","Valid")</f>
        <v>Invalid</v>
      </c>
      <c r="L11" s="4" t="str">
        <f>IF(E11&lt;=F11,"Valid","Invalid")</f>
        <v>Invalid</v>
      </c>
      <c r="M11" s="4" t="str">
        <f t="shared" ref="M11:N12" si="0">IF(
   AND(
      TYPE(F11)=1,
      F11&gt;0
   ),
   "Valid",
   "Invalid")</f>
        <v>Invalid</v>
      </c>
      <c r="N11" s="4" t="str">
        <f t="shared" si="0"/>
        <v>Invalid</v>
      </c>
    </row>
    <row r="12" spans="2:14" ht="30" customHeight="1" x14ac:dyDescent="0.25">
      <c r="B12" s="22">
        <v>2</v>
      </c>
      <c r="C12" s="28" t="s">
        <v>208</v>
      </c>
      <c r="D12" s="66" t="s">
        <v>207</v>
      </c>
      <c r="E12" s="68">
        <v>17000</v>
      </c>
      <c r="F12" s="1"/>
      <c r="G12" s="2"/>
      <c r="H12" s="5" t="str">
        <f>IF(J12="Invalid",
   "No quote",
   IF(COUNTIF(K12:U12,"Invalid")&gt;0,
      "Invalid",
      "Valid"))</f>
        <v>No quote</v>
      </c>
      <c r="I12" s="3" t="str">
        <f>IF(COUNTIF(J12:N12,"Invalid")&gt;0,
   INDEX($J$8:$N$8,1,MATCH("Invalid",J12:N12,0)),
   "Your quote for this medicine is complete and valid.")</f>
        <v>Please fill all highlighted blue cells to complete your quote of this medicine.</v>
      </c>
      <c r="J12" s="4" t="str">
        <f>IF(
   OR(
      ISBLANK(F12),
      ISBLANK(G12)
   ),
      "Invalid",
      "Valid")</f>
        <v>Invalid</v>
      </c>
      <c r="K12" s="4" t="str">
        <f>IF(ISBLANK($C$7),"Invalid","Valid")</f>
        <v>Invalid</v>
      </c>
      <c r="L12" s="4" t="str">
        <f>IF(E12&lt;=F12,"Valid","Invalid")</f>
        <v>Invalid</v>
      </c>
      <c r="M12" s="4" t="str">
        <f t="shared" si="0"/>
        <v>Invalid</v>
      </c>
      <c r="N12" s="4" t="str">
        <f t="shared" si="0"/>
        <v>Invalid</v>
      </c>
    </row>
    <row r="14" spans="2:14" ht="26.1" customHeight="1" x14ac:dyDescent="0.25">
      <c r="E14" s="6" t="s">
        <v>209</v>
      </c>
    </row>
  </sheetData>
  <mergeCells count="1">
    <mergeCell ref="B2:I2"/>
  </mergeCells>
  <conditionalFormatting sqref="C8">
    <cfRule type="expression" dxfId="6" priority="8">
      <formula>ISBLANK($C$7)</formula>
    </cfRule>
  </conditionalFormatting>
  <conditionalFormatting sqref="H11:H12">
    <cfRule type="cellIs" dxfId="5" priority="4" operator="equal">
      <formula>"No Quote"</formula>
    </cfRule>
    <cfRule type="cellIs" dxfId="4" priority="5" operator="equal">
      <formula>"Invalid"</formula>
    </cfRule>
    <cfRule type="cellIs" dxfId="3" priority="6" operator="equal">
      <formula>"Valid"</formula>
    </cfRule>
  </conditionalFormatting>
  <conditionalFormatting sqref="I11:I12">
    <cfRule type="cellIs" dxfId="2" priority="1" operator="equal">
      <formula>"Please fill all highlighted blue cells to complete your quote of this medicine."</formula>
    </cfRule>
    <cfRule type="containsText" dxfId="1" priority="2" operator="containsText" text="Your quote for this medicine is complete and valid.">
      <formula>NOT(ISERROR(SEARCH("Your quote for this medicine is complete and valid.",I11)))</formula>
    </cfRule>
    <cfRule type="containsText" dxfId="0" priority="3" operator="containsText" text="All entries valid">
      <formula>NOT(ISERROR(SEARCH("All entries valid",I11)))</formula>
    </cfRule>
  </conditionalFormatting>
  <dataValidations count="2">
    <dataValidation type="decimal" operator="greaterThan" allowBlank="1" showInputMessage="1" showErrorMessage="1" sqref="G11:G12" xr:uid="{67000DE2-DD45-4C2C-BA37-EC7B293BAEF7}">
      <formula1>0</formula1>
    </dataValidation>
    <dataValidation type="whole" operator="greaterThanOrEqual" allowBlank="1" showInputMessage="1" showErrorMessage="1" sqref="F11:F12" xr:uid="{3CD4352E-864A-4E79-A413-381C180FDB24}">
      <formula1>0</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C0B8B2A144C840A2A01860F532A732" ma:contentTypeVersion="54" ma:contentTypeDescription="Create a new document." ma:contentTypeScope="" ma:versionID="4d1d18c46c0c204a4c36af6ed71a7d6a">
  <xsd:schema xmlns:xsd="http://www.w3.org/2001/XMLSchema" xmlns:xs="http://www.w3.org/2001/XMLSchema" xmlns:p="http://schemas.microsoft.com/office/2006/metadata/properties" xmlns:ns1="http://schemas.microsoft.com/sharepoint/v3" xmlns:ns2="b17b3137-2deb-4df1-a208-0fe4f5bad230" xmlns:ns3="8389b850-4317-40c2-99d6-552fc77bed1b" xmlns:ns4="a17a8a23-792d-43e3-9399-c9c3b9a9e9e9" xmlns:ns5="cccaf3ac-2de9-44d4-aa31-54302fceb5f7" targetNamespace="http://schemas.microsoft.com/office/2006/metadata/properties" ma:root="true" ma:fieldsID="f8327fe71228003bf4a761762ad4517b" ns1:_="" ns2:_="" ns3:_="" ns4:_="" ns5:_="">
    <xsd:import namespace="http://schemas.microsoft.com/sharepoint/v3"/>
    <xsd:import namespace="b17b3137-2deb-4df1-a208-0fe4f5bad230"/>
    <xsd:import namespace="8389b850-4317-40c2-99d6-552fc77bed1b"/>
    <xsd:import namespace="a17a8a23-792d-43e3-9399-c9c3b9a9e9e9"/>
    <xsd:import namespace="cccaf3ac-2de9-44d4-aa31-54302fceb5f7"/>
    <xsd:element name="properties">
      <xsd:complexType>
        <xsd:sequence>
          <xsd:element name="documentManagement">
            <xsd:complexType>
              <xsd:all>
                <xsd:element ref="ns1:_ip_UnifiedCompliancePolicyProperties" minOccurs="0"/>
                <xsd:element ref="ns1:_ip_UnifiedCompliancePolicyUIAction" minOccurs="0"/>
                <xsd:element ref="ns2:SharedWithUsers" minOccurs="0"/>
                <xsd:element ref="ns2:SharedWithDetails" minOccurs="0"/>
                <xsd:element ref="ns3:SharedWithUsers" minOccurs="0"/>
                <xsd:element ref="ns3:SharedWithDetails" minOccurs="0"/>
                <xsd:element ref="ns4:_Flow_SignoffStatus" minOccurs="0"/>
                <xsd:element ref="ns4:MediaLengthInSeconds" minOccurs="0"/>
                <xsd:element ref="ns4:Review_x0020_Date" minOccurs="0"/>
                <xsd:element ref="ns4:MediaServiceDateTaken" minOccurs="0"/>
                <xsd:element ref="ns4:MediaServiceLocation" minOccurs="0"/>
                <xsd:element ref="ns4:lcf76f155ced4ddcb4097134ff3c332f" minOccurs="0"/>
                <xsd:element ref="ns5: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7b3137-2deb-4df1-a208-0fe4f5bad230"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89b850-4317-40c2-99d6-552fc77bed1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0"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0"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7a8a23-792d-43e3-9399-c9c3b9a9e9e9" elementFormDefault="qualified">
    <xsd:import namespace="http://schemas.microsoft.com/office/2006/documentManagement/types"/>
    <xsd:import namespace="http://schemas.microsoft.com/office/infopath/2007/PartnerControls"/>
    <xsd:element name="_Flow_SignoffStatus" ma:index="14" nillable="true" ma:displayName="Sign-off status" ma:internalName="Sign_x002d_off_x0020_status">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Review_x0020_Date" ma:index="16" nillable="true" ma:displayName="Review date" ma:indexed="true" ma:internalName="Review_x0020_Dat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43b0bdb-28a8-4814-9fb9-624c17c095f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caf3ac-2de9-44d4-aa31-54302fceb5f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1dfd61aa-f1bb-422b-ba48-68343f7c84c9}" ma:internalName="TaxCatchAll" ma:showField="CatchAllData" ma:web="51bfcd92-eb3e-40f4-8778-2bbfb88a89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17a8a23-792d-43e3-9399-c9c3b9a9e9e9">
      <Terms xmlns="http://schemas.microsoft.com/office/infopath/2007/PartnerControls"/>
    </lcf76f155ced4ddcb4097134ff3c332f>
    <TaxCatchAll xmlns="cccaf3ac-2de9-44d4-aa31-54302fceb5f7" xsi:nil="true"/>
    <_ip_UnifiedCompliancePolicyUIAction xmlns="http://schemas.microsoft.com/sharepoint/v3" xsi:nil="true"/>
    <_Flow_SignoffStatus xmlns="a17a8a23-792d-43e3-9399-c9c3b9a9e9e9" xsi:nil="true"/>
    <_ip_UnifiedCompliancePolicyProperties xmlns="http://schemas.microsoft.com/sharepoint/v3" xsi:nil="true"/>
    <Review_x0020_Date xmlns="a17a8a23-792d-43e3-9399-c9c3b9a9e9e9" xsi:nil="true"/>
  </documentManagement>
</p:properties>
</file>

<file path=customXml/itemProps1.xml><?xml version="1.0" encoding="utf-8"?>
<ds:datastoreItem xmlns:ds="http://schemas.openxmlformats.org/officeDocument/2006/customXml" ds:itemID="{A17DFE94-C643-4CAA-A1E7-95CE8DA745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17b3137-2deb-4df1-a208-0fe4f5bad230"/>
    <ds:schemaRef ds:uri="8389b850-4317-40c2-99d6-552fc77bed1b"/>
    <ds:schemaRef ds:uri="a17a8a23-792d-43e3-9399-c9c3b9a9e9e9"/>
    <ds:schemaRef ds:uri="cccaf3ac-2de9-44d4-aa31-54302fceb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0B7F07-FF16-4FEB-A235-A19D1377065B}">
  <ds:schemaRefs>
    <ds:schemaRef ds:uri="http://schemas.microsoft.com/sharepoint/v3/contenttype/forms"/>
  </ds:schemaRefs>
</ds:datastoreItem>
</file>

<file path=customXml/itemProps3.xml><?xml version="1.0" encoding="utf-8"?>
<ds:datastoreItem xmlns:ds="http://schemas.openxmlformats.org/officeDocument/2006/customXml" ds:itemID="{11505419-5364-4C35-BBD8-B389F2E49265}">
  <ds:schemaRefs>
    <ds:schemaRef ds:uri="http://purl.org/dc/elements/1.1/"/>
    <ds:schemaRef ds:uri="b17b3137-2deb-4df1-a208-0fe4f5bad230"/>
    <ds:schemaRef ds:uri="a17a8a23-792d-43e3-9399-c9c3b9a9e9e9"/>
    <ds:schemaRef ds:uri="8389b850-4317-40c2-99d6-552fc77bed1b"/>
    <ds:schemaRef ds:uri="http://schemas.microsoft.com/sharepoint/v3"/>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purl.org/dc/terms/"/>
    <ds:schemaRef ds:uri="cccaf3ac-2de9-44d4-aa31-54302fceb5f7"/>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0_Instructions</vt:lpstr>
      <vt:lpstr>1_Guidelines</vt:lpstr>
      <vt:lpstr>2_Medication_Catalogue</vt:lpstr>
      <vt:lpstr>3_PrEP&amp;PEP Overlabelling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2024-03-15T16:04:50Z</dcterms:created>
  <dcterms:modified xsi:type="dcterms:W3CDTF">2024-03-18T16:28:11Z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0x010100CDC0B8B2A144C840A2A01860F532A732</vt:lpwstr>
  </property>
</Properties>
</file>